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ALFA-26501 - D.1.1., D.1...." sheetId="2" r:id="rId2"/>
    <sheet name="ALFA-26502 - D.1.4.1. - ZTI" sheetId="3" r:id="rId3"/>
    <sheet name="ALFA-26503 - D.1.4.1. - VZT" sheetId="4" r:id="rId4"/>
    <sheet name="ALFA-26504 - D.1.4.3. - v..." sheetId="5" r:id="rId5"/>
    <sheet name="ALFA-26505 - D.1.4.4. - s..." sheetId="6" r:id="rId6"/>
    <sheet name="ALFA-26507-1 - D.1.4.6.- ..." sheetId="7" r:id="rId7"/>
    <sheet name="ALFA-26507-3 - D.1.4.6.- ..." sheetId="8" r:id="rId8"/>
    <sheet name="ALFA-26508 - D.1.4.7. - c..." sheetId="9" r:id="rId9"/>
    <sheet name="ALFA-265091 - D.2.1 - ven..." sheetId="10" r:id="rId10"/>
    <sheet name="ALFA-265092 - D.2.2 - spl..." sheetId="11" r:id="rId11"/>
    <sheet name="ALFA-265093 - D.2.3 - deš..." sheetId="12" r:id="rId12"/>
    <sheet name="ALFA-265094 - D.2.4 - dom..." sheetId="13" r:id="rId13"/>
    <sheet name="ALFA-26511 - D.2.7 - zpev..." sheetId="14" r:id="rId14"/>
    <sheet name="ALFA-265111 - D.27 - zpev..." sheetId="15" r:id="rId15"/>
    <sheet name="ALFA-26512 - D.2.8 - oplo..." sheetId="16" r:id="rId16"/>
    <sheet name="ALFA-26513 - D.2.9. - ter..." sheetId="17" r:id="rId17"/>
    <sheet name="ALFA-265131 - D.2.9. - sa..." sheetId="18" r:id="rId18"/>
    <sheet name="ALFA-26514 - vedlejší a o..." sheetId="19" r:id="rId19"/>
    <sheet name="Seznam figur" sheetId="20" r:id="rId20"/>
    <sheet name="Pokyny pro vyplnění" sheetId="21" r:id="rId21"/>
  </sheets>
  <definedNames>
    <definedName name="_xlnm.Print_Area" localSheetId="0">'Rekapitulace stavby'!$D$4:$AO$36,'Rekapitulace stavby'!$C$42:$AQ$73</definedName>
    <definedName name="_xlnm._FilterDatabase" localSheetId="1" hidden="1">'ALFA-26501 - D.1.1., D.1....'!$C$105:$K$1113</definedName>
    <definedName name="_xlnm.Print_Area" localSheetId="1">'ALFA-26501 - D.1.1., D.1....'!$C$4:$J$39,'ALFA-26501 - D.1.1., D.1....'!$C$45:$J$87,'ALFA-26501 - D.1.1., D.1....'!$C$93:$K$1113</definedName>
    <definedName name="_xlnm._FilterDatabase" localSheetId="2" hidden="1">'ALFA-26502 - D.1.4.1. - ZTI'!$C$92:$K$889</definedName>
    <definedName name="_xlnm.Print_Area" localSheetId="2">'ALFA-26502 - D.1.4.1. - ZTI'!$C$4:$J$39,'ALFA-26502 - D.1.4.1. - ZTI'!$C$45:$J$74,'ALFA-26502 - D.1.4.1. - ZTI'!$C$80:$K$889</definedName>
    <definedName name="_xlnm._FilterDatabase" localSheetId="3" hidden="1">'ALFA-26503 - D.1.4.1. - VZT'!$C$83:$K$121</definedName>
    <definedName name="_xlnm.Print_Area" localSheetId="3">'ALFA-26503 - D.1.4.1. - VZT'!$C$4:$J$39,'ALFA-26503 - D.1.4.1. - VZT'!$C$45:$J$65,'ALFA-26503 - D.1.4.1. - VZT'!$C$71:$K$121</definedName>
    <definedName name="_xlnm._FilterDatabase" localSheetId="4" hidden="1">'ALFA-26504 - D.1.4.3. - v...'!$C$87:$K$137</definedName>
    <definedName name="_xlnm.Print_Area" localSheetId="4">'ALFA-26504 - D.1.4.3. - v...'!$C$4:$J$39,'ALFA-26504 - D.1.4.3. - v...'!$C$45:$J$69,'ALFA-26504 - D.1.4.3. - v...'!$C$75:$K$137</definedName>
    <definedName name="_xlnm._FilterDatabase" localSheetId="5" hidden="1">'ALFA-26505 - D.1.4.4. - s...'!$C$85:$K$194</definedName>
    <definedName name="_xlnm.Print_Area" localSheetId="5">'ALFA-26505 - D.1.4.4. - s...'!$C$4:$J$39,'ALFA-26505 - D.1.4.4. - s...'!$C$45:$J$67,'ALFA-26505 - D.1.4.4. - s...'!$C$73:$K$194</definedName>
    <definedName name="_xlnm._FilterDatabase" localSheetId="6" hidden="1">'ALFA-26507-1 - D.1.4.6.- ...'!$C$90:$K$168</definedName>
    <definedName name="_xlnm.Print_Area" localSheetId="6">'ALFA-26507-1 - D.1.4.6.- ...'!$C$4:$J$39,'ALFA-26507-1 - D.1.4.6.- ...'!$C$45:$J$72,'ALFA-26507-1 - D.1.4.6.- ...'!$C$78:$K$168</definedName>
    <definedName name="_xlnm._FilterDatabase" localSheetId="7" hidden="1">'ALFA-26507-3 - D.1.4.6.- ...'!$C$95:$K$205</definedName>
    <definedName name="_xlnm.Print_Area" localSheetId="7">'ALFA-26507-3 - D.1.4.6.- ...'!$C$4:$J$39,'ALFA-26507-3 - D.1.4.6.- ...'!$C$45:$J$77,'ALFA-26507-3 - D.1.4.6.- ...'!$C$83:$K$205</definedName>
    <definedName name="_xlnm._FilterDatabase" localSheetId="8" hidden="1">'ALFA-26508 - D.1.4.7. - c...'!$C$79:$K$119</definedName>
    <definedName name="_xlnm.Print_Area" localSheetId="8">'ALFA-26508 - D.1.4.7. - c...'!$C$4:$J$39,'ALFA-26508 - D.1.4.7. - c...'!$C$45:$J$61,'ALFA-26508 - D.1.4.7. - c...'!$C$67:$K$119</definedName>
    <definedName name="_xlnm._FilterDatabase" localSheetId="9" hidden="1">'ALFA-265091 - D.2.1 - ven...'!$C$82:$K$159</definedName>
    <definedName name="_xlnm.Print_Area" localSheetId="9">'ALFA-265091 - D.2.1 - ven...'!$C$4:$J$39,'ALFA-265091 - D.2.1 - ven...'!$C$45:$J$64,'ALFA-265091 - D.2.1 - ven...'!$C$70:$K$159</definedName>
    <definedName name="_xlnm._FilterDatabase" localSheetId="10" hidden="1">'ALFA-265092 - D.2.2 - spl...'!$C$82:$K$149</definedName>
    <definedName name="_xlnm.Print_Area" localSheetId="10">'ALFA-265092 - D.2.2 - spl...'!$C$4:$J$39,'ALFA-265092 - D.2.2 - spl...'!$C$45:$J$64,'ALFA-265092 - D.2.2 - spl...'!$C$70:$K$149</definedName>
    <definedName name="_xlnm._FilterDatabase" localSheetId="11" hidden="1">'ALFA-265093 - D.2.3 - deš...'!$C$82:$K$377</definedName>
    <definedName name="_xlnm.Print_Area" localSheetId="11">'ALFA-265093 - D.2.3 - deš...'!$C$4:$J$39,'ALFA-265093 - D.2.3 - deš...'!$C$45:$J$64,'ALFA-265093 - D.2.3 - deš...'!$C$70:$K$377</definedName>
    <definedName name="_xlnm._FilterDatabase" localSheetId="12" hidden="1">'ALFA-265094 - D.2.4 - dom...'!$C$85:$K$209</definedName>
    <definedName name="_xlnm.Print_Area" localSheetId="12">'ALFA-265094 - D.2.4 - dom...'!$C$4:$J$39,'ALFA-265094 - D.2.4 - dom...'!$C$45:$J$67,'ALFA-265094 - D.2.4 - dom...'!$C$73:$K$209</definedName>
    <definedName name="_xlnm._FilterDatabase" localSheetId="13" hidden="1">'ALFA-26511 - D.2.7 - zpev...'!$C$82:$K$175</definedName>
    <definedName name="_xlnm.Print_Area" localSheetId="13">'ALFA-26511 - D.2.7 - zpev...'!$C$4:$J$39,'ALFA-26511 - D.2.7 - zpev...'!$C$45:$J$64,'ALFA-26511 - D.2.7 - zpev...'!$C$70:$K$175</definedName>
    <definedName name="_xlnm._FilterDatabase" localSheetId="14" hidden="1">'ALFA-265111 - D.27 - zpev...'!$C$82:$K$131</definedName>
    <definedName name="_xlnm.Print_Area" localSheetId="14">'ALFA-265111 - D.27 - zpev...'!$C$4:$J$39,'ALFA-265111 - D.27 - zpev...'!$C$45:$J$64,'ALFA-265111 - D.27 - zpev...'!$C$70:$K$131</definedName>
    <definedName name="_xlnm._FilterDatabase" localSheetId="15" hidden="1">'ALFA-26512 - D.2.8 - oplo...'!$C$82:$K$237</definedName>
    <definedName name="_xlnm.Print_Area" localSheetId="15">'ALFA-26512 - D.2.8 - oplo...'!$C$4:$J$39,'ALFA-26512 - D.2.8 - oplo...'!$C$45:$J$64,'ALFA-26512 - D.2.8 - oplo...'!$C$70:$K$237</definedName>
    <definedName name="_xlnm._FilterDatabase" localSheetId="16" hidden="1">'ALFA-26513 - D.2.9. - ter...'!$C$82:$K$104</definedName>
    <definedName name="_xlnm.Print_Area" localSheetId="16">'ALFA-26513 - D.2.9. - ter...'!$C$4:$J$39,'ALFA-26513 - D.2.9. - ter...'!$C$45:$J$64,'ALFA-26513 - D.2.9. - ter...'!$C$70:$K$104</definedName>
    <definedName name="_xlnm._FilterDatabase" localSheetId="17" hidden="1">'ALFA-265131 - D.2.9. - sa...'!$C$80:$K$107</definedName>
    <definedName name="_xlnm.Print_Area" localSheetId="17">'ALFA-265131 - D.2.9. - sa...'!$C$4:$J$39,'ALFA-265131 - D.2.9. - sa...'!$C$45:$J$62,'ALFA-265131 - D.2.9. - sa...'!$C$68:$K$107</definedName>
    <definedName name="_xlnm._FilterDatabase" localSheetId="18" hidden="1">'ALFA-26514 - vedlejší a o...'!$C$80:$K$157</definedName>
    <definedName name="_xlnm.Print_Area" localSheetId="18">'ALFA-26514 - vedlejší a o...'!$C$4:$J$39,'ALFA-26514 - vedlejší a o...'!$C$45:$J$62,'ALFA-26514 - vedlejší a o...'!$C$68:$K$157</definedName>
    <definedName name="_xlnm.Print_Area" localSheetId="19">'Seznam figur'!$C$4:$G$4528</definedName>
    <definedName name="_xlnm.Print_Area" localSheetId="20">'Pokyny pro vyplnění'!$B$2:$K$71,'Pokyny pro vyplnění'!$B$74:$K$118,'Pokyny pro vyplnění'!$B$121:$K$190,'Pokyny pro vyplnění'!$B$198:$K$218</definedName>
    <definedName name="_xlnm.Print_Titles" localSheetId="0">'Rekapitulace stavby'!$52:$52</definedName>
    <definedName name="_xlnm.Print_Titles" localSheetId="2">'ALFA-26502 - D.1.4.1. - ZTI'!$92:$92</definedName>
    <definedName name="_xlnm.Print_Titles" localSheetId="3">'ALFA-26503 - D.1.4.1. - VZT'!$83:$83</definedName>
    <definedName name="_xlnm.Print_Titles" localSheetId="4">'ALFA-26504 - D.1.4.3. - v...'!$87:$87</definedName>
    <definedName name="_xlnm.Print_Titles" localSheetId="5">'ALFA-26505 - D.1.4.4. - s...'!$85:$85</definedName>
    <definedName name="_xlnm.Print_Titles" localSheetId="6">'ALFA-26507-1 - D.1.4.6.- ...'!$90:$90</definedName>
    <definedName name="_xlnm.Print_Titles" localSheetId="7">'ALFA-26507-3 - D.1.4.6.- ...'!$95:$95</definedName>
    <definedName name="_xlnm.Print_Titles" localSheetId="8">'ALFA-26508 - D.1.4.7. - c...'!$79:$79</definedName>
    <definedName name="_xlnm.Print_Titles" localSheetId="9">'ALFA-265091 - D.2.1 - ven...'!$82:$82</definedName>
    <definedName name="_xlnm.Print_Titles" localSheetId="10">'ALFA-265092 - D.2.2 - spl...'!$82:$82</definedName>
    <definedName name="_xlnm.Print_Titles" localSheetId="11">'ALFA-265093 - D.2.3 - deš...'!$82:$82</definedName>
    <definedName name="_xlnm.Print_Titles" localSheetId="12">'ALFA-265094 - D.2.4 - dom...'!$85:$85</definedName>
    <definedName name="_xlnm.Print_Titles" localSheetId="13">'ALFA-26511 - D.2.7 - zpev...'!$82:$82</definedName>
    <definedName name="_xlnm.Print_Titles" localSheetId="14">'ALFA-265111 - D.27 - zpev...'!$82:$82</definedName>
    <definedName name="_xlnm.Print_Titles" localSheetId="15">'ALFA-26512 - D.2.8 - oplo...'!$82:$82</definedName>
    <definedName name="_xlnm.Print_Titles" localSheetId="16">'ALFA-26513 - D.2.9. - ter...'!$82:$82</definedName>
    <definedName name="_xlnm.Print_Titles" localSheetId="17">'ALFA-265131 - D.2.9. - sa...'!$80:$80</definedName>
    <definedName name="_xlnm.Print_Titles" localSheetId="18">'ALFA-26514 - vedlejší a o...'!$80:$80</definedName>
    <definedName name="_xlnm.Print_Titles" localSheetId="19">'Seznam figur'!$9:$9</definedName>
  </definedNames>
  <calcPr fullCalcOnLoad="1"/>
</workbook>
</file>

<file path=xl/sharedStrings.xml><?xml version="1.0" encoding="utf-8"?>
<sst xmlns="http://schemas.openxmlformats.org/spreadsheetml/2006/main" count="52363" uniqueCount="6274">
  <si>
    <t>Export Komplet</t>
  </si>
  <si>
    <t>VZ</t>
  </si>
  <si>
    <t>2.0</t>
  </si>
  <si>
    <t>ZAMOK</t>
  </si>
  <si>
    <t>False</t>
  </si>
  <si>
    <t>{6af6db4a-1fba-4a90-b507-894ae682129b}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</si>
  <si>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</si>
  <si>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</si>
  <si>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</si>
  <si>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</si>
  <si>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</si>
  <si>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</si>
  <si>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</si>
  <si>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</si>
  <si>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ALFA-2651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</si>
  <si>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</si>
  <si>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</si>
  <si>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Transform. domova Kamelie Křižanov IV - SO.3 výstavba Měřín DA a DS</t>
  </si>
  <si>
    <t>KSO:</t>
  </si>
  <si>
    <t>80193</t>
  </si>
  <si>
    <t>CC-CZ:</t>
  </si>
  <si>
    <t>1264</t>
  </si>
  <si>
    <t>Místo:</t>
  </si>
  <si>
    <t>Měřín</t>
  </si>
  <si>
    <t>Datum:</t>
  </si>
  <si>
    <t>27. 1. 2020</t>
  </si>
  <si>
    <t>Zadavatel:</t>
  </si>
  <si>
    <t>IČ:</t>
  </si>
  <si>
    <t/>
  </si>
  <si>
    <t>Kraj Výsočina, Žižkova57, Jihlava</t>
  </si>
  <si>
    <t>DIČ:</t>
  </si>
  <si>
    <t>Uchazeč:</t>
  </si>
  <si>
    <t>Vyplň údaj</t>
  </si>
  <si>
    <t>Projektant:</t>
  </si>
  <si>
    <t>Atelier Alfa, spol. s r.o., Brněnská 48, Jihlava</t>
  </si>
  <si>
    <t>True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</si>
  <si>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</si>
  <si>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</si>
  <si>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</si>
  <si>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</si>
  <si>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</si>
  <si>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</si>
  <si>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</si>
  <si>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</si>
  <si>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</si>
  <si>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</si>
  <si>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</si>
  <si>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</si>
  <si>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</si>
  <si>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</si>
  <si>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</si>
  <si>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</si>
  <si>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</si>
  <si>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</si>
  <si>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</si>
  <si>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</si>
  <si>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</si>
  <si>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</si>
  <si>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</si>
  <si>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</si>
  <si>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</si>
  <si>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</si>
  <si>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</si>
  <si>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</si>
  <si>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</si>
  <si>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</si>
  <si>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</si>
  <si>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</si>
  <si>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</si>
  <si>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</si>
  <si>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</si>
  <si>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</si>
  <si>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</si>
  <si>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</si>
  <si>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</si>
  <si>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</si>
  <si>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</si>
  <si>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</si>
  <si>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</si>
  <si>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ALFA-26501</t>
  </si>
  <si>
    <t xml:space="preserve">D.1.1., D.1.2. - arch. - stavební řešení, staveb. - konstr. řešení </t>
  </si>
  <si>
    <t>STA</t>
  </si>
  <si>
    <t>1</t>
  </si>
  <si>
    <t>{3dfaf0d8-9235-416e-bc0d-1dee259b65c0}</t>
  </si>
  <si>
    <t>-1</t>
  </si>
  <si>
    <t>ALFA-26502</t>
  </si>
  <si>
    <t>D.1.4.1. - ZTI</t>
  </si>
  <si>
    <t>{5588d9a5-be29-4309-92e1-94c16d05002d}</t>
  </si>
  <si>
    <t>ALFA-26503</t>
  </si>
  <si>
    <t>D.1.4.1. - VZT</t>
  </si>
  <si>
    <t>{bbea5394-0347-4e6e-9e48-e489ca42c962}</t>
  </si>
  <si>
    <t>ALFA-26504</t>
  </si>
  <si>
    <t>D.1.4.3. - vytápění</t>
  </si>
  <si>
    <t>{e9503d15-dd97-43bd-8e4a-468614e7233a}</t>
  </si>
  <si>
    <t>ALFA-26505</t>
  </si>
  <si>
    <t>D.1.4.4. - silnopr.elektroinstal,D.1.4.5 - ochr. před bleskem, D.2.5. -D.2.6 - přípojka NN, trubkov.</t>
  </si>
  <si>
    <t>{540d6fdc-1bfa-49b0-9745-cfba94dcc15f}</t>
  </si>
  <si>
    <t>ALFA-26507-1</t>
  </si>
  <si>
    <t>D.1.4.6.- 01 elektronické komunikace - trubkování</t>
  </si>
  <si>
    <t>{2540be3d-7c56-49a8-9bf0-7bdf2aca5bb3}</t>
  </si>
  <si>
    <t>ALFA-26507-3</t>
  </si>
  <si>
    <t>D.1.4.6.- 03 - STA, struktur.síť, docházkový systém, dom.videotelefon</t>
  </si>
  <si>
    <t>{22602d31-e64e-4c0f-b03e-ff613f191c20}</t>
  </si>
  <si>
    <t>ALFA-26508</t>
  </si>
  <si>
    <t>D.1.4.7. - centrální vysavač</t>
  </si>
  <si>
    <t>{b18b0d7e-f8d3-4c52-bb14-89afa866a405}</t>
  </si>
  <si>
    <t>ALFA-265091</t>
  </si>
  <si>
    <t>D.2.1 - venkovní část domov. vodovodu</t>
  </si>
  <si>
    <t>{7a8fe669-6c7c-4c0a-90b3-0f220430ef94}</t>
  </si>
  <si>
    <t>ALFA-265092</t>
  </si>
  <si>
    <t>D.2.2 - splašková kanalizace</t>
  </si>
  <si>
    <t>{28f2863a-5624-47f7-9933-9463b0303dc5}</t>
  </si>
  <si>
    <t>ALFA-265093</t>
  </si>
  <si>
    <t>D.2.3 - dešťová kanalizace</t>
  </si>
  <si>
    <t>{108cc770-1642-47b1-ad4e-8ae867ba6d9e}</t>
  </si>
  <si>
    <t>ALFA-265094</t>
  </si>
  <si>
    <t>D.2.4 - domovní plynovod</t>
  </si>
  <si>
    <t>{4a83a4c5-b0b3-4d4a-a68e-49d3f0d659ba}</t>
  </si>
  <si>
    <t>ALFA-26511</t>
  </si>
  <si>
    <t>D.2.7 - zpevněné plochy - neveřejná část</t>
  </si>
  <si>
    <t>{717c2cae-34b8-4796-ac8b-15bde99c1cfb}</t>
  </si>
  <si>
    <t>ALFA-265111</t>
  </si>
  <si>
    <t>D.27 - zpevněné plochy - veřejná část</t>
  </si>
  <si>
    <t>{b0a313ec-1984-41c2-a5c2-b4d874823dd7}</t>
  </si>
  <si>
    <t>ALFA-26512</t>
  </si>
  <si>
    <t>D.2.8 - oplocení</t>
  </si>
  <si>
    <t>{d9df7710-51c0-49bf-a1a1-19757dc2cbf6}</t>
  </si>
  <si>
    <t>ALFA-26513</t>
  </si>
  <si>
    <t xml:space="preserve">D.2.9. - terénní úpravy a drobné stavby </t>
  </si>
  <si>
    <t>{5f39d2a0-188c-4d41-819f-fef983876e05}</t>
  </si>
  <si>
    <t>ALFA-265131</t>
  </si>
  <si>
    <t>D.2.9. - sadové úpravy</t>
  </si>
  <si>
    <t>{b0d1237d-0474-407a-9907-1a1738081d7b}</t>
  </si>
  <si>
    <t>ALFA-26514</t>
  </si>
  <si>
    <t>vedlejší a ostatní náklady</t>
  </si>
  <si>
    <t>{3e41f9b4-171d-4ed9-92d5-5e13da52ca46}</t>
  </si>
  <si>
    <t>B5</t>
  </si>
  <si>
    <t>14,191</t>
  </si>
  <si>
    <t>2</t>
  </si>
  <si>
    <t>B6</t>
  </si>
  <si>
    <t>2,42</t>
  </si>
  <si>
    <t>KRYCÍ LIST SOUPISU PRACÍ</t>
  </si>
  <si>
    <t>C6</t>
  </si>
  <si>
    <t>86,216</t>
  </si>
  <si>
    <t>B7</t>
  </si>
  <si>
    <t>B15</t>
  </si>
  <si>
    <t>17,385</t>
  </si>
  <si>
    <t>C15</t>
  </si>
  <si>
    <t>99,759</t>
  </si>
  <si>
    <t>Objekt:</t>
  </si>
  <si>
    <t>B16</t>
  </si>
  <si>
    <t>-86,216</t>
  </si>
  <si>
    <t xml:space="preserve">ALFA-26501 - D.1.1., D.1.2. - arch. - stavební řešení, staveb. - konstr. řešení </t>
  </si>
  <si>
    <t>C16</t>
  </si>
  <si>
    <t>-6,579</t>
  </si>
  <si>
    <t>C20</t>
  </si>
  <si>
    <t>81,7</t>
  </si>
  <si>
    <t>E20</t>
  </si>
  <si>
    <t>21,93</t>
  </si>
  <si>
    <t>B29</t>
  </si>
  <si>
    <t>11,512</t>
  </si>
  <si>
    <t>C29</t>
  </si>
  <si>
    <t>2,505</t>
  </si>
  <si>
    <t>B32</t>
  </si>
  <si>
    <t>-3,572</t>
  </si>
  <si>
    <t>C32</t>
  </si>
  <si>
    <t>0,258</t>
  </si>
  <si>
    <t>B33</t>
  </si>
  <si>
    <t>-6,06</t>
  </si>
  <si>
    <t>B35</t>
  </si>
  <si>
    <t>-42,19</t>
  </si>
  <si>
    <t>D35</t>
  </si>
  <si>
    <t>44,998</t>
  </si>
  <si>
    <t>E35</t>
  </si>
  <si>
    <t>-2,261</t>
  </si>
  <si>
    <t>B50</t>
  </si>
  <si>
    <t>-8,8</t>
  </si>
  <si>
    <t>B59</t>
  </si>
  <si>
    <t>B65</t>
  </si>
  <si>
    <t>C65</t>
  </si>
  <si>
    <t>-34,8</t>
  </si>
  <si>
    <t>D65</t>
  </si>
  <si>
    <t>22,71</t>
  </si>
  <si>
    <t>E65</t>
  </si>
  <si>
    <t>42,737</t>
  </si>
  <si>
    <t>F65</t>
  </si>
  <si>
    <t>2,261</t>
  </si>
  <si>
    <t>B66</t>
  </si>
  <si>
    <t>9,6</t>
  </si>
  <si>
    <t>B67</t>
  </si>
  <si>
    <t>-72,07</t>
  </si>
  <si>
    <t>B70</t>
  </si>
  <si>
    <t>46,833</t>
  </si>
  <si>
    <t>C70</t>
  </si>
  <si>
    <t>15,14</t>
  </si>
  <si>
    <t>D70</t>
  </si>
  <si>
    <t>E70</t>
  </si>
  <si>
    <t>B72</t>
  </si>
  <si>
    <t>75,7</t>
  </si>
  <si>
    <t>B82</t>
  </si>
  <si>
    <t>-8,6</t>
  </si>
  <si>
    <t>B87</t>
  </si>
  <si>
    <t>3,75</t>
  </si>
  <si>
    <t>C87</t>
  </si>
  <si>
    <t>8,6</t>
  </si>
  <si>
    <t>E87</t>
  </si>
  <si>
    <t>F87</t>
  </si>
  <si>
    <t>H87</t>
  </si>
  <si>
    <t>B94</t>
  </si>
  <si>
    <t>-17,922</t>
  </si>
  <si>
    <t>B99</t>
  </si>
  <si>
    <t>9,743</t>
  </si>
  <si>
    <t>C99</t>
  </si>
  <si>
    <t>1,175</t>
  </si>
  <si>
    <t>B108</t>
  </si>
  <si>
    <t>129,91</t>
  </si>
  <si>
    <t>C108</t>
  </si>
  <si>
    <t>18,08</t>
  </si>
  <si>
    <t>REKAPITULACE ČLENĚNÍ SOUPISU PRACÍ</t>
  </si>
  <si>
    <t>B117</t>
  </si>
  <si>
    <t>42,6</t>
  </si>
  <si>
    <t>B119</t>
  </si>
  <si>
    <t>164,713</t>
  </si>
  <si>
    <t>B149</t>
  </si>
  <si>
    <t>0,031</t>
  </si>
  <si>
    <t>B152</t>
  </si>
  <si>
    <t>111,225</t>
  </si>
  <si>
    <t>B153</t>
  </si>
  <si>
    <t>4</t>
  </si>
  <si>
    <t>B165</t>
  </si>
  <si>
    <t>86,55</t>
  </si>
  <si>
    <t>C165</t>
  </si>
  <si>
    <t>34,4</t>
  </si>
  <si>
    <t>B169</t>
  </si>
  <si>
    <t>20,978</t>
  </si>
  <si>
    <t>B171</t>
  </si>
  <si>
    <t>27,045</t>
  </si>
  <si>
    <t>B178</t>
  </si>
  <si>
    <t>3,68</t>
  </si>
  <si>
    <t>C178</t>
  </si>
  <si>
    <t>2,956</t>
  </si>
  <si>
    <t>D178</t>
  </si>
  <si>
    <t>2,578</t>
  </si>
  <si>
    <t>Kód dílu - Popis</t>
  </si>
  <si>
    <t>Cena celkem [CZK]</t>
  </si>
  <si>
    <t>B179</t>
  </si>
  <si>
    <t>55,7</t>
  </si>
  <si>
    <t>B181</t>
  </si>
  <si>
    <t>10,29</t>
  </si>
  <si>
    <t>B183</t>
  </si>
  <si>
    <t>0,853</t>
  </si>
  <si>
    <t>1 - Zemní práce</t>
  </si>
  <si>
    <t>B186</t>
  </si>
  <si>
    <t>49,132</t>
  </si>
  <si>
    <t>2 - Zakládání</t>
  </si>
  <si>
    <t>B190</t>
  </si>
  <si>
    <t>0,81</t>
  </si>
  <si>
    <t>3 - Svislé a kompletní konstrukce</t>
  </si>
  <si>
    <t>B191</t>
  </si>
  <si>
    <t>1,545</t>
  </si>
  <si>
    <t>4 - Vodorovné konstrukce</t>
  </si>
  <si>
    <t>C191</t>
  </si>
  <si>
    <t>5 - Komunikace pozemní</t>
  </si>
  <si>
    <t>B192</t>
  </si>
  <si>
    <t>34,86</t>
  </si>
  <si>
    <t>6 - Úpravy povrchů, podlahy a osazování výplní</t>
  </si>
  <si>
    <t>B193</t>
  </si>
  <si>
    <t>87,636</t>
  </si>
  <si>
    <t>711 - Izolace proti vodě, vlhkosti a plynům</t>
  </si>
  <si>
    <t>B194</t>
  </si>
  <si>
    <t>294,73</t>
  </si>
  <si>
    <t>712 - Povlakové krytiny</t>
  </si>
  <si>
    <t>C197</t>
  </si>
  <si>
    <t>34,3</t>
  </si>
  <si>
    <t>713 - Izolace tepelné</t>
  </si>
  <si>
    <t>D197</t>
  </si>
  <si>
    <t>17,6</t>
  </si>
  <si>
    <t>721 - Zdravotechnika - vnitřní kanalizace</t>
  </si>
  <si>
    <t>B203</t>
  </si>
  <si>
    <t>0,119</t>
  </si>
  <si>
    <t>762 - Konstrukce tesařské</t>
  </si>
  <si>
    <t>B204</t>
  </si>
  <si>
    <t>0,335</t>
  </si>
  <si>
    <t>763 - Konstrukce suché výstavby</t>
  </si>
  <si>
    <t>B205</t>
  </si>
  <si>
    <t>2,613</t>
  </si>
  <si>
    <t>764 - Konstrukce klempířské</t>
  </si>
  <si>
    <t>B212</t>
  </si>
  <si>
    <t>2,291</t>
  </si>
  <si>
    <t>765 - Krytina skládaná</t>
  </si>
  <si>
    <t>C212</t>
  </si>
  <si>
    <t>1,8</t>
  </si>
  <si>
    <t>766 - Konstrukce truhlářské</t>
  </si>
  <si>
    <t>B273</t>
  </si>
  <si>
    <t>-2</t>
  </si>
  <si>
    <t>767 - Konstrukce zámečnické</t>
  </si>
  <si>
    <t>B275</t>
  </si>
  <si>
    <t>6,3</t>
  </si>
  <si>
    <t>771 - Podlahy z dlaždic</t>
  </si>
  <si>
    <t>B299</t>
  </si>
  <si>
    <t>-2,65</t>
  </si>
  <si>
    <t>776 - Podlahy povlakové</t>
  </si>
  <si>
    <t>B301</t>
  </si>
  <si>
    <t>14,476</t>
  </si>
  <si>
    <t>781 - Dokončovací práce - obklady</t>
  </si>
  <si>
    <t>B306</t>
  </si>
  <si>
    <t>13,16</t>
  </si>
  <si>
    <t>783 - Dokončovací práce - nátěry</t>
  </si>
  <si>
    <t>B310</t>
  </si>
  <si>
    <t>784 - Dokončovací práce - malby a tapety</t>
  </si>
  <si>
    <t>B314</t>
  </si>
  <si>
    <t>-13,2</t>
  </si>
  <si>
    <t>91 - Doplňující konstrukce a práce pozemních komunikací, letišť a ploch</t>
  </si>
  <si>
    <t>B316</t>
  </si>
  <si>
    <t>11,003</t>
  </si>
  <si>
    <t>94 - Lešení a stavební výtahy</t>
  </si>
  <si>
    <t>B321</t>
  </si>
  <si>
    <t>4,711</t>
  </si>
  <si>
    <t>95 - Různé dokončovací konstrukce a práce pozemních staveb</t>
  </si>
  <si>
    <t>B322</t>
  </si>
  <si>
    <t>-4,2</t>
  </si>
  <si>
    <t>96 - Bourání konstrukcí</t>
  </si>
  <si>
    <t>B324</t>
  </si>
  <si>
    <t>4,53</t>
  </si>
  <si>
    <t>997 - Přesun sutě</t>
  </si>
  <si>
    <t>B328</t>
  </si>
  <si>
    <t>-6,33</t>
  </si>
  <si>
    <t>998 - Přesun hmot</t>
  </si>
  <si>
    <t>B332</t>
  </si>
  <si>
    <t>B333</t>
  </si>
  <si>
    <t>B335</t>
  </si>
  <si>
    <t>B337</t>
  </si>
  <si>
    <t>-1,697</t>
  </si>
  <si>
    <t>C337</t>
  </si>
  <si>
    <t>23,728</t>
  </si>
  <si>
    <t>B338</t>
  </si>
  <si>
    <t>165,241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</si>
  <si>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</si>
  <si>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</si>
  <si>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</si>
  <si>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</si>
  <si>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</si>
  <si>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</si>
  <si>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</si>
  <si>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</si>
  <si>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</si>
  <si>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</si>
  <si>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</si>
  <si>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</si>
  <si>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</si>
  <si>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Zemní práce</t>
  </si>
  <si>
    <t>ROZPOCET</t>
  </si>
  <si>
    <t>K</t>
  </si>
  <si>
    <t>131201201</t>
  </si>
  <si>
    <t>Hloubení zapažených jam a zářezů s urovnáním dna do předepsaného profilu a spádu v hornině tř. 3 do 100 m3</t>
  </si>
  <si>
    <t>M3</t>
  </si>
  <si>
    <t>CS ÚRS 2017 01</t>
  </si>
  <si>
    <t>482718530</t>
  </si>
  <si>
    <t>VV</t>
  </si>
  <si>
    <t>""v.č. 102 - půdorys základů, TZ"</t>
  </si>
  <si>
    <t>A1</t>
  </si>
  <si>
    <t>(13.48*9.48+2.5*1+11.98*10.25)*1.3*0.5</t>
  </si>
  <si>
    <t>131201209</t>
  </si>
  <si>
    <t>Hloubení zapažených jam a zářezů s urovnáním dna do předepsaného profilu a spádu Příplatek k cenám za lepivost horniny tř. 3</t>
  </si>
  <si>
    <t>1277157812</t>
  </si>
  <si>
    <t>A2</t>
  </si>
  <si>
    <t>164.506</t>
  </si>
  <si>
    <t>3</t>
  </si>
  <si>
    <t>131301201</t>
  </si>
  <si>
    <t>Hloubení zapažených jam a zářezů s urovnáním dna do předepsaného profilu a spádu v hornině tř. 4 do 100 m3</t>
  </si>
  <si>
    <t>1651790109</t>
  </si>
  <si>
    <t>A3</t>
  </si>
  <si>
    <t>131301209</t>
  </si>
  <si>
    <t>Hloubení zapažených jam a zářezů s urovnáním dna do předepsaného profilu a spádu Příplatek k cenám za lepivost horniny tř. 4</t>
  </si>
  <si>
    <t>1238541365</t>
  </si>
  <si>
    <t>A4</t>
  </si>
  <si>
    <t>5</t>
  </si>
  <si>
    <t>132301101</t>
  </si>
  <si>
    <t>Hloubení zapažených i nezapažených rýh šířky do 600 mm s urovnáním dna do předepsaného profilu a spádu v hornině tř. 4 do 100 m3</t>
  </si>
  <si>
    <t>2000276072</t>
  </si>
  <si>
    <t>A5</t>
  </si>
  <si>
    <t>8.53*0.535*0.7</t>
  </si>
  <si>
    <t>(11.48+8.48*2+1.5+0.45+9.98+9.25*2+0.6*7)*0.5*0.45</t>
  </si>
  <si>
    <t>C5</t>
  </si>
  <si>
    <t>"Celkem: "A5+B5</t>
  </si>
  <si>
    <t>6</t>
  </si>
  <si>
    <t>132301201</t>
  </si>
  <si>
    <t>Hloubení zapažených i nezapažených rýh šířky přes 600 do 2 000 mm s urovnáním dna do předepsaného profilu a spádu v hornině tř. 4 do 100 m3</t>
  </si>
  <si>
    <t>-1163703372</t>
  </si>
  <si>
    <t>A6</t>
  </si>
  <si>
    <t>(11.48+8.48*2+1.5+0.45*2+9.98+9.25*2)*0.75*0.25</t>
  </si>
  <si>
    <t>8.53*1.135*0.25</t>
  </si>
  <si>
    <t>(11.48*2+0.45*2+1*7+17.73*2)*1*1.3</t>
  </si>
  <si>
    <t>D6</t>
  </si>
  <si>
    <t>"Celkem: "A6+B6+C6</t>
  </si>
  <si>
    <t>7</t>
  </si>
  <si>
    <t>151101201</t>
  </si>
  <si>
    <t>Zřízení pažení stěn výkopu bez rozepření nebo vzepření příložné, hloubky do 4 m</t>
  </si>
  <si>
    <t>M2</t>
  </si>
  <si>
    <t>1314203022</t>
  </si>
  <si>
    <t>A7</t>
  </si>
  <si>
    <t>(11.48+8.48*2+1.5+0.45+9.98+9.25*2+0.6*7)*0.45*2</t>
  </si>
  <si>
    <t>(11.48*2+0.45*2+1*7+17.73*2)*1.3</t>
  </si>
  <si>
    <t>C7</t>
  </si>
  <si>
    <t>"Celkem: "A7+B7</t>
  </si>
  <si>
    <t>8</t>
  </si>
  <si>
    <t>151101211</t>
  </si>
  <si>
    <t>Odstranění pažení stěn výkopu s uložením pažin na vzdálenost do 3 m od okraje výkopu příložné, hloubky do 4 m</t>
  </si>
  <si>
    <t>1640845051</t>
  </si>
  <si>
    <t>A8</t>
  </si>
  <si>
    <t>142.979</t>
  </si>
  <si>
    <t>9</t>
  </si>
  <si>
    <t>151101301</t>
  </si>
  <si>
    <t>Zřízení rozepření zapažených stěn výkopů s potřebným přepažováním při roubení příložném, hloubky do 4 m</t>
  </si>
  <si>
    <t>826735285</t>
  </si>
  <si>
    <t>A9</t>
  </si>
  <si>
    <t>17.385</t>
  </si>
  <si>
    <t>10</t>
  </si>
  <si>
    <t>151101311</t>
  </si>
  <si>
    <t>Odstranění rozepření stěn výkopů s uložením materiálu na vzdálenost do 3 m od okraje výkopu roubení příložného, hloubky do 4 m</t>
  </si>
  <si>
    <t>1073221258</t>
  </si>
  <si>
    <t>A10</t>
  </si>
  <si>
    <t>11</t>
  </si>
  <si>
    <t>151101401</t>
  </si>
  <si>
    <t>Zřízení vzepření zapažených stěn výkopů s potřebným přepažováním při roubení příložném, hloubky do 4 m</t>
  </si>
  <si>
    <t>171274146</t>
  </si>
  <si>
    <t>A11</t>
  </si>
  <si>
    <t>86.216</t>
  </si>
  <si>
    <t>12</t>
  </si>
  <si>
    <t>151101411</t>
  </si>
  <si>
    <t>Odstranění vzepření stěn výkopů s uložením materiálu na vzdálenost do 3 m od kraje výkopu při roubení příložném, hloubky do 4 m</t>
  </si>
  <si>
    <t>1123583915</t>
  </si>
  <si>
    <t>A12</t>
  </si>
  <si>
    <t>13</t>
  </si>
  <si>
    <t>151401501</t>
  </si>
  <si>
    <t>Přepažování rozepření zapažených stěn výkopů při roubení příložném, hloubky do 4 m</t>
  </si>
  <si>
    <t>-604041916</t>
  </si>
  <si>
    <t>A13</t>
  </si>
  <si>
    <t>14</t>
  </si>
  <si>
    <t>151401601</t>
  </si>
  <si>
    <t>Přepažování vzepření zapažených stěn výkopů při roubení příložném, hloubky do 4 m</t>
  </si>
  <si>
    <t>1110043461</t>
  </si>
  <si>
    <t>A14</t>
  </si>
  <si>
    <t>161101101</t>
  </si>
  <si>
    <t>Svislé přemístění výkopku bez naložení do dopravní nádoby avšak s vyprázdněním dopravní nádoby na hromadu nebo do dopravního prostředku z horniny tř. 1 až 4, při hloubce výkopu přes 1 do 2,5 m</t>
  </si>
  <si>
    <t>-468447070</t>
  </si>
  <si>
    <t>A15</t>
  </si>
  <si>
    <t>164.506*2</t>
  </si>
  <si>
    <t>99.759</t>
  </si>
  <si>
    <t>D15</t>
  </si>
  <si>
    <t>"Celkem: "A15+B15+C15</t>
  </si>
  <si>
    <t>16</t>
  </si>
  <si>
    <t>162701RR0005</t>
  </si>
  <si>
    <t>Vodorovné přemístění výkopku nebo sypaniny po suchu na obvyklém dopravním prostředku, bez naložení výkopku, avšak se složením bez rozhrnutí z horniny tř. 1 až 4</t>
  </si>
  <si>
    <t>331784544</t>
  </si>
  <si>
    <t>A16</t>
  </si>
  <si>
    <t>446.156</t>
  </si>
  <si>
    <t>-86.216</t>
  </si>
  <si>
    <t>-6.579</t>
  </si>
  <si>
    <t>D16</t>
  </si>
  <si>
    <t>"Celkem: "A16+B16+C16</t>
  </si>
  <si>
    <t>17</t>
  </si>
  <si>
    <t>171201201</t>
  </si>
  <si>
    <t>Uložení sypaniny na skládky</t>
  </si>
  <si>
    <t>-1178228762</t>
  </si>
  <si>
    <t>A17</t>
  </si>
  <si>
    <t>353.361</t>
  </si>
  <si>
    <t>18</t>
  </si>
  <si>
    <t>R171201001</t>
  </si>
  <si>
    <t>Uložení sypaniny poplatek za uložení sypaniny na skládce ( skládkovné )</t>
  </si>
  <si>
    <t>-324920093</t>
  </si>
  <si>
    <t>A18</t>
  </si>
  <si>
    <t>19</t>
  </si>
  <si>
    <t>174101101</t>
  </si>
  <si>
    <t>Zásyp sypaninou z jakékoliv horniny s uložením výkopku ve vrstvách se zhutněním jam, šachet, rýh nebo kolem objektů v těchto vykopávkách</t>
  </si>
  <si>
    <t>-64385623</t>
  </si>
  <si>
    <t>A19</t>
  </si>
  <si>
    <t>20</t>
  </si>
  <si>
    <t>181951102</t>
  </si>
  <si>
    <t>Úprava pláně vyrovnáním výškových rozdílů v hornině tř. 1 až 4 se zhutněním</t>
  </si>
  <si>
    <t>-1826183047</t>
  </si>
  <si>
    <t>A20</t>
  </si>
  <si>
    <t>11.98*10.25+13.48*9.48+2.5*1+1.45*1*2</t>
  </si>
  <si>
    <t>B20</t>
  </si>
  <si>
    <t>"Mezisoučet: "A20</t>
  </si>
  <si>
    <t>10.65*2*2+11.65*2+11.6*0.5+9.75*0.5*2+0.5*0.5</t>
  </si>
  <si>
    <t>D20</t>
  </si>
  <si>
    <t>"Mezisoučet: "C20</t>
  </si>
  <si>
    <t>(11.15+17.9*2+2.5*2+0.5+11.65+0.5*2+2*4)*0.3</t>
  </si>
  <si>
    <t>F20</t>
  </si>
  <si>
    <t>"Mezisoučet: "E20</t>
  </si>
  <si>
    <t>G20</t>
  </si>
  <si>
    <t>"Celkem: "A20+C20+E20</t>
  </si>
  <si>
    <t>Zakládání</t>
  </si>
  <si>
    <t>271532R212</t>
  </si>
  <si>
    <t>Podsyp pod základové konstrukce se zhutněním a urovnáním povrchu z kameniva hrubého, frakce 0 - 63 mm</t>
  </si>
  <si>
    <t>-186673502</t>
  </si>
  <si>
    <t>A21</t>
  </si>
  <si>
    <t>255.985*0.3*2</t>
  </si>
  <si>
    <t>B21</t>
  </si>
  <si>
    <t>"Celkem: "A21</t>
  </si>
  <si>
    <t>22</t>
  </si>
  <si>
    <t>271532R213</t>
  </si>
  <si>
    <t>Podsyp pod základové konstrukce se zhutněním a urovnáním povrchu z kameniva hrubého, frakce 0 - 125 mm</t>
  </si>
  <si>
    <t>-1610446042</t>
  </si>
  <si>
    <t>A22</t>
  </si>
  <si>
    <t>255.985*0.35</t>
  </si>
  <si>
    <t>23</t>
  </si>
  <si>
    <t>273313711</t>
  </si>
  <si>
    <t>Základy z betonu prostého desky z betonu kamenem neprokládaného tř. C 20/25</t>
  </si>
  <si>
    <t>1194507547</t>
  </si>
  <si>
    <t>A23</t>
  </si>
  <si>
    <t>(11.48*8.48+9.98*9.25-3.77*0.45)*0.1</t>
  </si>
  <si>
    <t>24</t>
  </si>
  <si>
    <t>273321511</t>
  </si>
  <si>
    <t>Základy z betonu železového (bez výztuže) desky z betonu bez zvýšených nároků na prostředí tř. C 25/30</t>
  </si>
  <si>
    <t>2047165935</t>
  </si>
  <si>
    <t>A24</t>
  </si>
  <si>
    <t>(11.48*8.48+9.98*9.25-3.77*0.45)*0.4</t>
  </si>
  <si>
    <t>25</t>
  </si>
  <si>
    <t>273351215</t>
  </si>
  <si>
    <t>Bednění základových stěn desek svislé nebo šikmé (odkloněné), půdorysně přímé nebo zalomené ve volných nebo zapažených jámách, rýhách, šachtách, včetně případných vzpěr zřízení</t>
  </si>
  <si>
    <t>1221477549</t>
  </si>
  <si>
    <t>A25</t>
  </si>
  <si>
    <t>(17.73*2+11.48*2+0.45*2)*0.4</t>
  </si>
  <si>
    <t>26</t>
  </si>
  <si>
    <t>273351216</t>
  </si>
  <si>
    <t>Bednění základových stěn desek svislé nebo šikmé (odkloněné), půdorysně přímé nebo zalomené ve volných nebo zapažených jámách, rýhách, šachtách, včetně případných vzpěr odstranění</t>
  </si>
  <si>
    <t>1775348919</t>
  </si>
  <si>
    <t>A26</t>
  </si>
  <si>
    <t>23.728</t>
  </si>
  <si>
    <t>27</t>
  </si>
  <si>
    <t>273353102</t>
  </si>
  <si>
    <t>Bednění kotevních otvorů a prostupů v základových konstrukcích v deskách včetně polohového zajištění a odbednění, popř. ztraceného bednění z pletiva apod. průřezu do 0,01 m2, hl. přes 0,25 do 0,50 m</t>
  </si>
  <si>
    <t>KUS</t>
  </si>
  <si>
    <t>969307621</t>
  </si>
  <si>
    <t>A27</t>
  </si>
  <si>
    <t>28</t>
  </si>
  <si>
    <t>273361821</t>
  </si>
  <si>
    <t>Výztuž základů desek z betonářské oceli 10 505 (R) nebo BSt 500</t>
  </si>
  <si>
    <t>T</t>
  </si>
  <si>
    <t>1746744239</t>
  </si>
  <si>
    <t>""v.č. 101 - schéma vyztužení základové desky, TZ"</t>
  </si>
  <si>
    <t>A28</t>
  </si>
  <si>
    <t>(2748.2-198.1)*1.3*0.001</t>
  </si>
  <si>
    <t>B28</t>
  </si>
  <si>
    <t>"Celkem: "A28</t>
  </si>
  <si>
    <t>29</t>
  </si>
  <si>
    <t>274321511</t>
  </si>
  <si>
    <t>Základy z betonu železového (bez výztuže) pasy z betonu bez zvýšených nároků na prostředí tř. C 25/30</t>
  </si>
  <si>
    <t>1057706164</t>
  </si>
  <si>
    <t>A29</t>
  </si>
  <si>
    <t>17.385*1.035</t>
  </si>
  <si>
    <t>11.123*1.035</t>
  </si>
  <si>
    <t>2.42*1.035</t>
  </si>
  <si>
    <t>D29</t>
  </si>
  <si>
    <t>"Celkem: "A29+B29+C29</t>
  </si>
  <si>
    <t>30</t>
  </si>
  <si>
    <t>274353102</t>
  </si>
  <si>
    <t>Bednění kotevních otvorů a prostupů v základových konstrukcích v pasech včetně polohového zajištění a odbednění, popř. ztraceného bednění z pletiva apod. průřezu do 0,01 m2, hl. přes 0,25 do 0,50 m</t>
  </si>
  <si>
    <t>-1766313516</t>
  </si>
  <si>
    <t>A30</t>
  </si>
  <si>
    <t>31</t>
  </si>
  <si>
    <t>274353109</t>
  </si>
  <si>
    <t>Bednění kotevních otvorů a prostupů v základových konstrukcích v pasech včetně polohového zajištění a odbednění, popř. ztraceného bednění z pletiva apod. průřezu do 0,01 m2, hl. Příplatek k ceně -3102 za každý další i započatý 0,5 m hl.</t>
  </si>
  <si>
    <t>1411621753</t>
  </si>
  <si>
    <t>A31</t>
  </si>
  <si>
    <t>32</t>
  </si>
  <si>
    <t>274361821</t>
  </si>
  <si>
    <t>Výztuž základů pasů z betonářské oceli 10 505 (R) nebo BSt 500</t>
  </si>
  <si>
    <t>-1908069938</t>
  </si>
  <si>
    <t>A32</t>
  </si>
  <si>
    <t>3943*1.3*0.001</t>
  </si>
  <si>
    <t>-2748*1.3*0.001</t>
  </si>
  <si>
    <t>198.1*1.3*0.001</t>
  </si>
  <si>
    <t>D32</t>
  </si>
  <si>
    <t>"Celkem: "A32+B32+C32</t>
  </si>
  <si>
    <t>Svislé a kompletní konstrukce</t>
  </si>
  <si>
    <t>33</t>
  </si>
  <si>
    <t>311238115</t>
  </si>
  <si>
    <t>Zdivo nosné jednovrstvé z cihel děrovaných vnitřní klasické, spojené na pero a drážku na maltu MVC, pevnost cihel P10, tl. zdiva 300 mm</t>
  </si>
  <si>
    <t>1633956584</t>
  </si>
  <si>
    <t>""v.č. 103 - půdorys 1.NP, TZ"</t>
  </si>
  <si>
    <t>A33</t>
  </si>
  <si>
    <t>(2.55+0.15*2+1.8+4.15)*3.2</t>
  </si>
  <si>
    <t>-1*2.02*3</t>
  </si>
  <si>
    <t>C33</t>
  </si>
  <si>
    <t>"Celkem: "A33+B33</t>
  </si>
  <si>
    <t>34</t>
  </si>
  <si>
    <t>311238246</t>
  </si>
  <si>
    <t>Zdivo nosné jednovrstvé z cihel děrovaných vnější broušené, spojené na pero a drážku, lepené PUR pěnou, pevnost cihel P8, P10, tl. zdiva 365 mm</t>
  </si>
  <si>
    <t>-644467171</t>
  </si>
  <si>
    <t>A34</t>
  </si>
  <si>
    <t>(17.9*2+11.65*2+0.45*2)*0.5</t>
  </si>
  <si>
    <t>35</t>
  </si>
  <si>
    <t>311238249</t>
  </si>
  <si>
    <t>Zdivo nosné jednovrstvé z cihel děrovaných vnější broušené, spojené na pero a drážku, lepené PUR pěnou, pevnost cihel P15, tl. zdiva 440 mm</t>
  </si>
  <si>
    <t>1100313832</t>
  </si>
  <si>
    <t>A35</t>
  </si>
  <si>
    <t>(17.9*2+11.65*2+0.45*2)*3.2</t>
  </si>
  <si>
    <t>-(1.5*1.5+1.2*0.75*4+2.3*1.5+2.15*2.3*5+1.75*2.3+1.8*2.3)</t>
  </si>
  <si>
    <t>C35</t>
  </si>
  <si>
    <t>"Mezisoučet: "A35+B35</t>
  </si>
  <si>
    <t>10.65*4.02*0.5+11.65*4.05*0.5</t>
  </si>
  <si>
    <t>-3.14*0.6*0.6*2</t>
  </si>
  <si>
    <t>F35</t>
  </si>
  <si>
    <t>"Mezisoučet: "D35+E35</t>
  </si>
  <si>
    <t>G35</t>
  </si>
  <si>
    <t>"Celkem: "A35+B35+D35+E35</t>
  </si>
  <si>
    <t>36</t>
  </si>
  <si>
    <t>311238912</t>
  </si>
  <si>
    <t>Zdivo nosné jednovrstvé z cihel děrovaných tepelně izolačních výplň kapes obvodového zdiva z děrovaných cihel extrudovaným polystyrénem tl. 30 mm lepeným do drážky</t>
  </si>
  <si>
    <t>M</t>
  </si>
  <si>
    <t>-1549685080</t>
  </si>
  <si>
    <t>A36</t>
  </si>
  <si>
    <t>1.5*2*2+0.75*2*4+2.3*2*7+1.2*2*2</t>
  </si>
  <si>
    <t>37</t>
  </si>
  <si>
    <t>311238923</t>
  </si>
  <si>
    <t>Zdivo nosné jednovrstvé z cihel děrovaných tepelně izolačních zásyp dutin první vrstvy obvodového zdiva z děrovaných cihel expandovaným perlitem, tl. zdiva přes 300 do 400 mm</t>
  </si>
  <si>
    <t>1056330688</t>
  </si>
  <si>
    <t>A37</t>
  </si>
  <si>
    <t>(17.9*2+11.65*2+0.45*2)*2</t>
  </si>
  <si>
    <t>38</t>
  </si>
  <si>
    <t>317121102</t>
  </si>
  <si>
    <t>Montáž prefabrikovaných překladů pro světlost otvoru přes 1050 do 1800 mm</t>
  </si>
  <si>
    <t>2056680181</t>
  </si>
  <si>
    <t>""v.č. 104 - překlady a věnce, TZ"</t>
  </si>
  <si>
    <t>A38</t>
  </si>
  <si>
    <t>3*2</t>
  </si>
  <si>
    <t>39</t>
  </si>
  <si>
    <t>593R2100001</t>
  </si>
  <si>
    <t>překlad železobetonový ROP půlkruhový 1000x140x100x500 mm</t>
  </si>
  <si>
    <t>1738416842</t>
  </si>
  <si>
    <t>A39</t>
  </si>
  <si>
    <t>40</t>
  </si>
  <si>
    <t>317168112</t>
  </si>
  <si>
    <t>Překlady keramické ploché osazené do maltového lože, výšky překladu 7,1 cm šířky 11,5 cm, délky 125 cm</t>
  </si>
  <si>
    <t>-1588279794</t>
  </si>
  <si>
    <t>A40</t>
  </si>
  <si>
    <t>41</t>
  </si>
  <si>
    <t>317168113</t>
  </si>
  <si>
    <t>Překlady keramické ploché osazené do maltového lože, výšky překladu 7,1 cm šířky 11,5 cm, délky 150 cm</t>
  </si>
  <si>
    <t>-1669221627</t>
  </si>
  <si>
    <t>A41</t>
  </si>
  <si>
    <t>42</t>
  </si>
  <si>
    <t>317168131</t>
  </si>
  <si>
    <t>Překlady keramické vysoké osazené do maltového lože, šířky překladu 7 cm výšky 23,8 cm, délky 125 cm</t>
  </si>
  <si>
    <t>1405400108</t>
  </si>
  <si>
    <t>A42</t>
  </si>
  <si>
    <t>4*3</t>
  </si>
  <si>
    <t>43</t>
  </si>
  <si>
    <t>317168132</t>
  </si>
  <si>
    <t>Překlady keramické vysoké osazené do maltového lože, šířky překladu 7 cm výšky 23,8 cm, délky 150 cm</t>
  </si>
  <si>
    <t>-783542350</t>
  </si>
  <si>
    <t>A43</t>
  </si>
  <si>
    <t>4*4+1</t>
  </si>
  <si>
    <t>44</t>
  </si>
  <si>
    <t>317168133</t>
  </si>
  <si>
    <t>Překlady keramické vysoké osazené do maltového lože, šířky překladu 7 cm výšky 23,8 cm, délky 175 cm</t>
  </si>
  <si>
    <t>1730346705</t>
  </si>
  <si>
    <t>A44</t>
  </si>
  <si>
    <t>45</t>
  </si>
  <si>
    <t>317168135</t>
  </si>
  <si>
    <t>Překlady keramické vysoké osazené do maltového lože, šířky překladu 7 cm výšky 23,8 cm, délky 225 cm</t>
  </si>
  <si>
    <t>-330858873</t>
  </si>
  <si>
    <t>A45</t>
  </si>
  <si>
    <t>4*2</t>
  </si>
  <si>
    <t>46</t>
  </si>
  <si>
    <t>317168137</t>
  </si>
  <si>
    <t>Překlady keramické vysoké osazené do maltového lože, šířky překladu 7 cm výšky 23,8 cm, délky 275 cm</t>
  </si>
  <si>
    <t>842215904</t>
  </si>
  <si>
    <t>A46</t>
  </si>
  <si>
    <t>4*5</t>
  </si>
  <si>
    <t>47</t>
  </si>
  <si>
    <t>317168258</t>
  </si>
  <si>
    <t>Překlady keramické roletové určené pro zabudování rolet nebo žaluzií osazené do maltového lože, výšky překladu 23,8 cm pro tloušťku zdiva 44 až 49 cm, délky 300 cm</t>
  </si>
  <si>
    <t>-1341538814</t>
  </si>
  <si>
    <t>A47</t>
  </si>
  <si>
    <t>48</t>
  </si>
  <si>
    <t>317998113</t>
  </si>
  <si>
    <t>Izolace tepelná mezi překlady z pěnového polystyrénu výšky 24 cm, tloušťky 80 mm</t>
  </si>
  <si>
    <t>-153831523</t>
  </si>
  <si>
    <t>A48</t>
  </si>
  <si>
    <t>2.75*2*5+2.25*2*2+1.75*2+1.5*2*4</t>
  </si>
  <si>
    <t>49</t>
  </si>
  <si>
    <t>342241162</t>
  </si>
  <si>
    <t>Příčky nebo přizdívky jednoduché z cihel nebo příčkovek pálených na maltu MVC nebo MC plných P 7,5 až P 15 dl. 290 mm (290x140x65 mm) o tl. 140 mm</t>
  </si>
  <si>
    <t>863944446</t>
  </si>
  <si>
    <t>A49</t>
  </si>
  <si>
    <t>(1.1+2)*1.5</t>
  </si>
  <si>
    <t>50</t>
  </si>
  <si>
    <t>342248131</t>
  </si>
  <si>
    <t>Příčky jednoduché z cihel děrovaných spojených na pero a drážku zvukově izolačních na maltu MVC, pevnost cihel P 10, P 15, tl. příčky 115 mm</t>
  </si>
  <si>
    <t>-1159987328</t>
  </si>
  <si>
    <t>A50</t>
  </si>
  <si>
    <t>(2.55*3+6.95*2+2+4.6+4.15+2)*3.2</t>
  </si>
  <si>
    <t>-0.9*2*4-0.8*2</t>
  </si>
  <si>
    <t>C50</t>
  </si>
  <si>
    <t>"Celkem: "A50+B50</t>
  </si>
  <si>
    <t>51</t>
  </si>
  <si>
    <t>342291112</t>
  </si>
  <si>
    <t>Ukotvení příček polyuretanovou pěnou, tl. příčky přes 100 mm</t>
  </si>
  <si>
    <t>425245251</t>
  </si>
  <si>
    <t>A51</t>
  </si>
  <si>
    <t>2.55*3+6.95*2+2+4.6+4.15+2</t>
  </si>
  <si>
    <t>52</t>
  </si>
  <si>
    <t>342291R013</t>
  </si>
  <si>
    <t>Ukotvení zdiva polyuretanovou pěnou, tl.300 mm</t>
  </si>
  <si>
    <t>-1957093128</t>
  </si>
  <si>
    <t>A52</t>
  </si>
  <si>
    <t>2.55+0.15*2+1.8+4.15</t>
  </si>
  <si>
    <t>53</t>
  </si>
  <si>
    <t>346244351</t>
  </si>
  <si>
    <t>Obezdívka koupelnových van ploch rovných z pálených cihel dl. 290 mm, na maltu ze suché směsi 5 MPa tl. 65 mm</t>
  </si>
  <si>
    <t>678117863</t>
  </si>
  <si>
    <t>A53</t>
  </si>
  <si>
    <t>1.2*4*0.5*2+(2+1)*2*0.5</t>
  </si>
  <si>
    <t>Vodorovné konstrukce</t>
  </si>
  <si>
    <t>54</t>
  </si>
  <si>
    <t>417238121</t>
  </si>
  <si>
    <t>Obezdívka ztužujícího věnce věncovkou pálenou bez tepelné izolace, jednostranná, výška věnce do 210 mm</t>
  </si>
  <si>
    <t>166154103</t>
  </si>
  <si>
    <t>A54</t>
  </si>
  <si>
    <t>60</t>
  </si>
  <si>
    <t>55</t>
  </si>
  <si>
    <t>417321414</t>
  </si>
  <si>
    <t>Ztužující pásy a věnce z betonu železového (bez výztuže) tř. C 20/25</t>
  </si>
  <si>
    <t>-228497512</t>
  </si>
  <si>
    <t>A55</t>
  </si>
  <si>
    <t>60*0.26*0.2+8.8*0.3*0.2+34.65*0.115*0.12</t>
  </si>
  <si>
    <t>56</t>
  </si>
  <si>
    <t>417351115</t>
  </si>
  <si>
    <t>Bednění bočnic ztužujících pásů a věnců včetně vzpěr zřízení</t>
  </si>
  <si>
    <t>700412931</t>
  </si>
  <si>
    <t>A56</t>
  </si>
  <si>
    <t>(60+8.8)*0.2*2+34.65*0.12*2</t>
  </si>
  <si>
    <t>57</t>
  </si>
  <si>
    <t>417351116</t>
  </si>
  <si>
    <t>Bednění bočnic ztužujících pásů a věnců včetně vzpěr odstranění</t>
  </si>
  <si>
    <t>1555230130</t>
  </si>
  <si>
    <t>A57</t>
  </si>
  <si>
    <t>35.836</t>
  </si>
  <si>
    <t>58</t>
  </si>
  <si>
    <t>417361821</t>
  </si>
  <si>
    <t>Výztuž ztužujících pásů a věnců z betonářské oceli 10 505 (R) nebo BSt 500</t>
  </si>
  <si>
    <t>2012205799</t>
  </si>
  <si>
    <t>A58</t>
  </si>
  <si>
    <t>293.38*1.3*0.001</t>
  </si>
  <si>
    <t>Komunikace pozemní</t>
  </si>
  <si>
    <t>59</t>
  </si>
  <si>
    <t>564851111</t>
  </si>
  <si>
    <t>Podklad ze štěrkodrti ŠD s rozprostřením a zhutněním, po zhutnění tl. 150 mm</t>
  </si>
  <si>
    <t>-1142344189</t>
  </si>
  <si>
    <t>A59</t>
  </si>
  <si>
    <t>81.7</t>
  </si>
  <si>
    <t>21.93</t>
  </si>
  <si>
    <t>C59</t>
  </si>
  <si>
    <t>"Celkem: "A59+B59</t>
  </si>
  <si>
    <t>569903311</t>
  </si>
  <si>
    <t>Zřízení zemních krajnic z hornin jakékoliv třídy se zhutněním</t>
  </si>
  <si>
    <t>1697166764</t>
  </si>
  <si>
    <t>A60</t>
  </si>
  <si>
    <t>(11.15+17.9*2+2.5*2+0.5+11.65+0.5*2+2*4)*0.3*0.3</t>
  </si>
  <si>
    <t>61</t>
  </si>
  <si>
    <t>596811220</t>
  </si>
  <si>
    <t>Kladení dlažby z betonových nebo kameninových dlaždic komunikací pro pěší s vyplněním spár a se smetením přebytečného materiálu na vzdálenost do 3 m s ložem z kameniva těženého tl. do 30 mm velikosti dlaždic přes 0,09 m2 do 0,25 m2, pro plochy do 50 m2</t>
  </si>
  <si>
    <t>1283274075</t>
  </si>
  <si>
    <t>A61</t>
  </si>
  <si>
    <t>62</t>
  </si>
  <si>
    <t>592456010</t>
  </si>
  <si>
    <t>dlažba desková betonová 50x50x5 cm šedá</t>
  </si>
  <si>
    <t>178828972</t>
  </si>
  <si>
    <t>A62</t>
  </si>
  <si>
    <t>81.7*1.03</t>
  </si>
  <si>
    <t>Úpravy povrchů, podlahy a osazování výplní</t>
  </si>
  <si>
    <t>63</t>
  </si>
  <si>
    <t>611142001</t>
  </si>
  <si>
    <t>Potažení vnitřních ploch pletivem v ploše nebo pruzích, na plném podkladu sklovláknitým vtlačením do tmelu stropů</t>
  </si>
  <si>
    <t>-1621770122</t>
  </si>
  <si>
    <t>A63</t>
  </si>
  <si>
    <t>165.241*2</t>
  </si>
  <si>
    <t>64</t>
  </si>
  <si>
    <t>R611511001</t>
  </si>
  <si>
    <t>Tenkovrstvá jemně struktur. štuk. omítka vhodná pro SDV desky včetně akryl. penetrace vnitřních stropů rovných viz. skladby kcí D+M</t>
  </si>
  <si>
    <t>-26783740</t>
  </si>
  <si>
    <t>A64</t>
  </si>
  <si>
    <t>165.241</t>
  </si>
  <si>
    <t>65</t>
  </si>
  <si>
    <t>612131301</t>
  </si>
  <si>
    <t>Podkladní a spojovací vrstva vnitřních omítaných ploch cementový postřik nanášený strojně celoplošně stěn</t>
  </si>
  <si>
    <t>538212798</t>
  </si>
  <si>
    <t>A65</t>
  </si>
  <si>
    <t>139.85*3.2</t>
  </si>
  <si>
    <t>-42.19</t>
  </si>
  <si>
    <t>-0.9*2*2*7-0.8*2*2*3</t>
  </si>
  <si>
    <t>(1.5*4+1.2*2*4+0.75*2*4+2.3*2+1.5*2+2.15*5+2.3*2*5+1.75+2.3*2+1.8+2.3*2)*0.3</t>
  </si>
  <si>
    <t>42.737</t>
  </si>
  <si>
    <t>3.14*1.2*0.3*2</t>
  </si>
  <si>
    <t>G65</t>
  </si>
  <si>
    <t>"Celkem: "A65+B65+C65+D65+E65+F65</t>
  </si>
  <si>
    <t>66</t>
  </si>
  <si>
    <t>612321311</t>
  </si>
  <si>
    <t>Omítka vápenocementová vnitřních ploch nanášená strojně jednovrstvá, tloušťky do 10 mm hrubá zatřená svislých konstrukcí stěn</t>
  </si>
  <si>
    <t>1219585026</t>
  </si>
  <si>
    <t>A66</t>
  </si>
  <si>
    <t>62.47</t>
  </si>
  <si>
    <t>9.6</t>
  </si>
  <si>
    <t>C66</t>
  </si>
  <si>
    <t>"Celkem: "A66+B66</t>
  </si>
  <si>
    <t>67</t>
  </si>
  <si>
    <t>612321341</t>
  </si>
  <si>
    <t>Omítka vápenocementová vnitřních ploch nanášená strojně dvouvrstvá, tloušťky jádrové omítky do 10 mm a tloušťky štuku do 3 mm štuková svislých konstrukcí stěn</t>
  </si>
  <si>
    <t>650923289</t>
  </si>
  <si>
    <t>A67</t>
  </si>
  <si>
    <t>438.238</t>
  </si>
  <si>
    <t>-72.07</t>
  </si>
  <si>
    <t>C67</t>
  </si>
  <si>
    <t>"Celkem: "A67+B67</t>
  </si>
  <si>
    <t>68</t>
  </si>
  <si>
    <t>612321391</t>
  </si>
  <si>
    <t>Omítka vápenocementová vnitřních ploch nanášená strojně Příplatek k cenám za každých dalších i započatých 5 mm tloušťky omítky přes 10 mm stěn</t>
  </si>
  <si>
    <t>2080038017</t>
  </si>
  <si>
    <t>A68</t>
  </si>
  <si>
    <t>100.96*2</t>
  </si>
  <si>
    <t>69</t>
  </si>
  <si>
    <t>612325101</t>
  </si>
  <si>
    <t>Vápenocementová nebo vápenná omítka rýh hrubá ve stěnách, šířky rýhy do 150 mm</t>
  </si>
  <si>
    <t>574672082</t>
  </si>
  <si>
    <t>A69</t>
  </si>
  <si>
    <t>0.6*0.1</t>
  </si>
  <si>
    <t>70</t>
  </si>
  <si>
    <t>622131301</t>
  </si>
  <si>
    <t>Podkladní a spojovací vrstva vnějších omítaných ploch cementový postřik nanášený strojně celoplošně stěn</t>
  </si>
  <si>
    <t>1206534655</t>
  </si>
  <si>
    <t>A70</t>
  </si>
  <si>
    <t>(11.65*2+17.9*2+0.45*2)*2.98</t>
  </si>
  <si>
    <t>11.65*4.02*0.5*2</t>
  </si>
  <si>
    <t>75.7*0.2</t>
  </si>
  <si>
    <t>-2.261</t>
  </si>
  <si>
    <t>F70</t>
  </si>
  <si>
    <t>"Celkem: "A70+B70+C70+D70+E70</t>
  </si>
  <si>
    <t>71</t>
  </si>
  <si>
    <t>622142001</t>
  </si>
  <si>
    <t>Potažení vnějších ploch pletivem v ploše nebo pruzích, na plném podkladu sklovláknitým vtlačením do tmelu stěn</t>
  </si>
  <si>
    <t>-496199383</t>
  </si>
  <si>
    <t>A71</t>
  </si>
  <si>
    <t>196.322</t>
  </si>
  <si>
    <t>72</t>
  </si>
  <si>
    <t>622143003</t>
  </si>
  <si>
    <t>Montáž omítkových profilů plastových nebo pozinkovaných, upevněných vtlačením do podkladní vrstvy nebo přibitím rohových s tkaninou</t>
  </si>
  <si>
    <t>-314979764</t>
  </si>
  <si>
    <t>A72</t>
  </si>
  <si>
    <t>3.2*2</t>
  </si>
  <si>
    <t>1.5*4+1.2*2*4+0.75*2*4+2.3*2+1.5*2+2.15*5+2.3*2*5+1.75+2.3*2+1.8+2.3*2</t>
  </si>
  <si>
    <t>C72</t>
  </si>
  <si>
    <t>"Celkem: "A72+B72</t>
  </si>
  <si>
    <t>73</t>
  </si>
  <si>
    <t>553R430002</t>
  </si>
  <si>
    <t>profil omítkový rohový pro omítky vnitřní</t>
  </si>
  <si>
    <t>-27510114</t>
  </si>
  <si>
    <t>A73</t>
  </si>
  <si>
    <t>82.1*1.05</t>
  </si>
  <si>
    <t>74</t>
  </si>
  <si>
    <t>622143003.1</t>
  </si>
  <si>
    <t>198883805</t>
  </si>
  <si>
    <t>A74</t>
  </si>
  <si>
    <t>2.98*7</t>
  </si>
  <si>
    <t>75</t>
  </si>
  <si>
    <t>553R4300011</t>
  </si>
  <si>
    <t>profil omítkový rohový pro omítky vnější</t>
  </si>
  <si>
    <t>-1687973501</t>
  </si>
  <si>
    <t>A75</t>
  </si>
  <si>
    <t>20.86*1.05</t>
  </si>
  <si>
    <t>76</t>
  </si>
  <si>
    <t>622143004</t>
  </si>
  <si>
    <t>Montáž omítkových profilů plastových nebo pozinkovaných, upevněných vtlačením do podkladní vrstvy nebo přibitím začišťovacích samolepících</t>
  </si>
  <si>
    <t>-1513073232</t>
  </si>
  <si>
    <t>A76</t>
  </si>
  <si>
    <t>77</t>
  </si>
  <si>
    <t>590514RR060</t>
  </si>
  <si>
    <t>profil okenní začišťovací se sklovláknitou armovací tkaninou - APU lišta</t>
  </si>
  <si>
    <t>-1494886470</t>
  </si>
  <si>
    <t>A77</t>
  </si>
  <si>
    <t>75.7*1.05</t>
  </si>
  <si>
    <t>78</t>
  </si>
  <si>
    <t>622211011</t>
  </si>
  <si>
    <t>Montáž kontaktního zateplení z polystyrenových desek nebo z kombinovaných desek na vnější stěny, tloušťky desek přes 40 do 80 mm</t>
  </si>
  <si>
    <t>-502081282</t>
  </si>
  <si>
    <t>A78</t>
  </si>
  <si>
    <t>(11.48*2+17.73*2+0.45*2+0.06*7)*1.25</t>
  </si>
  <si>
    <t>79</t>
  </si>
  <si>
    <t>283763490</t>
  </si>
  <si>
    <t>deska fasádní polystyrénová pro tepelné izolace spodní stavby 1250 x 600 x 60 mm</t>
  </si>
  <si>
    <t>-1784302254</t>
  </si>
  <si>
    <t>A79</t>
  </si>
  <si>
    <t>74.675*1.02</t>
  </si>
  <si>
    <t>80</t>
  </si>
  <si>
    <t>622212001</t>
  </si>
  <si>
    <t>Montáž kontaktního zateplení vnějšího ostění, nadpraží nebo parapetu z polystyrenových desek hloubky špalet do 200 mm, tloušťky desek do 40 mm</t>
  </si>
  <si>
    <t>-1153889449</t>
  </si>
  <si>
    <t>A80</t>
  </si>
  <si>
    <t>8.6</t>
  </si>
  <si>
    <t>81</t>
  </si>
  <si>
    <t>283759310</t>
  </si>
  <si>
    <t>deska fasádní polystyrénová EPS 70 F 1000 x 500 x 30 mm</t>
  </si>
  <si>
    <t>1392348871</t>
  </si>
  <si>
    <t>A81</t>
  </si>
  <si>
    <t>8.6*0.2*1.1</t>
  </si>
  <si>
    <t>82</t>
  </si>
  <si>
    <t>622212011</t>
  </si>
  <si>
    <t>Montáž kontaktního zateplení vnějšího ostění, nadpraží nebo parapetu z polystyrenových desek hloubky špalet do 200 mm, tloušťky desek přes 40 do 80 mm</t>
  </si>
  <si>
    <t>903930728</t>
  </si>
  <si>
    <t>A82</t>
  </si>
  <si>
    <t>75.7</t>
  </si>
  <si>
    <t>-8.6</t>
  </si>
  <si>
    <t>C82</t>
  </si>
  <si>
    <t>"Celkem: "A82+B82</t>
  </si>
  <si>
    <t>83</t>
  </si>
  <si>
    <t>283759330</t>
  </si>
  <si>
    <t>deska fasádní polystyrénová EPS 70 F 1000 x 500 x 50 mm</t>
  </si>
  <si>
    <t>-1930073313</t>
  </si>
  <si>
    <t>A83</t>
  </si>
  <si>
    <t>67.1*0.2*1.1</t>
  </si>
  <si>
    <t>84</t>
  </si>
  <si>
    <t>R6220001</t>
  </si>
  <si>
    <t>příplatek za seříznutí polystyrenu do spádu 2% - parapety</t>
  </si>
  <si>
    <t>1972096126</t>
  </si>
  <si>
    <t>A84</t>
  </si>
  <si>
    <t>85</t>
  </si>
  <si>
    <t>622252001</t>
  </si>
  <si>
    <t>Montáž lišt kontaktního zateplení zakládacích soklových připevněných hmoždinkami</t>
  </si>
  <si>
    <t>-698322973</t>
  </si>
  <si>
    <t>A85</t>
  </si>
  <si>
    <t>11.48*2+17.73*2+0.45*2+0.06*7</t>
  </si>
  <si>
    <t>86</t>
  </si>
  <si>
    <t>590516300</t>
  </si>
  <si>
    <t>lišta zakládací pro telpelně izolační desky do roviny 63 mm tl 1,0 mm</t>
  </si>
  <si>
    <t>1523237724</t>
  </si>
  <si>
    <t>A86</t>
  </si>
  <si>
    <t>59.74*1.05</t>
  </si>
  <si>
    <t>87</t>
  </si>
  <si>
    <t>622252002</t>
  </si>
  <si>
    <t>Montáž lišt kontaktního zateplení ostatních stěnových, dilatačních apod. lepených do tmelu</t>
  </si>
  <si>
    <t>-927469677</t>
  </si>
  <si>
    <t>A87</t>
  </si>
  <si>
    <t>1.25*7</t>
  </si>
  <si>
    <t>1.25*3</t>
  </si>
  <si>
    <t>D87</t>
  </si>
  <si>
    <t>"Mezisoučet: "A87+B87+C87</t>
  </si>
  <si>
    <t>G87</t>
  </si>
  <si>
    <t>"Mezisoučet: "E87+F87</t>
  </si>
  <si>
    <t>I87</t>
  </si>
  <si>
    <t>"Celkem: "A87+B87+C87+E87+F87+H87</t>
  </si>
  <si>
    <t>88</t>
  </si>
  <si>
    <t>590514702</t>
  </si>
  <si>
    <t>kontaktní zateplovací systémy příslušenství kontaktních zateplovacích systémů lišta rohová Al délka 2 m lišta parapetní</t>
  </si>
  <si>
    <t>-650939034</t>
  </si>
  <si>
    <t>A88</t>
  </si>
  <si>
    <t>8.6*1.05</t>
  </si>
  <si>
    <t>89</t>
  </si>
  <si>
    <t>590514703</t>
  </si>
  <si>
    <t>kontaktní zateplovací systémy příslušenství kontaktních zateplovacích systémů lišta rohová Al délka 2 m lišta zakončovací</t>
  </si>
  <si>
    <t>-618283264</t>
  </si>
  <si>
    <t>A89</t>
  </si>
  <si>
    <t>67.1*1.05</t>
  </si>
  <si>
    <t>90</t>
  </si>
  <si>
    <t>590514704</t>
  </si>
  <si>
    <t>kontaktní zateplovací systémy příslušenství kontaktních zateplovacích systémů lišta rohová Al délka 2 m lišta začišťovací</t>
  </si>
  <si>
    <t>-1334898524</t>
  </si>
  <si>
    <t>A90</t>
  </si>
  <si>
    <t>91</t>
  </si>
  <si>
    <t>590514705</t>
  </si>
  <si>
    <t>kontaktní zateplovací systémy příslušenství kontaktních zateplovacích systémů lišta rohová Al délka 2 m lišta</t>
  </si>
  <si>
    <t>273204544</t>
  </si>
  <si>
    <t>A91</t>
  </si>
  <si>
    <t>8.75*1.05</t>
  </si>
  <si>
    <t>92</t>
  </si>
  <si>
    <t>590514706</t>
  </si>
  <si>
    <t>kontaktní zateplovací systémy příslušenství kontaktních zateplovacích systémů lišta koutová Al délka 2 m lišta</t>
  </si>
  <si>
    <t>-358318382</t>
  </si>
  <si>
    <t>A92</t>
  </si>
  <si>
    <t>3.75*1.05</t>
  </si>
  <si>
    <t>93</t>
  </si>
  <si>
    <t>622321121</t>
  </si>
  <si>
    <t>Omítka vápenocementová vnějších ploch nanášená ručně jednovrstvá, tloušťky do 15 mm hladká stěn</t>
  </si>
  <si>
    <t>-495358108</t>
  </si>
  <si>
    <t>A93</t>
  </si>
  <si>
    <t>94</t>
  </si>
  <si>
    <t>622511011</t>
  </si>
  <si>
    <t>Omítka tenkovrstvá akrylátová vnějších ploch probarvená, včetně penetrace podkladu zrnitá, tloušťky 1,5 mm stěn</t>
  </si>
  <si>
    <t>-251652258</t>
  </si>
  <si>
    <t>A94</t>
  </si>
  <si>
    <t>-17.922</t>
  </si>
  <si>
    <t>C94</t>
  </si>
  <si>
    <t>"Celkem: "A94+B94</t>
  </si>
  <si>
    <t>95</t>
  </si>
  <si>
    <t>622511111</t>
  </si>
  <si>
    <t>Omítka tenkovrstvá akrylátová vnějších ploch probarvená, včetně penetrace podkladu mozaiková střednězrnná stěn</t>
  </si>
  <si>
    <t>-1885929971</t>
  </si>
  <si>
    <t>A95</t>
  </si>
  <si>
    <t>59.74*0.3</t>
  </si>
  <si>
    <t>96</t>
  </si>
  <si>
    <t>622811002</t>
  </si>
  <si>
    <t>Omítka tepelně izolační vnějších ploch stěn prováděná ručně v 1 vrstvě, tloušťky přes 20 do 30 mm</t>
  </si>
  <si>
    <t>2031769284</t>
  </si>
  <si>
    <t>A96</t>
  </si>
  <si>
    <t>97</t>
  </si>
  <si>
    <t>629135102</t>
  </si>
  <si>
    <t>Vyrovnávací vrstva z cementové malty pod klempířskými prvky šířky přes 150 do 300 mm</t>
  </si>
  <si>
    <t>803874383</t>
  </si>
  <si>
    <t>A97</t>
  </si>
  <si>
    <t>1.5+1.2*4+2.3</t>
  </si>
  <si>
    <t>98</t>
  </si>
  <si>
    <t>629991011</t>
  </si>
  <si>
    <t>Zakrytí vnějších ploch před znečištěním včetně pozdějšího odkrytí výplní otvorů a svislých ploch fólií přilepenou lepící páskou</t>
  </si>
  <si>
    <t>-1693159852</t>
  </si>
  <si>
    <t>99</t>
  </si>
  <si>
    <t>631311115</t>
  </si>
  <si>
    <t>Mazanina z betonu prostého bez zvýšených nároků na prostředí tl. přes 50 do 80 mm tř. C 20/25</t>
  </si>
  <si>
    <t>266520844</t>
  </si>
  <si>
    <t>A99</t>
  </si>
  <si>
    <t>13.16*(0.05+0.08)*0.5</t>
  </si>
  <si>
    <t>129.91*(0.06+0.09)*0.5</t>
  </si>
  <si>
    <t>18.08*(0.05+0.08)*0.5</t>
  </si>
  <si>
    <t>D99</t>
  </si>
  <si>
    <t>"Celkem: "A99+B99+C99</t>
  </si>
  <si>
    <t>100</t>
  </si>
  <si>
    <t>631319011</t>
  </si>
  <si>
    <t>Příplatek k cenám mazanin za úpravu povrchu mazaniny přehlazením, mazanina tl. přes 50 do 80 mm</t>
  </si>
  <si>
    <t>-627419459</t>
  </si>
  <si>
    <t>A100</t>
  </si>
  <si>
    <t>11.773</t>
  </si>
  <si>
    <t>101</t>
  </si>
  <si>
    <t>631319181</t>
  </si>
  <si>
    <t>Příplatek k cenám mazanin za sklon přes 15 st. do 35 st. od vodorovné roviny mazanina tl. přes 50 do 80 mm</t>
  </si>
  <si>
    <t>-1590918344</t>
  </si>
  <si>
    <t>A101</t>
  </si>
  <si>
    <t>1.175</t>
  </si>
  <si>
    <t>102</t>
  </si>
  <si>
    <t>631351101</t>
  </si>
  <si>
    <t>Bednění v podlahách rýh a hran zřízení</t>
  </si>
  <si>
    <t>322775756</t>
  </si>
  <si>
    <t>A102</t>
  </si>
  <si>
    <t>(1.7+1)*2*0.03</t>
  </si>
  <si>
    <t>103</t>
  </si>
  <si>
    <t>631351102</t>
  </si>
  <si>
    <t>Bednění v podlahách rýh a hran odstranění</t>
  </si>
  <si>
    <t>1443792591</t>
  </si>
  <si>
    <t>A103</t>
  </si>
  <si>
    <t>0.162</t>
  </si>
  <si>
    <t>104</t>
  </si>
  <si>
    <t>634113115</t>
  </si>
  <si>
    <t>Výplň dilatačních spár mazanin plastovým profilem výšky 80 mm</t>
  </si>
  <si>
    <t>-1130402175</t>
  </si>
  <si>
    <t>A104</t>
  </si>
  <si>
    <t>10.7</t>
  </si>
  <si>
    <t>105</t>
  </si>
  <si>
    <t>63411RR0113</t>
  </si>
  <si>
    <t>Výplň dilatačních spár mazanin lepenkou D+M</t>
  </si>
  <si>
    <t>1535567605</t>
  </si>
  <si>
    <t>A105</t>
  </si>
  <si>
    <t>2+0.9*7+0.8*3</t>
  </si>
  <si>
    <t>106</t>
  </si>
  <si>
    <t>634661RR211</t>
  </si>
  <si>
    <t>Výplň dilatačních spar okapový chodník - zdivo trvale pružným tmelem D+M</t>
  </si>
  <si>
    <t>-616411289</t>
  </si>
  <si>
    <t>A106</t>
  </si>
  <si>
    <t>17.9*2+11.65*2+0.45*2</t>
  </si>
  <si>
    <t>107</t>
  </si>
  <si>
    <t>634911113</t>
  </si>
  <si>
    <t>Řezání dilatačních nebo smršťovacích spár v čerstvé betonové mazanině nebo potěru šířky do 5 mm, hloubky přes 20 do 50 mm</t>
  </si>
  <si>
    <t>-447295170</t>
  </si>
  <si>
    <t>A107</t>
  </si>
  <si>
    <t>108</t>
  </si>
  <si>
    <t>635111311</t>
  </si>
  <si>
    <t>Násyp ze štěrkopísku, písku nebo kameniva pod podlahy pod plovoucí nebo tepelně izolační vrstvy podlah o tl. do 20 mm (lože) z písku prosátého</t>
  </si>
  <si>
    <t>1401243986</t>
  </si>
  <si>
    <t>A108</t>
  </si>
  <si>
    <t>13.16</t>
  </si>
  <si>
    <t>129.91</t>
  </si>
  <si>
    <t>18.08</t>
  </si>
  <si>
    <t>D108</t>
  </si>
  <si>
    <t>"Celkem: "A108+B108+C108</t>
  </si>
  <si>
    <t>109</t>
  </si>
  <si>
    <t>R6420001</t>
  </si>
  <si>
    <t>ochrana otvoru pro střelku a západku přivařeným krytem D+M</t>
  </si>
  <si>
    <t>KS</t>
  </si>
  <si>
    <t>-1294603972</t>
  </si>
  <si>
    <t>""v.č. 110 - výpis výrobků PSV, TZ"</t>
  </si>
  <si>
    <t>A109</t>
  </si>
  <si>
    <t>110</t>
  </si>
  <si>
    <t>R6420002</t>
  </si>
  <si>
    <t>těsnění zárubní profil PVC typ TPE D+M</t>
  </si>
  <si>
    <t>1530004336</t>
  </si>
  <si>
    <t>A110</t>
  </si>
  <si>
    <t>(0.9+2)*7+(0.8+2)*2*3</t>
  </si>
  <si>
    <t>711</t>
  </si>
  <si>
    <t>Izolace proti vodě, vlhkosti a plynům</t>
  </si>
  <si>
    <t>111</t>
  </si>
  <si>
    <t>711111001</t>
  </si>
  <si>
    <t>Provedení izolace proti zemní vlhkosti natěradly a tmely za studena na ploše vodorovné V nátěrem penetračním</t>
  </si>
  <si>
    <t>-26513346</t>
  </si>
  <si>
    <t>A147</t>
  </si>
  <si>
    <t>11.48*8.48+9.98*9.25-3.77*0.45</t>
  </si>
  <si>
    <t>112</t>
  </si>
  <si>
    <t>711112001</t>
  </si>
  <si>
    <t>Provedení izolace proti zemní vlhkosti natěradly a tmely za studena na ploše svislé S nátěrem penetračním</t>
  </si>
  <si>
    <t>-693546844</t>
  </si>
  <si>
    <t>A148</t>
  </si>
  <si>
    <t>(17.73*2+11.48*2+0.45*2)*1.5</t>
  </si>
  <si>
    <t>113</t>
  </si>
  <si>
    <t>111631500</t>
  </si>
  <si>
    <t>lak asfaltový penetrační (MJ t) bal 9 kg</t>
  </si>
  <si>
    <t>-975870680</t>
  </si>
  <si>
    <t>A149</t>
  </si>
  <si>
    <t>187.969*0.0003</t>
  </si>
  <si>
    <t>88.98*0.00035</t>
  </si>
  <si>
    <t>C149</t>
  </si>
  <si>
    <t>"Celkem: "A149+B149</t>
  </si>
  <si>
    <t>114</t>
  </si>
  <si>
    <t>711141559</t>
  </si>
  <si>
    <t>Provedení izolace proti zemní vlhkosti pásy přitavením NAIP na ploše vodorovné V</t>
  </si>
  <si>
    <t>2130633001</t>
  </si>
  <si>
    <t>A150</t>
  </si>
  <si>
    <t>187.969</t>
  </si>
  <si>
    <t>115</t>
  </si>
  <si>
    <t>711142559</t>
  </si>
  <si>
    <t>Provedení izolace proti zemní vlhkosti pásy přitavením NAIP na ploše svislé S</t>
  </si>
  <si>
    <t>827173733</t>
  </si>
  <si>
    <t>A151</t>
  </si>
  <si>
    <t>88.98</t>
  </si>
  <si>
    <t>116</t>
  </si>
  <si>
    <t>628R321002</t>
  </si>
  <si>
    <t>asfaltový hydroizolační pás z SBS modif. asfaltu s vložkou ze skleněné tkaniny  tl. 4 mm - tech. parametry viz. skladby podlah</t>
  </si>
  <si>
    <t>1621393108</t>
  </si>
  <si>
    <t>A152</t>
  </si>
  <si>
    <t>187.969*1.2</t>
  </si>
  <si>
    <t>88.98*1.25</t>
  </si>
  <si>
    <t>C152</t>
  </si>
  <si>
    <t>"Celkem: "A152+B152</t>
  </si>
  <si>
    <t>117</t>
  </si>
  <si>
    <t>R7110002</t>
  </si>
  <si>
    <t>úprava izolace proti vodě v místě prostupů zákl. deskou vč. zatmelení a všech souvisejících dodávek a prací D+M</t>
  </si>
  <si>
    <t>414619013</t>
  </si>
  <si>
    <t>A153</t>
  </si>
  <si>
    <t>C153</t>
  </si>
  <si>
    <t>"Celkem: "A153+B153</t>
  </si>
  <si>
    <t>118</t>
  </si>
  <si>
    <t>IZO0006</t>
  </si>
  <si>
    <t>Izolace - tekutá lepenka - plocha svislá D+M</t>
  </si>
  <si>
    <t>754375800</t>
  </si>
  <si>
    <t>A154</t>
  </si>
  <si>
    <t>119</t>
  </si>
  <si>
    <t>IZO00061</t>
  </si>
  <si>
    <t>Penetrace pod tekutou lepenku - plocha svislá D+M</t>
  </si>
  <si>
    <t>-183331559</t>
  </si>
  <si>
    <t>A155</t>
  </si>
  <si>
    <t>120</t>
  </si>
  <si>
    <t>IZO0007</t>
  </si>
  <si>
    <t>těsnící bandáž podlaha - stěna D+M</t>
  </si>
  <si>
    <t>1038526334</t>
  </si>
  <si>
    <t>A156</t>
  </si>
  <si>
    <t>34.4</t>
  </si>
  <si>
    <t>121</t>
  </si>
  <si>
    <t>IZO00071</t>
  </si>
  <si>
    <t>těsnící bandáž - vyztužení rohů a koutů D+M</t>
  </si>
  <si>
    <t>256166667</t>
  </si>
  <si>
    <t>A157</t>
  </si>
  <si>
    <t>2*4*4</t>
  </si>
  <si>
    <t>122</t>
  </si>
  <si>
    <t>998711102</t>
  </si>
  <si>
    <t>Přesun hmot pro izolace proti vodě, vlhkosti a plynům stanovený z hmotnosti přesunovaného materiálu vodorovná dopravní vzdálenost do 50 m v objektech výšky přes 6 do 12 m</t>
  </si>
  <si>
    <t>1665813342</t>
  </si>
  <si>
    <t>712</t>
  </si>
  <si>
    <t>Povlakové krytiny</t>
  </si>
  <si>
    <t>123</t>
  </si>
  <si>
    <t>712331111</t>
  </si>
  <si>
    <t>Provedení povlakové krytiny střech plochých do 10 st. pásy na sucho podkladní samolepící asfaltový pás</t>
  </si>
  <si>
    <t>-685954879</t>
  </si>
  <si>
    <t>""v.č. 105 - půdorys krovu, TZ"</t>
  </si>
  <si>
    <t>A159</t>
  </si>
  <si>
    <t>11.65*8.76+10.65*9.36</t>
  </si>
  <si>
    <t>124</t>
  </si>
  <si>
    <t>628R662810</t>
  </si>
  <si>
    <t>parotěsná zábrana asfaltový SBS modifikovaný za studena samolepící s Al vložkou a skel. mřížkou viz. skladby kcí</t>
  </si>
  <si>
    <t>-1208119054</t>
  </si>
  <si>
    <t>A160</t>
  </si>
  <si>
    <t>201.738*1.2</t>
  </si>
  <si>
    <t>125</t>
  </si>
  <si>
    <t>998712102</t>
  </si>
  <si>
    <t>Přesun hmot pro povlakové krytiny stanovený z hmotnosti přesunovaného materiálu vodorovná dopravní vzdálenost do 50 m v objektech výšky přes 6 do 12 m</t>
  </si>
  <si>
    <t>-1644051449</t>
  </si>
  <si>
    <t>713</t>
  </si>
  <si>
    <t>Izolace tepelné</t>
  </si>
  <si>
    <t>126</t>
  </si>
  <si>
    <t>713121121</t>
  </si>
  <si>
    <t>Montáž tepelné izolace podlah rohožemi, pásy, deskami, dílci, bloky (izolační materiál ve specifikaci) kladenými volně dvouvrstvá</t>
  </si>
  <si>
    <t>-5185357</t>
  </si>
  <si>
    <t>A162</t>
  </si>
  <si>
    <t>161.15</t>
  </si>
  <si>
    <t>127</t>
  </si>
  <si>
    <t>283R759001</t>
  </si>
  <si>
    <t>deska z pěnového polystyrenu EPS 200 pro systémy podlahového topení  tl. 50 mm</t>
  </si>
  <si>
    <t>-186441104</t>
  </si>
  <si>
    <t>A163</t>
  </si>
  <si>
    <t>161.15*1.02</t>
  </si>
  <si>
    <t>128</t>
  </si>
  <si>
    <t>283R764002</t>
  </si>
  <si>
    <t>deska izolační podlahová z tuhé polyisokyanurátové pěny PIR tl. 60 mm</t>
  </si>
  <si>
    <t>471415678</t>
  </si>
  <si>
    <t>A164</t>
  </si>
  <si>
    <t>129</t>
  </si>
  <si>
    <t>713121211</t>
  </si>
  <si>
    <t>Montáž tepelné izolace podlah okrajovými pásky kladenými volně</t>
  </si>
  <si>
    <t>1349816379</t>
  </si>
  <si>
    <t>A165</t>
  </si>
  <si>
    <t>18.9</t>
  </si>
  <si>
    <t>86.55</t>
  </si>
  <si>
    <t>D165</t>
  </si>
  <si>
    <t>"Celkem: "A165+B165+C165</t>
  </si>
  <si>
    <t>130</t>
  </si>
  <si>
    <t>631R402001</t>
  </si>
  <si>
    <t>pásek okrajový podlahový</t>
  </si>
  <si>
    <t>-291736628</t>
  </si>
  <si>
    <t>A166</t>
  </si>
  <si>
    <t>139.85*1.1</t>
  </si>
  <si>
    <t>131</t>
  </si>
  <si>
    <t>713131151</t>
  </si>
  <si>
    <t>Montáž tepelné izolace stěn rohožemi, pásy, deskami, dílci, bloky (izolační materiál ve specifikaci) vložením jednovrstvě</t>
  </si>
  <si>
    <t>-1300294732</t>
  </si>
  <si>
    <t>A167</t>
  </si>
  <si>
    <t>60*0.2</t>
  </si>
  <si>
    <t>132</t>
  </si>
  <si>
    <t>283759380</t>
  </si>
  <si>
    <t>deska fasádní polystyrénová EPS 70 F 1000 x 500 x 100 mm</t>
  </si>
  <si>
    <t>304053695</t>
  </si>
  <si>
    <t>A168</t>
  </si>
  <si>
    <t>12*1.1</t>
  </si>
  <si>
    <t>133</t>
  </si>
  <si>
    <t>713191133</t>
  </si>
  <si>
    <t>Montáž tepelné izolace stavebních konstrukcí - doplňky a konstrukční součásti podlah, stropů vrchem nebo střech překrytím fólií položenou volně s přelepením spojů</t>
  </si>
  <si>
    <t>129935551</t>
  </si>
  <si>
    <t>A169</t>
  </si>
  <si>
    <t>139.85*0.15</t>
  </si>
  <si>
    <t>C169</t>
  </si>
  <si>
    <t>"Celkem: "A169+B169</t>
  </si>
  <si>
    <t>134</t>
  </si>
  <si>
    <t>283R231001</t>
  </si>
  <si>
    <t>fólie separační PE</t>
  </si>
  <si>
    <t>-798513600</t>
  </si>
  <si>
    <t>A170</t>
  </si>
  <si>
    <t>182.128*1.2</t>
  </si>
  <si>
    <t>135</t>
  </si>
  <si>
    <t>R713112001</t>
  </si>
  <si>
    <t>Montáž foukané tepelné izolace z minerálních vláken tl do 300 mm vodorovné</t>
  </si>
  <si>
    <t>1692603457</t>
  </si>
  <si>
    <t>A171</t>
  </si>
  <si>
    <t>201.738</t>
  </si>
  <si>
    <t>(11.65*2+17.9*2+0.5*2)*0.45</t>
  </si>
  <si>
    <t>C171</t>
  </si>
  <si>
    <t>"Celkem: "A171+B171</t>
  </si>
  <si>
    <t>136</t>
  </si>
  <si>
    <t>631R5110001</t>
  </si>
  <si>
    <t>minerální granulát z vysokojakostního taveného čediče viz. skladba S</t>
  </si>
  <si>
    <t>-77123238</t>
  </si>
  <si>
    <t>A172</t>
  </si>
  <si>
    <t>228.783*0.3*1.1</t>
  </si>
  <si>
    <t>137</t>
  </si>
  <si>
    <t>R713191001</t>
  </si>
  <si>
    <t>Montáž izolace tepelné podlah, stropů vrchem nebo střech překrytí fólií s přelepeným spojem - kotvené do dřev. prvků krovu</t>
  </si>
  <si>
    <t>-623042142</t>
  </si>
  <si>
    <t>A173</t>
  </si>
  <si>
    <t>228.783</t>
  </si>
  <si>
    <t>138</t>
  </si>
  <si>
    <t>283R231002</t>
  </si>
  <si>
    <t>fólie ochranná PE viz skladba S</t>
  </si>
  <si>
    <t>-1856192236</t>
  </si>
  <si>
    <t>A174</t>
  </si>
  <si>
    <t>228.783*1.2</t>
  </si>
  <si>
    <t>139</t>
  </si>
  <si>
    <t>998713102</t>
  </si>
  <si>
    <t>Přesun hmot pro izolace tepelné stanovený z hmotnosti přesunovaného materiálu vodorovná dopravní vzdálenost do 50 m v objektech výšky přes 6 m do 12 m</t>
  </si>
  <si>
    <t>-2086760993</t>
  </si>
  <si>
    <t>721</t>
  </si>
  <si>
    <t>Zdravotechnika - vnitřní kanalizace</t>
  </si>
  <si>
    <t>140</t>
  </si>
  <si>
    <t>721211R431</t>
  </si>
  <si>
    <t>Podlahové vpusti terasové (balkonové) vtoky s vodorovným stavitelným odtokem pro 02/OS vč. napojení na dešť. kanalizaci D+M</t>
  </si>
  <si>
    <t>-314406560</t>
  </si>
  <si>
    <t>A176</t>
  </si>
  <si>
    <t>141</t>
  </si>
  <si>
    <t>998721102</t>
  </si>
  <si>
    <t>Přesun hmot pro vnitřní kanalizace stanovený z hmotnosti přesunovaného materiálu vodorovná dopravní vzdálenost do 50 m v objektech výšky přes 6 do 12 m</t>
  </si>
  <si>
    <t>1070734829</t>
  </si>
  <si>
    <t>762</t>
  </si>
  <si>
    <t>Konstrukce tesařské</t>
  </si>
  <si>
    <t>142</t>
  </si>
  <si>
    <t>762083122</t>
  </si>
  <si>
    <t>Práce společné pro tesařské konstrukce impregnace řeziva máčením proti dřevokaznému hmyzu, houbám a plísním, třída ohrožení 3 a 4 (dřevo v exteriéru)</t>
  </si>
  <si>
    <t>37505940</t>
  </si>
  <si>
    <t>A178</t>
  </si>
  <si>
    <t>0.634</t>
  </si>
  <si>
    <t>3.68</t>
  </si>
  <si>
    <t>2.956</t>
  </si>
  <si>
    <t>2.578</t>
  </si>
  <si>
    <t>E178</t>
  </si>
  <si>
    <t>"Celkem: "A178+B178+C178+D178</t>
  </si>
  <si>
    <t>143</t>
  </si>
  <si>
    <t>762112110</t>
  </si>
  <si>
    <t>Montáž konstrukce stěn a příček na hladko (bez zářezů) z hraněného a polohraněného řeziva, průřezové plochy do 120 cm2</t>
  </si>
  <si>
    <t>-1968888807</t>
  </si>
  <si>
    <t>""v.č. 108, 109 - pohledy, TZ"</t>
  </si>
  <si>
    <t>A179</t>
  </si>
  <si>
    <t>2.98*(8+2*2+20+4+8+12)+4.02*(12+13)</t>
  </si>
  <si>
    <t>(2.3*2+1.5*2+2.15*3+2.3*2*3)*2</t>
  </si>
  <si>
    <t>C179</t>
  </si>
  <si>
    <t>"Celkem: "A179+B179</t>
  </si>
  <si>
    <t>144</t>
  </si>
  <si>
    <t>611981R140</t>
  </si>
  <si>
    <t>hranol SIBIŘSKÝ MODŘÍN 40/60 mm</t>
  </si>
  <si>
    <t>-1560516326</t>
  </si>
  <si>
    <t>A180</t>
  </si>
  <si>
    <t>323.08*1.1</t>
  </si>
  <si>
    <t>145</t>
  </si>
  <si>
    <t>762132135</t>
  </si>
  <si>
    <t>Montáž bednění stěn z hoblovaných prken tl. do 32 mm na sraz</t>
  </si>
  <si>
    <t>62542557</t>
  </si>
  <si>
    <t>A181</t>
  </si>
  <si>
    <t>(2.3*2+1.5*2+2.15*2*3+2.3*2*3)*0.3</t>
  </si>
  <si>
    <t>C181</t>
  </si>
  <si>
    <t>"Celkem: "A181+B181</t>
  </si>
  <si>
    <t>146</t>
  </si>
  <si>
    <t>611981R041</t>
  </si>
  <si>
    <t>palubky SIBIŘSKÝ MODŘÍN 20/140 mm zkosená</t>
  </si>
  <si>
    <t>-1002722415</t>
  </si>
  <si>
    <t>A182</t>
  </si>
  <si>
    <t>71.29*1.1</t>
  </si>
  <si>
    <t>147</t>
  </si>
  <si>
    <t>762195000</t>
  </si>
  <si>
    <t>Spojovací prostředky stěn a příček hřebíky, svory, fixační prkna</t>
  </si>
  <si>
    <t>1951184365</t>
  </si>
  <si>
    <t>A183</t>
  </si>
  <si>
    <t>78.419*0.02*1.1</t>
  </si>
  <si>
    <t>355.388*0.04*0.06</t>
  </si>
  <si>
    <t>C183</t>
  </si>
  <si>
    <t>"Celkem: "A183+B183</t>
  </si>
  <si>
    <t>148</t>
  </si>
  <si>
    <t>762332131</t>
  </si>
  <si>
    <t>Montáž vázaných konstrukcí krovů střech pultových, sedlových, valbových, stanových čtvercového nebo obdélníkového půdorysu, z řeziva hraněného průřezové plochy do 120 cm2</t>
  </si>
  <si>
    <t>-469471365</t>
  </si>
  <si>
    <t>A184</t>
  </si>
  <si>
    <t>38.4</t>
  </si>
  <si>
    <t>149</t>
  </si>
  <si>
    <t>605110R010</t>
  </si>
  <si>
    <t>řezivo jehličnaté středové SM 4 - 5 m tl. 33-100 mm hoblované</t>
  </si>
  <si>
    <t>-562033314</t>
  </si>
  <si>
    <t>A185</t>
  </si>
  <si>
    <t>38.4*0.05*0.3*1.1</t>
  </si>
  <si>
    <t>150</t>
  </si>
  <si>
    <t>762341660</t>
  </si>
  <si>
    <t>Bednění a laťování montáž bednění štítových okapových říms, krajnic, závětrných prken a žaluzií ve spádu nebo rovnoběžně s okapem z palubek</t>
  </si>
  <si>
    <t>257923814</t>
  </si>
  <si>
    <t>A186</t>
  </si>
  <si>
    <t>8.76*(0.5+0.5)+9.36*(2+0.5)</t>
  </si>
  <si>
    <t>18.12*(0.5+0.5)+3.6*0.5+7.303*(0.5+0.5)*2*2</t>
  </si>
  <si>
    <t>C186</t>
  </si>
  <si>
    <t>"Celkem: "A186+B186</t>
  </si>
  <si>
    <t>151</t>
  </si>
  <si>
    <t>611981R040</t>
  </si>
  <si>
    <t>palubky SIBIŘSKÝ MODŘÍN 20/190 mm 2 x zakulacená hrana</t>
  </si>
  <si>
    <t>1280173739</t>
  </si>
  <si>
    <t>A187</t>
  </si>
  <si>
    <t>81.292*1.1</t>
  </si>
  <si>
    <t>152</t>
  </si>
  <si>
    <t>762342314</t>
  </si>
  <si>
    <t>Bednění a laťování montáž laťování střech složitých sklonu do 60 st. při osové vzdálenosti latí přes 150 do 360 mm</t>
  </si>
  <si>
    <t>-1165357465</t>
  </si>
  <si>
    <t>A188</t>
  </si>
  <si>
    <t>18.12*7.303*2</t>
  </si>
  <si>
    <t>153</t>
  </si>
  <si>
    <t>762342441</t>
  </si>
  <si>
    <t>Bednění a laťování montáž lišt trojúhelníkových nebo kontralatí</t>
  </si>
  <si>
    <t>-105906937</t>
  </si>
  <si>
    <t>A189</t>
  </si>
  <si>
    <t>7.303*21*2</t>
  </si>
  <si>
    <t>154</t>
  </si>
  <si>
    <t>605141120</t>
  </si>
  <si>
    <t>řezivo jehličnaté latě střešní surové dl 4 m</t>
  </si>
  <si>
    <t>1795715394</t>
  </si>
  <si>
    <t>A190</t>
  </si>
  <si>
    <t>18.12*30*2*0.04*0.06*1.1</t>
  </si>
  <si>
    <t>306.726*0.04*0.06*1.1</t>
  </si>
  <si>
    <t>C190</t>
  </si>
  <si>
    <t>"Celkem: "A190+B190</t>
  </si>
  <si>
    <t>155</t>
  </si>
  <si>
    <t>762395000</t>
  </si>
  <si>
    <t>Spojovací prostředky krovů, bednění a laťování, nadstřešních konstrukcí svory, prkna, hřebíky, pásová ocel, vruty</t>
  </si>
  <si>
    <t>1498259640</t>
  </si>
  <si>
    <t>A191</t>
  </si>
  <si>
    <t>81.292*0.019</t>
  </si>
  <si>
    <t>D191</t>
  </si>
  <si>
    <t>"Celkem: "A191+B191+C191</t>
  </si>
  <si>
    <t>156</t>
  </si>
  <si>
    <t>762411501</t>
  </si>
  <si>
    <t>Montáž olištování spár hoblovanými lištami stropů</t>
  </si>
  <si>
    <t>-66837762</t>
  </si>
  <si>
    <t>A192</t>
  </si>
  <si>
    <t>55.7</t>
  </si>
  <si>
    <t>2.98*9+4.02*2</t>
  </si>
  <si>
    <t>C192</t>
  </si>
  <si>
    <t>"Celkem: "A192+B192</t>
  </si>
  <si>
    <t>157</t>
  </si>
  <si>
    <t>762412501</t>
  </si>
  <si>
    <t>Montáž olištování spár hoblovanými lištami stěn</t>
  </si>
  <si>
    <t>439308279</t>
  </si>
  <si>
    <t>A193</t>
  </si>
  <si>
    <t>(11.65*2+17.9*2+0.5*2)*3</t>
  </si>
  <si>
    <t>7.303*4*3</t>
  </si>
  <si>
    <t>C193</t>
  </si>
  <si>
    <t>"Celkem: "A193+B193</t>
  </si>
  <si>
    <t>158</t>
  </si>
  <si>
    <t>614181R020</t>
  </si>
  <si>
    <t>lišta  dřevěná - SIBIŘSKÝ MODŘÍN</t>
  </si>
  <si>
    <t>1811176301</t>
  </si>
  <si>
    <t>A194</t>
  </si>
  <si>
    <t>90.56*1.1</t>
  </si>
  <si>
    <t>267.936*1.1</t>
  </si>
  <si>
    <t>C194</t>
  </si>
  <si>
    <t>"Celkem: "A194+B194</t>
  </si>
  <si>
    <t>159</t>
  </si>
  <si>
    <t>762420011</t>
  </si>
  <si>
    <t>Obložení stropů nebo střešních podhledů z cementotřískových desek šroubovaných na sraz, tloušťky desky 12 mm</t>
  </si>
  <si>
    <t>1147868613</t>
  </si>
  <si>
    <t>A195</t>
  </si>
  <si>
    <t>201.738*2</t>
  </si>
  <si>
    <t>160</t>
  </si>
  <si>
    <t>R762420003</t>
  </si>
  <si>
    <t>těsnění spáry podhledu z cementřís. desek z systém. ohniodolného tmelu D+M</t>
  </si>
  <si>
    <t>-986670054</t>
  </si>
  <si>
    <t>A196</t>
  </si>
  <si>
    <t>403.476</t>
  </si>
  <si>
    <t>161</t>
  </si>
  <si>
    <t>762429001</t>
  </si>
  <si>
    <t>Obložení stropů nebo střešních podhledů montáž roštu podkladového</t>
  </si>
  <si>
    <t>-1503905177</t>
  </si>
  <si>
    <t>A197</t>
  </si>
  <si>
    <t>17*14+17.9*42</t>
  </si>
  <si>
    <t>B197</t>
  </si>
  <si>
    <t>"Mezisoučet: "A197</t>
  </si>
  <si>
    <t>34.3</t>
  </si>
  <si>
    <t>(2.55+0.15*2+1.8+4.15)*2</t>
  </si>
  <si>
    <t>E197</t>
  </si>
  <si>
    <t>"Mezisoučet: "C197+D197</t>
  </si>
  <si>
    <t>F197</t>
  </si>
  <si>
    <t>"Celkem: "A197+C197+D197</t>
  </si>
  <si>
    <t>162</t>
  </si>
  <si>
    <t>605141010</t>
  </si>
  <si>
    <t>řezivo jehličnaté lať jakost I 10 - 25 cm2</t>
  </si>
  <si>
    <t>-1547479553</t>
  </si>
  <si>
    <t>A198</t>
  </si>
  <si>
    <t>989.8*0.06*0.04*1.1</t>
  </si>
  <si>
    <t>163</t>
  </si>
  <si>
    <t>605110810</t>
  </si>
  <si>
    <t>řezivo jehličnaté středové SM 4 - 5 m tl. 18-32 mm jakost II</t>
  </si>
  <si>
    <t>-754950948</t>
  </si>
  <si>
    <t>A199</t>
  </si>
  <si>
    <t>51.9*0.25*0.024*1.1</t>
  </si>
  <si>
    <t>164</t>
  </si>
  <si>
    <t>762523104</t>
  </si>
  <si>
    <t>Položení podlah hoblovaných na sraz z prken</t>
  </si>
  <si>
    <t>1524289119</t>
  </si>
  <si>
    <t>A200</t>
  </si>
  <si>
    <t>21.28</t>
  </si>
  <si>
    <t>165</t>
  </si>
  <si>
    <t>605R110811</t>
  </si>
  <si>
    <t>řezivo jehličnaté středové SM  tl. 18-32 mm - hoblované</t>
  </si>
  <si>
    <t>-161489370</t>
  </si>
  <si>
    <t>A201</t>
  </si>
  <si>
    <t>21.28*0.032*1.1</t>
  </si>
  <si>
    <t>166</t>
  </si>
  <si>
    <t>762526130</t>
  </si>
  <si>
    <t>Položení podlah položení polštářů pod podlahy osové vzdálenosti přes 650 do 1000 mm</t>
  </si>
  <si>
    <t>1063790123</t>
  </si>
  <si>
    <t>A202</t>
  </si>
  <si>
    <t>21.28*2</t>
  </si>
  <si>
    <t>167</t>
  </si>
  <si>
    <t>605120010</t>
  </si>
  <si>
    <t>řezivo jehličnaté hranol jakost I do 120 cm2</t>
  </si>
  <si>
    <t>-631752252</t>
  </si>
  <si>
    <t>A203</t>
  </si>
  <si>
    <t>(4.65*2+1*2+11.35*2+3.45*2)*0.08*0.06*1.1</t>
  </si>
  <si>
    <t>(19*1+4*0.9)*0.08*0.06*1.1</t>
  </si>
  <si>
    <t>C203</t>
  </si>
  <si>
    <t>"Celkem: "A203+B203</t>
  </si>
  <si>
    <t>168</t>
  </si>
  <si>
    <t>762595001</t>
  </si>
  <si>
    <t>Spojovací prostředky podlah a podkladových konstrukcí hřebíky, vruty</t>
  </si>
  <si>
    <t>-1175175550</t>
  </si>
  <si>
    <t>A204</t>
  </si>
  <si>
    <t>0.749</t>
  </si>
  <si>
    <t>0.335</t>
  </si>
  <si>
    <t>C204</t>
  </si>
  <si>
    <t>"Celkem: "A204+B204</t>
  </si>
  <si>
    <t>169</t>
  </si>
  <si>
    <t>762895000</t>
  </si>
  <si>
    <t>Spojovací prostředky záklopu stropů, stropnic, podbíjení hřebíky, svory</t>
  </si>
  <si>
    <t>-680930409</t>
  </si>
  <si>
    <t>A205</t>
  </si>
  <si>
    <t>0.343</t>
  </si>
  <si>
    <t>2.613</t>
  </si>
  <si>
    <t>C205</t>
  </si>
  <si>
    <t>"Celkem: "A205+B205</t>
  </si>
  <si>
    <t>170</t>
  </si>
  <si>
    <t>R7620001</t>
  </si>
  <si>
    <t>střešní kce z dřevěných příhrad.vazníků vč. protažení střechy nad vstupem vč. všech ztuž., kotevních a dopň. dodávek a prací, imregnovaná, doložená stat. výpočtem D+M</t>
  </si>
  <si>
    <t>SOUBOR</t>
  </si>
  <si>
    <t>-1822911502</t>
  </si>
  <si>
    <t>A206</t>
  </si>
  <si>
    <t>171</t>
  </si>
  <si>
    <t>R7620002</t>
  </si>
  <si>
    <t>tubus z cementotřskových desek ztužený hranoly 60/40 pro osazení stah. schodů ozn. 04/OS vč. impregnace D+M</t>
  </si>
  <si>
    <t>-33637768</t>
  </si>
  <si>
    <t>A207</t>
  </si>
  <si>
    <t>172</t>
  </si>
  <si>
    <t>R7620003</t>
  </si>
  <si>
    <t>mobilní žebřík kotvený k nos. kci krovu D+M</t>
  </si>
  <si>
    <t>-748404937</t>
  </si>
  <si>
    <t>A208</t>
  </si>
  <si>
    <t>173</t>
  </si>
  <si>
    <t>998762102</t>
  </si>
  <si>
    <t>Přesun hmot pro konstrukce tesařské stanovený z hmotnosti přesunovaného materiálu vodorovná dopravní vzdálenost do 50 m v objektech výšky přes 6 do 12 m</t>
  </si>
  <si>
    <t>139979187</t>
  </si>
  <si>
    <t>763</t>
  </si>
  <si>
    <t>Konstrukce suché výstavby</t>
  </si>
  <si>
    <t>174</t>
  </si>
  <si>
    <t>763121714</t>
  </si>
  <si>
    <t>Stěna předsazená ze sádrokartonových desek ostatní konstrukce a práce na předsazených stěnách ze sádrokartonových desek základní penetrační nátěr</t>
  </si>
  <si>
    <t>-718110844</t>
  </si>
  <si>
    <t>A210</t>
  </si>
  <si>
    <t>6*0.3</t>
  </si>
  <si>
    <t>175</t>
  </si>
  <si>
    <t>763131713</t>
  </si>
  <si>
    <t>Podhled ze sádrokartonových desek ostatní práce a konstrukce na podhledech ze sádrokartonových desek napojení na obvodové konstrukce profilem</t>
  </si>
  <si>
    <t>567343439</t>
  </si>
  <si>
    <t>A211</t>
  </si>
  <si>
    <t>139.85</t>
  </si>
  <si>
    <t>176</t>
  </si>
  <si>
    <t>763131714</t>
  </si>
  <si>
    <t>Podhled ze sádrokartonových desek ostatní práce a konstrukce na podhledech ze sádrokartonových desek základní penetrační nátěr</t>
  </si>
  <si>
    <t>-1051473094</t>
  </si>
  <si>
    <t>A212</t>
  </si>
  <si>
    <t>2.291</t>
  </si>
  <si>
    <t>1.8</t>
  </si>
  <si>
    <t>D212</t>
  </si>
  <si>
    <t>"Celkem: "A212+B212+C212</t>
  </si>
  <si>
    <t>177</t>
  </si>
  <si>
    <t>763131761</t>
  </si>
  <si>
    <t>Podhled ze sádrokartonových desek Příplatek k cenám za plochu do 3 m2 jednotlivě</t>
  </si>
  <si>
    <t>-318157440</t>
  </si>
  <si>
    <t>A213</t>
  </si>
  <si>
    <t>2.93+3.06</t>
  </si>
  <si>
    <t>178</t>
  </si>
  <si>
    <t>763131911</t>
  </si>
  <si>
    <t>Zhotovení otvorů v podhledech a podkrovích ze sádrokartonových desek pro prostupy (voda, elektro, topení, VZT), osvětlení, sprinklery, revizní klapky včetně vyztužení profily, velikost do 0,10 m2</t>
  </si>
  <si>
    <t>1615295953</t>
  </si>
  <si>
    <t>A214</t>
  </si>
  <si>
    <t>11*3+3</t>
  </si>
  <si>
    <t>179</t>
  </si>
  <si>
    <t>763131914</t>
  </si>
  <si>
    <t>Zhotovení otvorů v podhledech a podkrovích ze sádrokartonových desek pro prostupy (voda, elektro, topení, VZT), osvětlení, sprinklery, revizní klapky včetně vyztužení profily, velikost přes 0,50 do 1,00 m2</t>
  </si>
  <si>
    <t>2067811956</t>
  </si>
  <si>
    <t>A215</t>
  </si>
  <si>
    <t>180</t>
  </si>
  <si>
    <t>763164R017</t>
  </si>
  <si>
    <t>Obklad ze sádrovláknitých desek konstrukcí kovových včetně ochranných úhelníků ve tvaru L rozvinuté šíře do 0,4 m, opláštěný deskou protipožární</t>
  </si>
  <si>
    <t>1296529245</t>
  </si>
  <si>
    <t>A216</t>
  </si>
  <si>
    <t>181</t>
  </si>
  <si>
    <t>763172312</t>
  </si>
  <si>
    <t>Instalační technika pro konstrukce ze sádrokartonových desek montáž revizních dvířek velikost 300 x 300 mm</t>
  </si>
  <si>
    <t>743970609</t>
  </si>
  <si>
    <t>A217</t>
  </si>
  <si>
    <t>182</t>
  </si>
  <si>
    <t>590R307001</t>
  </si>
  <si>
    <t>dvířka revizní s automatickým zámkem 300 x 300 mm ozn. 13/OS pro osazení do SDV</t>
  </si>
  <si>
    <t>-1038708970</t>
  </si>
  <si>
    <t>A218</t>
  </si>
  <si>
    <t>183</t>
  </si>
  <si>
    <t>763172R0312</t>
  </si>
  <si>
    <t>"neviditelná" revizní dvířka v rámu z Al profilů L vč. automat. tlačného zámku viz. pozn. 1 D+M</t>
  </si>
  <si>
    <t>-1975247875</t>
  </si>
  <si>
    <t>A219</t>
  </si>
  <si>
    <t>184</t>
  </si>
  <si>
    <t>763231121</t>
  </si>
  <si>
    <t>Podhled ze sádrovláknitých desek dvouvrstvá zavěšená spodní konstrukce z ocelových profilů CD, UD jednoduše opláštěná deskou tl. 12,5 mm, bez TI</t>
  </si>
  <si>
    <t>-552229300</t>
  </si>
  <si>
    <t>A220</t>
  </si>
  <si>
    <t>185</t>
  </si>
  <si>
    <t>R763231002</t>
  </si>
  <si>
    <t>opláštění boků stavebního otvoru pro stah. schody v kci stropu z desek SDV požár. se zkosením vč. ochr. úhelníků viz. skladby kcí D+M</t>
  </si>
  <si>
    <t>1054629820</t>
  </si>
  <si>
    <t>A223</t>
  </si>
  <si>
    <t>(1.2*2+0.7)*(0.335+0.265)+0.7*(0.35+0.265)</t>
  </si>
  <si>
    <t>186</t>
  </si>
  <si>
    <t>998763302</t>
  </si>
  <si>
    <t>Přesun hmot pro konstrukce montované z desek sádrokartonových, sádrovláknitých, cementovláknitých nebo cementových stanovený z hmotnosti přesunovaného materiálu vodorovná dopravní vzdálenost do 50 m v objektech výšky přes 6 do 12 m</t>
  </si>
  <si>
    <t>1933508869</t>
  </si>
  <si>
    <t>764</t>
  </si>
  <si>
    <t>Konstrukce klempířské</t>
  </si>
  <si>
    <t>187</t>
  </si>
  <si>
    <t>764315632</t>
  </si>
  <si>
    <t>Lemování trub, konzol, držáků a ostatních kusových prvků z pozinkovaného plechu s povrchovou úpravou střech s krytinou prostupovou manžetou přes 75 do 100 mm</t>
  </si>
  <si>
    <t>1697316859</t>
  </si>
  <si>
    <t>A225</t>
  </si>
  <si>
    <t>188</t>
  </si>
  <si>
    <t>764315633</t>
  </si>
  <si>
    <t>Lemování trub, konzol, držáků a ostatních kusových prvků z pozinkovaného plechu s povrchovou úpravou střech s krytinou prostupovou manžetou přes 100 do 150 mm</t>
  </si>
  <si>
    <t>1329449294</t>
  </si>
  <si>
    <t>A226</t>
  </si>
  <si>
    <t>189</t>
  </si>
  <si>
    <t>764315634</t>
  </si>
  <si>
    <t>Lemování trub, konzol, držáků a ostatních kusových prvků z pozinkovaného plechu s povrchovou úpravou střech s krytinou prostupovou manžetou přes 150 do 200 mm</t>
  </si>
  <si>
    <t>-1385888153</t>
  </si>
  <si>
    <t>A227</t>
  </si>
  <si>
    <t>190</t>
  </si>
  <si>
    <t>764511602</t>
  </si>
  <si>
    <t>Žlab podokapní z pozinkovaného plechu s povrchovou úpravou včetně háků a čel půlkruhový rš 330 mm</t>
  </si>
  <si>
    <t>264734862</t>
  </si>
  <si>
    <t>A228</t>
  </si>
  <si>
    <t>36.5</t>
  </si>
  <si>
    <t>191</t>
  </si>
  <si>
    <t>764511642</t>
  </si>
  <si>
    <t>Žlab podokapní z pozinkovaného plechu s povrchovou úpravou včetně háků a čel kotlík oválný (trychtýřový), rš žlabu/průměr svodu 330/100 mm</t>
  </si>
  <si>
    <t>1663882947</t>
  </si>
  <si>
    <t>A229</t>
  </si>
  <si>
    <t>192</t>
  </si>
  <si>
    <t>764518622</t>
  </si>
  <si>
    <t>Svod z pozinkovaného plechu s upraveným povrchem včetně objímek, kolen a odskoků kruhový, průměru 100 mm</t>
  </si>
  <si>
    <t>1139532832</t>
  </si>
  <si>
    <t>A230</t>
  </si>
  <si>
    <t>4*3.2</t>
  </si>
  <si>
    <t>193</t>
  </si>
  <si>
    <t>R7648001</t>
  </si>
  <si>
    <t>kruhová žaluzie větr. otvoru DN 1000 mm z Cu plech ozn. 08/K vč. sítě proti hmyzu D+M</t>
  </si>
  <si>
    <t>-139251757</t>
  </si>
  <si>
    <t>A231</t>
  </si>
  <si>
    <t>194</t>
  </si>
  <si>
    <t>998764102</t>
  </si>
  <si>
    <t>Přesun hmot pro konstrukce klempířské stanovený z hmotnosti přesunovaného materiálu vodorovná dopravní vzdálenost do 50 m v objektech výšky přes 6 do 12 m</t>
  </si>
  <si>
    <t>-1134886196</t>
  </si>
  <si>
    <t>765</t>
  </si>
  <si>
    <t>Krytina skládaná</t>
  </si>
  <si>
    <t>195</t>
  </si>
  <si>
    <t>765123012</t>
  </si>
  <si>
    <t>Krytina betonová drážková sklonu střechy do 30 st. na sucho povrch s nástřikem disperzní barvou</t>
  </si>
  <si>
    <t>190000729</t>
  </si>
  <si>
    <t>A233</t>
  </si>
  <si>
    <t>264.661</t>
  </si>
  <si>
    <t>196</t>
  </si>
  <si>
    <t>765123122</t>
  </si>
  <si>
    <t>Krytina betonová drážková sklonu střechy do 30 st. na sucho okapová hrana s větrací mřížkou univerzální</t>
  </si>
  <si>
    <t>1345764670</t>
  </si>
  <si>
    <t>""v.č. 106 - půdorys střechy, TZ"</t>
  </si>
  <si>
    <t>A234</t>
  </si>
  <si>
    <t>197</t>
  </si>
  <si>
    <t>765123312</t>
  </si>
  <si>
    <t>Krytina betonová drážková sklonu střechy do 30 st. na sucho hřeben s větracím pásem z hřebenáčů s povrchem s nástřikem disperzní barvou</t>
  </si>
  <si>
    <t>-1835405956</t>
  </si>
  <si>
    <t>A235</t>
  </si>
  <si>
    <t>18.12</t>
  </si>
  <si>
    <t>198</t>
  </si>
  <si>
    <t>765123512</t>
  </si>
  <si>
    <t>Krytina betonová drážková sklonu střechy do 30 st. na sucho štítová hrana z okrajových tašek s povrchem s nástřikem disperzní barvou</t>
  </si>
  <si>
    <t>1413936151</t>
  </si>
  <si>
    <t>A236</t>
  </si>
  <si>
    <t>7.303*4</t>
  </si>
  <si>
    <t>199</t>
  </si>
  <si>
    <t>765123711</t>
  </si>
  <si>
    <t>Krytina betonová drážková sklonu střechy do 30 st. na sucho lemování prostupů těsnicím pásem plochy jednotlivě do 0,25 m2</t>
  </si>
  <si>
    <t>-1454200456</t>
  </si>
  <si>
    <t>A237</t>
  </si>
  <si>
    <t>200</t>
  </si>
  <si>
    <t>765123713</t>
  </si>
  <si>
    <t>Krytina betonová drážková sklonu střechy do 30 st. na sucho lemování prostupů těsnicím pásem plochy jednotlivě přes 0,5 do 1 m2</t>
  </si>
  <si>
    <t>-444713491</t>
  </si>
  <si>
    <t>A238</t>
  </si>
  <si>
    <t>201</t>
  </si>
  <si>
    <t>765125011</t>
  </si>
  <si>
    <t>Montáž střešních doplňků krytiny betonové speciálních tašek na sucho větracích, protisněhových, prosvětlovacích, hromosvodových, prostupových, nosných pro stoupací plošinu drážkových</t>
  </si>
  <si>
    <t>-1442059792</t>
  </si>
  <si>
    <t>A239</t>
  </si>
  <si>
    <t>264.661*0.34</t>
  </si>
  <si>
    <t>202</t>
  </si>
  <si>
    <t>592440570</t>
  </si>
  <si>
    <t>taška betonová velmi hladká odvětrávací</t>
  </si>
  <si>
    <t>2120639282</t>
  </si>
  <si>
    <t>A240</t>
  </si>
  <si>
    <t>89.985</t>
  </si>
  <si>
    <t>203</t>
  </si>
  <si>
    <t>765125121</t>
  </si>
  <si>
    <t>Montáž střešních doplňků krytiny betonové doplňků hřebene a nároží uzávěry hřebene</t>
  </si>
  <si>
    <t>2048062569</t>
  </si>
  <si>
    <t>A241</t>
  </si>
  <si>
    <t>204</t>
  </si>
  <si>
    <t>592444040</t>
  </si>
  <si>
    <t>uzávěra hřebene betonová s jednou příchytkou</t>
  </si>
  <si>
    <t>-1475224491</t>
  </si>
  <si>
    <t>A242</t>
  </si>
  <si>
    <t>205</t>
  </si>
  <si>
    <t>765125201</t>
  </si>
  <si>
    <t>Montáž střešních doplňků krytiny betonové nástavce pro anténu</t>
  </si>
  <si>
    <t>580722736</t>
  </si>
  <si>
    <t>A243</t>
  </si>
  <si>
    <t>206</t>
  </si>
  <si>
    <t>592440220</t>
  </si>
  <si>
    <t>komplet pro anténu - průchozí taška, nástavec (22-110mm)plast</t>
  </si>
  <si>
    <t>578482018</t>
  </si>
  <si>
    <t>A244</t>
  </si>
  <si>
    <t>207</t>
  </si>
  <si>
    <t>765125202</t>
  </si>
  <si>
    <t>Montáž střešních doplňků krytiny betonové nástavce pro odvětrání kanalizace</t>
  </si>
  <si>
    <t>1811934499</t>
  </si>
  <si>
    <t>A245</t>
  </si>
  <si>
    <t>208</t>
  </si>
  <si>
    <t>592440R090</t>
  </si>
  <si>
    <t>komplet odvětrání kanalizace-průchozí taška, napojovací trubka (100,125mm),nástavec, kryt</t>
  </si>
  <si>
    <t>1350082266</t>
  </si>
  <si>
    <t>A246</t>
  </si>
  <si>
    <t>209</t>
  </si>
  <si>
    <t>592444200</t>
  </si>
  <si>
    <t>komplet pro odkouření turbokotle -průchozí taška, nástavec (116,128mm)plast</t>
  </si>
  <si>
    <t>354921160</t>
  </si>
  <si>
    <t>A247</t>
  </si>
  <si>
    <t>210</t>
  </si>
  <si>
    <t>765125302</t>
  </si>
  <si>
    <t>Montáž střešních doplňků krytiny betonové střešního výlezu plochy jednotlivě přes 0,25 m2</t>
  </si>
  <si>
    <t>-2004941202</t>
  </si>
  <si>
    <t>A248</t>
  </si>
  <si>
    <t>211</t>
  </si>
  <si>
    <t>5924401R080</t>
  </si>
  <si>
    <t>výstupní střešní okno 660 x 1180 m ozn. 05/OS vč. integr. lemování a spec. těsnícího lemování</t>
  </si>
  <si>
    <t>417542310</t>
  </si>
  <si>
    <t>A249</t>
  </si>
  <si>
    <t>212</t>
  </si>
  <si>
    <t>765125401</t>
  </si>
  <si>
    <t>Montáž střešních doplňků krytiny betonové protisněhové zábrany háku</t>
  </si>
  <si>
    <t>680106819</t>
  </si>
  <si>
    <t>A250</t>
  </si>
  <si>
    <t>264.661*1.17</t>
  </si>
  <si>
    <t>213</t>
  </si>
  <si>
    <t>592444060</t>
  </si>
  <si>
    <t>hák protisněhový standard</t>
  </si>
  <si>
    <t>1075692763</t>
  </si>
  <si>
    <t>A251</t>
  </si>
  <si>
    <t>214</t>
  </si>
  <si>
    <t>765125R052</t>
  </si>
  <si>
    <t>Montáž střešních doplňků krytiny betonové stoupací plošiny délky přes 900 mm</t>
  </si>
  <si>
    <t>-2044918865</t>
  </si>
  <si>
    <t>A252</t>
  </si>
  <si>
    <t>215</t>
  </si>
  <si>
    <t>596R6020005</t>
  </si>
  <si>
    <t>systémová střešní lávka 1200 x 350 mm ozn. 06/OS vč. spojovacího materiálu a konzol a povrch. úpravy</t>
  </si>
  <si>
    <t>1875825893</t>
  </si>
  <si>
    <t>A253</t>
  </si>
  <si>
    <t>216</t>
  </si>
  <si>
    <t>765191011</t>
  </si>
  <si>
    <t>Montáž pojistné hydroizolační fólie kladené ve sklonu do 30 st. volně na krokve</t>
  </si>
  <si>
    <t>CS ÚRS 2013 01</t>
  </si>
  <si>
    <t>-830792371</t>
  </si>
  <si>
    <t>A254</t>
  </si>
  <si>
    <t>217</t>
  </si>
  <si>
    <t>283R293002</t>
  </si>
  <si>
    <t>difúzní vícevrstvá fólie z PE fólie zpevněné perlinkovou mřížkou 140 g/m2</t>
  </si>
  <si>
    <t>625998752</t>
  </si>
  <si>
    <t>A255</t>
  </si>
  <si>
    <t>264.661*1.2</t>
  </si>
  <si>
    <t>218</t>
  </si>
  <si>
    <t>765191031</t>
  </si>
  <si>
    <t>Montáž pojistné hydroizolační fólie lepení těsnících pásků pod kontralatě</t>
  </si>
  <si>
    <t>1339373386</t>
  </si>
  <si>
    <t>A256</t>
  </si>
  <si>
    <t>306.726</t>
  </si>
  <si>
    <t>219</t>
  </si>
  <si>
    <t>283R293001</t>
  </si>
  <si>
    <t>butylkaučuková páska těsnící pod dřevěné kontralatě</t>
  </si>
  <si>
    <t>1250803891</t>
  </si>
  <si>
    <t>A257</t>
  </si>
  <si>
    <t>306.726*1.2</t>
  </si>
  <si>
    <t>220</t>
  </si>
  <si>
    <t>R765002</t>
  </si>
  <si>
    <t>kompletní systémový bezpečnostní prvek zajišťující bezpečnost pracovníků ozn. 07/OS D+M</t>
  </si>
  <si>
    <t>-1113169057</t>
  </si>
  <si>
    <t>A258</t>
  </si>
  <si>
    <t>17.5</t>
  </si>
  <si>
    <t>221</t>
  </si>
  <si>
    <t>R765003</t>
  </si>
  <si>
    <t>montáž větrací mřížky do podbíjení u okapu</t>
  </si>
  <si>
    <t>887991040</t>
  </si>
  <si>
    <t>A259</t>
  </si>
  <si>
    <t>222</t>
  </si>
  <si>
    <t>596R6020007</t>
  </si>
  <si>
    <t>pás ochranný větrací okapní plastový š. 100 mm v systému krytiny</t>
  </si>
  <si>
    <t>-663449687</t>
  </si>
  <si>
    <t>A260</t>
  </si>
  <si>
    <t>36.5*1.2</t>
  </si>
  <si>
    <t>223</t>
  </si>
  <si>
    <t>998765102</t>
  </si>
  <si>
    <t>Přesun hmot pro krytiny skládané stanovený z hmotnosti přesunovaného materiálu vodorovná dopravní vzdálenost do 50 m na objektech výšky přes 6 do 12 m</t>
  </si>
  <si>
    <t>-521753344</t>
  </si>
  <si>
    <t>766</t>
  </si>
  <si>
    <t>Konstrukce truhlářské</t>
  </si>
  <si>
    <t>224</t>
  </si>
  <si>
    <t>766660171</t>
  </si>
  <si>
    <t>Montáž dveřních křídel dřevěných nebo plastových otevíravých do obložkové zárubně povrchově upravených jednokřídlových, šířky do 800 mm</t>
  </si>
  <si>
    <t>-623373554</t>
  </si>
  <si>
    <t>A262</t>
  </si>
  <si>
    <t>225</t>
  </si>
  <si>
    <t>766660172</t>
  </si>
  <si>
    <t>Montáž dveřních křídel dřevěných nebo plastových otevíravých do obložkové zárubně povrchově upravených jednokřídlových, šířky přes 800 mm</t>
  </si>
  <si>
    <t>-1638669161</t>
  </si>
  <si>
    <t>A263</t>
  </si>
  <si>
    <t>226</t>
  </si>
  <si>
    <t>611R620011</t>
  </si>
  <si>
    <t>dveře vnitřní střednětlaký laminát  CPL plné 1křídlé 80x197 cm zvukový útlum 37 dB</t>
  </si>
  <si>
    <t>407970617</t>
  </si>
  <si>
    <t>A264</t>
  </si>
  <si>
    <t>227</t>
  </si>
  <si>
    <t>611R620013</t>
  </si>
  <si>
    <t>dveře vnitřní střednětlaký laminát  CPL plné 1křídlé 90x197 cm zvukový útlum 37 dB</t>
  </si>
  <si>
    <t>-1206544525</t>
  </si>
  <si>
    <t>A265</t>
  </si>
  <si>
    <t>228</t>
  </si>
  <si>
    <t>766660722</t>
  </si>
  <si>
    <t>Montáž dveřních křídel dřevěných nebo plastových ostatní práce dveřního kování zámku</t>
  </si>
  <si>
    <t>726711614</t>
  </si>
  <si>
    <t>A266</t>
  </si>
  <si>
    <t>229</t>
  </si>
  <si>
    <t>549146261</t>
  </si>
  <si>
    <t>kování dveří klika - klika v systému gen. klíče emergenci vložka, počet úrovní 4, tř. bezpečnosti 3</t>
  </si>
  <si>
    <t>958821868</t>
  </si>
  <si>
    <t>A267</t>
  </si>
  <si>
    <t>230</t>
  </si>
  <si>
    <t>766682111</t>
  </si>
  <si>
    <t>Montáž zárubní dřevěných, plastových nebo z lamina obložkových, pro dveře jednokřídlové, tloušťky stěny do 170 mm</t>
  </si>
  <si>
    <t>2108502102</t>
  </si>
  <si>
    <t>A268</t>
  </si>
  <si>
    <t>231</t>
  </si>
  <si>
    <t>766682112</t>
  </si>
  <si>
    <t>Montáž zárubní dřevěných, plastových nebo z lamina obložkových, pro dveře jednokřídlové, tloušťky stěny přes 170 do 350 mm</t>
  </si>
  <si>
    <t>109481381</t>
  </si>
  <si>
    <t>A269</t>
  </si>
  <si>
    <t>232</t>
  </si>
  <si>
    <t>611822R0600</t>
  </si>
  <si>
    <t>zárubeň obložková pro dveře 1křídlové 60,70,80,90x197 cm, tl. 6 - 17 cm,střednětlak. laminát CPL</t>
  </si>
  <si>
    <t>-1973498094</t>
  </si>
  <si>
    <t>A270</t>
  </si>
  <si>
    <t>233</t>
  </si>
  <si>
    <t>611822R1700</t>
  </si>
  <si>
    <t>zárubeň obložková pro dveře 1křídlové 60,70,80,90x197 cm, tl. 26-35cm střednětlak. laminát CPL</t>
  </si>
  <si>
    <t>-981061940</t>
  </si>
  <si>
    <t>A271</t>
  </si>
  <si>
    <t>234</t>
  </si>
  <si>
    <t>R766000</t>
  </si>
  <si>
    <t>systémová zarážka dveří kotvená do podlahy D+M</t>
  </si>
  <si>
    <t>541662420</t>
  </si>
  <si>
    <t>A272</t>
  </si>
  <si>
    <t>235</t>
  </si>
  <si>
    <t>R7660002</t>
  </si>
  <si>
    <t>vodorovné madlo na dveře š. 900 mm D+M</t>
  </si>
  <si>
    <t>1008706972</t>
  </si>
  <si>
    <t>A273</t>
  </si>
  <si>
    <t>C273</t>
  </si>
  <si>
    <t>"Celkem: "A273+B273</t>
  </si>
  <si>
    <t>236</t>
  </si>
  <si>
    <t>R76600021</t>
  </si>
  <si>
    <t>vodorovné madlo na dveře š. 800 mm D+M</t>
  </si>
  <si>
    <t>-2110722442</t>
  </si>
  <si>
    <t>A274</t>
  </si>
  <si>
    <t>237</t>
  </si>
  <si>
    <t>R7660003</t>
  </si>
  <si>
    <t>mechanicky výsuvná těsnící lišta osazená na křídlo dveří D+M</t>
  </si>
  <si>
    <t>-230245867</t>
  </si>
  <si>
    <t>A275</t>
  </si>
  <si>
    <t>3*0.8</t>
  </si>
  <si>
    <t>7*0.9</t>
  </si>
  <si>
    <t>C275</t>
  </si>
  <si>
    <t>"Celkem: "A275+B275</t>
  </si>
  <si>
    <t>238</t>
  </si>
  <si>
    <t>R766100061</t>
  </si>
  <si>
    <t>2kř okno 1500 x 1500 mm z plastových profilů ozn. 01/PO vč. všech doplňků, vnitřních a vně parapetů D+M</t>
  </si>
  <si>
    <t>-269310171</t>
  </si>
  <si>
    <t>A276</t>
  </si>
  <si>
    <t>239</t>
  </si>
  <si>
    <t>R766100062</t>
  </si>
  <si>
    <t>1kř okno 1200 x 750 mm z plastových profilů ozn. 02/PO vč. všech doplňků, vnitřních a vně parapetů D+M</t>
  </si>
  <si>
    <t>-1732667339</t>
  </si>
  <si>
    <t>A277</t>
  </si>
  <si>
    <t>240</t>
  </si>
  <si>
    <t>R766100063</t>
  </si>
  <si>
    <t>2kř okno 2300 x 1500 mm z plastových profilů ozn. 03/PO vč. všech doplňků, vnitřních a vně parapetů D+M</t>
  </si>
  <si>
    <t>-630341994</t>
  </si>
  <si>
    <t>A278</t>
  </si>
  <si>
    <t>241</t>
  </si>
  <si>
    <t>R766100064</t>
  </si>
  <si>
    <t>2kř posuvné dveře 2150 x 2300 mm z hliníkových profilů ozn. 04/PO vč. všech doplňků D+M</t>
  </si>
  <si>
    <t>-1317181275</t>
  </si>
  <si>
    <t>A279</t>
  </si>
  <si>
    <t>242</t>
  </si>
  <si>
    <t>R766100066</t>
  </si>
  <si>
    <t>stěna 1750 x 2300 mm z plastových profilů s 2kř dveřmi ozn. 05/PO, vložka generální klíč - počet úrovní 4, tř. bezpečnosti 3 vč. všech doplňků D+M</t>
  </si>
  <si>
    <t>1414209039</t>
  </si>
  <si>
    <t>A280</t>
  </si>
  <si>
    <t>243</t>
  </si>
  <si>
    <t>R766100067</t>
  </si>
  <si>
    <t>stěna 1800 x 2300 mm z plastových profilů s 2kř dveřmi ozn. 06/PO, vložka generální klíč - počet úrovní 4, tř. bezpečnosti 3 vč. všech doplňků D+M</t>
  </si>
  <si>
    <t>1337588374</t>
  </si>
  <si>
    <t>A281</t>
  </si>
  <si>
    <t>244</t>
  </si>
  <si>
    <t>R76610011</t>
  </si>
  <si>
    <t>vnitřní žaluzie hliníková pro okno ozn. 01/PO vč. všech doplňků D+M</t>
  </si>
  <si>
    <t>-1110766546</t>
  </si>
  <si>
    <t>A282</t>
  </si>
  <si>
    <t>245</t>
  </si>
  <si>
    <t>R766100112</t>
  </si>
  <si>
    <t>vnitřní žaluzie hliníková pro okno ozn. 02/PO vč. všech doplňků D+M</t>
  </si>
  <si>
    <t>420945629</t>
  </si>
  <si>
    <t>A283</t>
  </si>
  <si>
    <t>246</t>
  </si>
  <si>
    <t>R766100113</t>
  </si>
  <si>
    <t>vnitřní žaluzie hliníková pro okno ozn. 03/PO vč. všech doplňků D+M</t>
  </si>
  <si>
    <t>-1692710984</t>
  </si>
  <si>
    <t>A284</t>
  </si>
  <si>
    <t>247</t>
  </si>
  <si>
    <t>R76610021</t>
  </si>
  <si>
    <t>síť proti hmyzu pro okno ozn. 01/PO vč. všech doplňků D+M</t>
  </si>
  <si>
    <t>-1050136371</t>
  </si>
  <si>
    <t>A285</t>
  </si>
  <si>
    <t>248</t>
  </si>
  <si>
    <t>R76610022</t>
  </si>
  <si>
    <t>síť proti hmyzu pro okno ozn. 02/PO vč. všech doplňků D+M</t>
  </si>
  <si>
    <t>-1340787562</t>
  </si>
  <si>
    <t>A286</t>
  </si>
  <si>
    <t>249</t>
  </si>
  <si>
    <t>R76610023</t>
  </si>
  <si>
    <t>síť proti hmyzu pro okno ozn. 03/PO vč. všech doplňků D+M</t>
  </si>
  <si>
    <t>-2065282132</t>
  </si>
  <si>
    <t>""v.č. 10 - výpis výrobků PSV, TZ"</t>
  </si>
  <si>
    <t>A287</t>
  </si>
  <si>
    <t>250</t>
  </si>
  <si>
    <t>R7662001</t>
  </si>
  <si>
    <t>mobilní interierová příčka - systémové řešení viz. pozn. 9 7750 x 2600 vč. všech souv. dodávek a prací</t>
  </si>
  <si>
    <t>-562024247</t>
  </si>
  <si>
    <t>A288</t>
  </si>
  <si>
    <t>251</t>
  </si>
  <si>
    <t>R7660001</t>
  </si>
  <si>
    <t>kruhový prstenec větr. otvoru DN 1000 mm, buk lepený 2 x 20 mm ozn. 01/T vč. předepsaného nátěru D+M</t>
  </si>
  <si>
    <t>-2074975155</t>
  </si>
  <si>
    <t>A289</t>
  </si>
  <si>
    <t>252</t>
  </si>
  <si>
    <t>998766102</t>
  </si>
  <si>
    <t>Přesun hmot pro konstrukce truhlářské stanovený z hmotnosti přesunovaného materiálu vodorovná dopravní vzdálenost do 50 m v objektech výšky přes 6 do 12 m</t>
  </si>
  <si>
    <t>-1437057945</t>
  </si>
  <si>
    <t>767</t>
  </si>
  <si>
    <t>Konstrukce zámečnické</t>
  </si>
  <si>
    <t>253</t>
  </si>
  <si>
    <t>767531111</t>
  </si>
  <si>
    <t>Montáž vstupních čistících zón z rohoží kovových nebo plastových</t>
  </si>
  <si>
    <t>1617704933</t>
  </si>
  <si>
    <t>A291</t>
  </si>
  <si>
    <t>1.7*1*2</t>
  </si>
  <si>
    <t>254</t>
  </si>
  <si>
    <t>697R521001</t>
  </si>
  <si>
    <t>vnitřní čistící zóna  provedení 100% PP, zatavený do měkčeného PVC ozn. 03/OS</t>
  </si>
  <si>
    <t>1742712508</t>
  </si>
  <si>
    <t>A292</t>
  </si>
  <si>
    <t>3.4*0.5</t>
  </si>
  <si>
    <t>255</t>
  </si>
  <si>
    <t>697R520002</t>
  </si>
  <si>
    <t>vnější čistící zóna provedení hliník  - gumové vlnovky ozn. 02/OS</t>
  </si>
  <si>
    <t>-722915411</t>
  </si>
  <si>
    <t>A293</t>
  </si>
  <si>
    <t>256</t>
  </si>
  <si>
    <t>767531121</t>
  </si>
  <si>
    <t>Montáž vstupních čistících zón z rohoží osazení rámu mosazného nebo hliníkového zapuštěného z L profilů</t>
  </si>
  <si>
    <t>-1779611172</t>
  </si>
  <si>
    <t>A294</t>
  </si>
  <si>
    <t>(1.7+1)*2*2</t>
  </si>
  <si>
    <t>257</t>
  </si>
  <si>
    <t>697521600</t>
  </si>
  <si>
    <t>rám pro zapuštění, profil L - 30/30, 25/25, 20/30, 15/30 - Al</t>
  </si>
  <si>
    <t>-739344937</t>
  </si>
  <si>
    <t>A295</t>
  </si>
  <si>
    <t>10.8*1.1</t>
  </si>
  <si>
    <t>258</t>
  </si>
  <si>
    <t>R767316001</t>
  </si>
  <si>
    <t>Montáž stahovacích schodů do kce stropu</t>
  </si>
  <si>
    <t>569841135</t>
  </si>
  <si>
    <t>A296</t>
  </si>
  <si>
    <t>259</t>
  </si>
  <si>
    <t>612R331001</t>
  </si>
  <si>
    <t>schody stahovací  půdní ozn.04/OS  - protipožární uzávěr-víko s protipožární,protihlukovou a zateplovací vložkou vč. všech doplňků a úprav</t>
  </si>
  <si>
    <t>-1492072396</t>
  </si>
  <si>
    <t>A297</t>
  </si>
  <si>
    <t>260</t>
  </si>
  <si>
    <t>998767102</t>
  </si>
  <si>
    <t>Přesun hmot pro zámečnické konstrukce stanovený z hmotnosti přesunovaného materiálu vodorovná dopravní vzdálenost do 50 m v objektech výšky přes 6 do 12 m</t>
  </si>
  <si>
    <t>-431309940</t>
  </si>
  <si>
    <t>771</t>
  </si>
  <si>
    <t>Podlahy z dlaždic</t>
  </si>
  <si>
    <t>261</t>
  </si>
  <si>
    <t>771474113</t>
  </si>
  <si>
    <t>Montáž soklíků z dlaždic keramických lepených flexibilním lepidlem rovných výšky přes 90 do 120 mm</t>
  </si>
  <si>
    <t>181228483</t>
  </si>
  <si>
    <t>A299</t>
  </si>
  <si>
    <t>2.55*2+2+0.5*2+0.15*2+2.55*2+2.4*2+0.3*2</t>
  </si>
  <si>
    <t>-1.75-0.9</t>
  </si>
  <si>
    <t>C299</t>
  </si>
  <si>
    <t>"Celkem: "A299+B299</t>
  </si>
  <si>
    <t>262</t>
  </si>
  <si>
    <t>771574131</t>
  </si>
  <si>
    <t>Montáž podlah z dlaždic keramických lepených flexibilním lepidlem režných nebo glazovaných protiskluzných nebo reliefovaných do 50 ks/ m2</t>
  </si>
  <si>
    <t>418658783</t>
  </si>
  <si>
    <t>A300</t>
  </si>
  <si>
    <t>7.04+6.12</t>
  </si>
  <si>
    <t>263</t>
  </si>
  <si>
    <t>597R614001</t>
  </si>
  <si>
    <t>dlaždice keramické 300 x 300 mm protiskluzné R10</t>
  </si>
  <si>
    <t>1894858177</t>
  </si>
  <si>
    <t>A301</t>
  </si>
  <si>
    <t>16.25*0.15*1.1</t>
  </si>
  <si>
    <t>13.16*1.1</t>
  </si>
  <si>
    <t>C301</t>
  </si>
  <si>
    <t>"Celkem: "A301+B301</t>
  </si>
  <si>
    <t>264</t>
  </si>
  <si>
    <t>771579196</t>
  </si>
  <si>
    <t>Montáž podlah z dlaždic keramických Příplatek k cenám za dvousložkový spárovací tmel</t>
  </si>
  <si>
    <t>-1915818387</t>
  </si>
  <si>
    <t>A302</t>
  </si>
  <si>
    <t>265</t>
  </si>
  <si>
    <t>771591171</t>
  </si>
  <si>
    <t>Podlahy - ostatní práce montáž ukončujícího profilu pro plynulý přechod (dlažba-koberec apod.)</t>
  </si>
  <si>
    <t>802002408</t>
  </si>
  <si>
    <t>A303</t>
  </si>
  <si>
    <t>0.9+1.25</t>
  </si>
  <si>
    <t>266</t>
  </si>
  <si>
    <t>553R431001</t>
  </si>
  <si>
    <t>kovová zapuštěná podlahová lišta PVC - dlažba, matový hliník</t>
  </si>
  <si>
    <t>-1238380005</t>
  </si>
  <si>
    <t>A304</t>
  </si>
  <si>
    <t>2.15*1.1</t>
  </si>
  <si>
    <t>267</t>
  </si>
  <si>
    <t>771990113</t>
  </si>
  <si>
    <t>Vyrovnání podkladní vrstvy samonivelační stěrkou tl. 4 mm, min. pevnosti 40 MPa</t>
  </si>
  <si>
    <t>769407554</t>
  </si>
  <si>
    <t>A305</t>
  </si>
  <si>
    <t>268</t>
  </si>
  <si>
    <t>R771591001</t>
  </si>
  <si>
    <t>Podlahy penetrace podkladu systém koncentrátu pod flexi lepidlo D+M</t>
  </si>
  <si>
    <t>-410881233</t>
  </si>
  <si>
    <t>A306</t>
  </si>
  <si>
    <t>16.25*0.1</t>
  </si>
  <si>
    <t>C306</t>
  </si>
  <si>
    <t>"Celkem: "A306+B306</t>
  </si>
  <si>
    <t>269</t>
  </si>
  <si>
    <t>R771591002</t>
  </si>
  <si>
    <t>Podlahy penetrace podkladu systém. koncentrátu pod stěrku D+M</t>
  </si>
  <si>
    <t>-1540451196</t>
  </si>
  <si>
    <t>A307</t>
  </si>
  <si>
    <t>270</t>
  </si>
  <si>
    <t>R781494511</t>
  </si>
  <si>
    <t>Plastové profily ukončovací lepené flexibilním lepidlem pro sokly</t>
  </si>
  <si>
    <t>-1599059827</t>
  </si>
  <si>
    <t>A308</t>
  </si>
  <si>
    <t>16.25</t>
  </si>
  <si>
    <t>271</t>
  </si>
  <si>
    <t>998771102</t>
  </si>
  <si>
    <t>Přesun hmot pro podlahy z dlaždic stanovený z hmotnosti přesunovaného materiálu vodorovná dopravní vzdálenost do 50 m v objektech výšky přes 6 do 12 m</t>
  </si>
  <si>
    <t>-897352362</t>
  </si>
  <si>
    <t>776</t>
  </si>
  <si>
    <t>Podlahy povlakové</t>
  </si>
  <si>
    <t>272</t>
  </si>
  <si>
    <t>776111311</t>
  </si>
  <si>
    <t>Příprava podkladu vysátí podlah</t>
  </si>
  <si>
    <t>-376430338</t>
  </si>
  <si>
    <t>A310</t>
  </si>
  <si>
    <t>C310</t>
  </si>
  <si>
    <t>"Celkem: "A310+B310</t>
  </si>
  <si>
    <t>273</t>
  </si>
  <si>
    <t>776141122</t>
  </si>
  <si>
    <t>Příprava podkladu vyrovnání samonivelační stěrkou podlah min.pevnosti 30 MPa, tloušťky přes 3 do 5 mm</t>
  </si>
  <si>
    <t>-854270265</t>
  </si>
  <si>
    <t>A311</t>
  </si>
  <si>
    <t>274</t>
  </si>
  <si>
    <t>776221111</t>
  </si>
  <si>
    <t>Montáž podlahovin z PVC lepením standardním lepidlem z pásů standardních</t>
  </si>
  <si>
    <t>441670064</t>
  </si>
  <si>
    <t>A312</t>
  </si>
  <si>
    <t>16.11+49.53+35.5+16.81+11.96</t>
  </si>
  <si>
    <t>275</t>
  </si>
  <si>
    <t>284121R100</t>
  </si>
  <si>
    <t>akustická heterogen. vinylová podlahová krytina tech. param. viz skl. A2</t>
  </si>
  <si>
    <t>-1181878275</t>
  </si>
  <si>
    <t>A313</t>
  </si>
  <si>
    <t>129.91*1.04</t>
  </si>
  <si>
    <t>276</t>
  </si>
  <si>
    <t>776421111</t>
  </si>
  <si>
    <t>Montáž lišt obvodových lepených</t>
  </si>
  <si>
    <t>-1456435494</t>
  </si>
  <si>
    <t>A314</t>
  </si>
  <si>
    <t>6.95*2+2+1.8*2+0.3*2+4.6*2+2.6*2+4.15*2+3.425*2+10.7*2+7.75*2</t>
  </si>
  <si>
    <t>-0.8*3-0.9*10-1.8</t>
  </si>
  <si>
    <t>C314</t>
  </si>
  <si>
    <t>"Celkem: "A314+B314</t>
  </si>
  <si>
    <t>277</t>
  </si>
  <si>
    <t>284R110001</t>
  </si>
  <si>
    <t>lišta  soklová v systému vinylové krytiny</t>
  </si>
  <si>
    <t>1577875424</t>
  </si>
  <si>
    <t>A315</t>
  </si>
  <si>
    <t>73.35*1.04</t>
  </si>
  <si>
    <t>278</t>
  </si>
  <si>
    <t>R776590002</t>
  </si>
  <si>
    <t>Úprava podkladu nášlapných ploch penetrací systémovým koncentrátem pod PVC D+M</t>
  </si>
  <si>
    <t>-128976186</t>
  </si>
  <si>
    <t>A316</t>
  </si>
  <si>
    <t>73.35*0.15</t>
  </si>
  <si>
    <t>C316</t>
  </si>
  <si>
    <t>"Celkem: "A316+B316</t>
  </si>
  <si>
    <t>279</t>
  </si>
  <si>
    <t>R7765900021</t>
  </si>
  <si>
    <t>Úprava podkladu nášlapných ploch penetrací systémovým koncentrátem pod protiskluz. vinyl D+M</t>
  </si>
  <si>
    <t>1188716384</t>
  </si>
  <si>
    <t>A317</t>
  </si>
  <si>
    <t>280</t>
  </si>
  <si>
    <t>R776590003</t>
  </si>
  <si>
    <t>Úprava podkladu nášlapných ploch penetrací doporučená dodavatelem samonivelační stěrky D+M</t>
  </si>
  <si>
    <t>60936863</t>
  </si>
  <si>
    <t>A318</t>
  </si>
  <si>
    <t>281</t>
  </si>
  <si>
    <t>R776590004</t>
  </si>
  <si>
    <t>Úprava podkladu nášlapných ploch penetrací doporučená dodavatelem samonivelační stěrky pro protiskluz.vinyl D+M</t>
  </si>
  <si>
    <t>-1185595321</t>
  </si>
  <si>
    <t>A319</t>
  </si>
  <si>
    <t>282</t>
  </si>
  <si>
    <t>R776990003</t>
  </si>
  <si>
    <t>montáž vč. svařování vinylové podlahy se vsypem viz skladby podlah</t>
  </si>
  <si>
    <t>2028717648</t>
  </si>
  <si>
    <t>A320</t>
  </si>
  <si>
    <t>5.97+2.93+3.06+6.12</t>
  </si>
  <si>
    <t>283</t>
  </si>
  <si>
    <t>R776990007</t>
  </si>
  <si>
    <t>protiskluzová podlahovina z vinylu se vsypem PVC R12 viz skladby podlah</t>
  </si>
  <si>
    <t>-1240226628</t>
  </si>
  <si>
    <t>A321</t>
  </si>
  <si>
    <t>18.08*1.04</t>
  </si>
  <si>
    <t>30.2*0.15*1.04</t>
  </si>
  <si>
    <t>C321</t>
  </si>
  <si>
    <t>"Celkem: "A321+B321</t>
  </si>
  <si>
    <t>284</t>
  </si>
  <si>
    <t>R776990004</t>
  </si>
  <si>
    <t>montáž a utěsnění soklů ,rohů a koutů vinylové podlahy viz skladby podlah</t>
  </si>
  <si>
    <t>-1723319564</t>
  </si>
  <si>
    <t>A322</t>
  </si>
  <si>
    <t>2.55*4+1.2*2+2.4*2+1.5*2+2*4+3*2</t>
  </si>
  <si>
    <t>-0.9*2-0.8*3</t>
  </si>
  <si>
    <t>C322</t>
  </si>
  <si>
    <t>"Celkem: "A322+B322</t>
  </si>
  <si>
    <t>285</t>
  </si>
  <si>
    <t>R776990005</t>
  </si>
  <si>
    <t>taž. sokl s rohovým a čepcovým těsněním vinylové podlahy viz skladby podlah</t>
  </si>
  <si>
    <t>230906762</t>
  </si>
  <si>
    <t>A323</t>
  </si>
  <si>
    <t>30.2*1.04</t>
  </si>
  <si>
    <t>286</t>
  </si>
  <si>
    <t>R776990006</t>
  </si>
  <si>
    <t>lepidlo pro mokré prostředí vinylové podlahy viz kladby podlah</t>
  </si>
  <si>
    <t>1379525927</t>
  </si>
  <si>
    <t>A324</t>
  </si>
  <si>
    <t>30.2*0.15</t>
  </si>
  <si>
    <t>C324</t>
  </si>
  <si>
    <t>"Celkem: "A324+B324</t>
  </si>
  <si>
    <t>287</t>
  </si>
  <si>
    <t>R776990010</t>
  </si>
  <si>
    <t>přebroušení podkladu pro protiskluz. vinylové podlahy viz skladby podlah</t>
  </si>
  <si>
    <t>1195258124</t>
  </si>
  <si>
    <t>A325</t>
  </si>
  <si>
    <t>288</t>
  </si>
  <si>
    <t>R776990011</t>
  </si>
  <si>
    <t>vyrovnávací stěrka pro protiskluz.vinylové podlahy viz skladby podlah D+M</t>
  </si>
  <si>
    <t>1345378448</t>
  </si>
  <si>
    <t>A326</t>
  </si>
  <si>
    <t>22.61</t>
  </si>
  <si>
    <t>289</t>
  </si>
  <si>
    <t>998776102</t>
  </si>
  <si>
    <t>Přesun hmot pro podlahy povlakové stanovený z hmotnosti přesunovaného materiálu vodorovná dopravní vzdálenost do 50 m v objektech výšky přes 6 do 12 m</t>
  </si>
  <si>
    <t>-1894161546</t>
  </si>
  <si>
    <t>781</t>
  </si>
  <si>
    <t>Dokončovací práce - obklady</t>
  </si>
  <si>
    <t>290</t>
  </si>
  <si>
    <t>781474114</t>
  </si>
  <si>
    <t>Montáž obkladů vnitřních stěn z dlaždic keramických lepených flexibilním lepidlem režných nebo glazovaných hladkých přes 19 do 22 ks/m2</t>
  </si>
  <si>
    <t>1074184072</t>
  </si>
  <si>
    <t>A328</t>
  </si>
  <si>
    <t>34.4*2</t>
  </si>
  <si>
    <t>-1.2*0.45*3+(1.2+0.45*2)*0.3*3-0.9*2-0.8*2*3</t>
  </si>
  <si>
    <t>C328</t>
  </si>
  <si>
    <t>"Celkem: "A328+B328</t>
  </si>
  <si>
    <t>291</t>
  </si>
  <si>
    <t>597R61001</t>
  </si>
  <si>
    <t>obkládačky keramické 200 x 400 mm matové</t>
  </si>
  <si>
    <t>247947485</t>
  </si>
  <si>
    <t>A329</t>
  </si>
  <si>
    <t>62.47*1.1</t>
  </si>
  <si>
    <t>292</t>
  </si>
  <si>
    <t>781474119</t>
  </si>
  <si>
    <t>Montáž obkladů vnitřních stěn z dlaždic keramických lepených flexibilním lepidlem režných nebo glazovaných hladkých přes 50 do 85 ks/m2</t>
  </si>
  <si>
    <t>98925221</t>
  </si>
  <si>
    <t>A330</t>
  </si>
  <si>
    <t>(3.4+3)*1.5</t>
  </si>
  <si>
    <t>293</t>
  </si>
  <si>
    <t>597R61002</t>
  </si>
  <si>
    <t>obkládačky keramické 100 x 100 mm matové</t>
  </si>
  <si>
    <t>-624601131</t>
  </si>
  <si>
    <t>A331</t>
  </si>
  <si>
    <t>9.6*1.1</t>
  </si>
  <si>
    <t>294</t>
  </si>
  <si>
    <t>781479191</t>
  </si>
  <si>
    <t>Montáž obkladů vnitřních stěn z dlaždic keramických Příplatek k cenám za plochu do 10 m2 jednotlivě</t>
  </si>
  <si>
    <t>-1131151083</t>
  </si>
  <si>
    <t>A332</t>
  </si>
  <si>
    <t>C332</t>
  </si>
  <si>
    <t>"Celkem: "A332+B332</t>
  </si>
  <si>
    <t>295</t>
  </si>
  <si>
    <t>781479196</t>
  </si>
  <si>
    <t>Montáž obkladů vnitřních stěn z dlaždic keramických Příplatek k cenám za dvousložkový spárovací tmel</t>
  </si>
  <si>
    <t>-427994359</t>
  </si>
  <si>
    <t>A333</t>
  </si>
  <si>
    <t>C333</t>
  </si>
  <si>
    <t>"Celkem: "A333+B333</t>
  </si>
  <si>
    <t>296</t>
  </si>
  <si>
    <t>781494111</t>
  </si>
  <si>
    <t>Ostatní prvky plastové profily ukončovací a dilatační lepené flexibilním lepidlem rohové</t>
  </si>
  <si>
    <t>-1645352433</t>
  </si>
  <si>
    <t>A334</t>
  </si>
  <si>
    <t>2*(12+14)+0.45*2*2*3+1.2*2*3+1.5*3+1.1+2</t>
  </si>
  <si>
    <t>297</t>
  </si>
  <si>
    <t>781494511</t>
  </si>
  <si>
    <t>Ostatní prvky plastové profily ukončovací a dilatační lepené flexibilním lepidlem ukončovací</t>
  </si>
  <si>
    <t>-2110830870</t>
  </si>
  <si>
    <t>A335</t>
  </si>
  <si>
    <t>0.3*2*3</t>
  </si>
  <si>
    <t>C335</t>
  </si>
  <si>
    <t>"Celkem: "A335+B335</t>
  </si>
  <si>
    <t>298</t>
  </si>
  <si>
    <t>998781102</t>
  </si>
  <si>
    <t>Přesun hmot pro obklady keramické stanovený z hmotnosti přesunovaného materiálu vodorovná dopravní vzdálenost do 50 m v objektech výšky přes 6 do 12 m</t>
  </si>
  <si>
    <t>-1349157341</t>
  </si>
  <si>
    <t>783</t>
  </si>
  <si>
    <t>Dokončovací práce - nátěry</t>
  </si>
  <si>
    <t>299</t>
  </si>
  <si>
    <t>R783221002</t>
  </si>
  <si>
    <t>ochranný nátěr bet. základové desky proti vysychání a nadměrnému odpařování vody D+M</t>
  </si>
  <si>
    <t>-78209525</t>
  </si>
  <si>
    <t>A337</t>
  </si>
  <si>
    <t>11.48*8.48+9.25*9.98</t>
  </si>
  <si>
    <t>-3.77*0.45</t>
  </si>
  <si>
    <t>(11.48*2+17.73*2+0.45*2)*0.4</t>
  </si>
  <si>
    <t>D337</t>
  </si>
  <si>
    <t>"Celkem: "A337+B337+C337</t>
  </si>
  <si>
    <t>784</t>
  </si>
  <si>
    <t>Dokončovací práce - malby a tapety</t>
  </si>
  <si>
    <t>300</t>
  </si>
  <si>
    <t>784181121</t>
  </si>
  <si>
    <t>Penetrace podkladu jednonásobná hloubková v místnostech výšky do 3,80 m</t>
  </si>
  <si>
    <t>-1205982396</t>
  </si>
  <si>
    <t>A338</t>
  </si>
  <si>
    <t>366.168</t>
  </si>
  <si>
    <t>C338</t>
  </si>
  <si>
    <t>"Celkem: "A338+B338</t>
  </si>
  <si>
    <t>301</t>
  </si>
  <si>
    <t>784211101</t>
  </si>
  <si>
    <t>Malby z malířských směsí otěruvzdorných za mokra dvojnásobné, bílé za mokra otěruvzdorné výborně v místnostech výšky do 3,80 m</t>
  </si>
  <si>
    <t>1776359650</t>
  </si>
  <si>
    <t>A339</t>
  </si>
  <si>
    <t>531.409</t>
  </si>
  <si>
    <t>302</t>
  </si>
  <si>
    <t>784211161</t>
  </si>
  <si>
    <t>Malby z malířských směsí otěruvzdorných za mokra Příplatek k cenám dvojnásobných maleb za provádění barevné malby tónované na tónovacích automatech, v odstínu světlém</t>
  </si>
  <si>
    <t>-910485929</t>
  </si>
  <si>
    <t>A340</t>
  </si>
  <si>
    <t>Doplňující konstrukce a práce pozemních komunikací, letišť a ploch</t>
  </si>
  <si>
    <t>303</t>
  </si>
  <si>
    <t>916231213</t>
  </si>
  <si>
    <t>Osazení chodníkového obrubníku betonového se zřízením lože, s vyplněním a zatřením spár cementovou maltou stojatého s boční opěrou z betonu prostého tř. C 12/15, do lože z betonu prostého téže značky</t>
  </si>
  <si>
    <t>-2076022118</t>
  </si>
  <si>
    <t>A111</t>
  </si>
  <si>
    <t>2*4+8.65+11.65+17.9+0.5*2+10.15+7.5</t>
  </si>
  <si>
    <t>304</t>
  </si>
  <si>
    <t>592173010</t>
  </si>
  <si>
    <t>obrubník betonový zahradní přírodní šedá 50x5x15 cm</t>
  </si>
  <si>
    <t>-141484823</t>
  </si>
  <si>
    <t>A112</t>
  </si>
  <si>
    <t>64.85*2*1.03</t>
  </si>
  <si>
    <t>305</t>
  </si>
  <si>
    <t>916991121</t>
  </si>
  <si>
    <t>Lože pod obrubníky, krajníky nebo obruby z dlažebních kostek z betonu prostého tř. C 16/20</t>
  </si>
  <si>
    <t>321118148</t>
  </si>
  <si>
    <t>A113</t>
  </si>
  <si>
    <t>64.85*0.3*0.1</t>
  </si>
  <si>
    <t>Lešení a stavební výtahy</t>
  </si>
  <si>
    <t>306</t>
  </si>
  <si>
    <t>941111131</t>
  </si>
  <si>
    <t>Montáž lešení řadového trubkového lehkého pracovního s podlahami s provozním zatížením tř. 3 do 200 kg/m2 šířky tř. W12 přes 1,2 do 1,5 m, výšky do 10 m</t>
  </si>
  <si>
    <t>-813671215</t>
  </si>
  <si>
    <t>A114</t>
  </si>
  <si>
    <t>(11.65*2+1.5*4)*7.2</t>
  </si>
  <si>
    <t>307</t>
  </si>
  <si>
    <t>941111231</t>
  </si>
  <si>
    <t>Montáž lešení řadového trubkového lehkého pracovního s podlahami s provozním zatížením tř. 3 do 200 kg/m2 Příplatek za první a každý další den použití lešení k ceně -1131</t>
  </si>
  <si>
    <t>-2002352905</t>
  </si>
  <si>
    <t>A115</t>
  </si>
  <si>
    <t>210.96*60</t>
  </si>
  <si>
    <t>308</t>
  </si>
  <si>
    <t>941111831</t>
  </si>
  <si>
    <t>Demontáž lešení řadového trubkového lehkého pracovního s podlahami s provozním zatížením tř. 3 do 200 kg/m2 šířky tř. W12 přes 1,2 do 1,5 m, výšky do 10 m</t>
  </si>
  <si>
    <t>944323753</t>
  </si>
  <si>
    <t>A116</t>
  </si>
  <si>
    <t>210.96</t>
  </si>
  <si>
    <t>309</t>
  </si>
  <si>
    <t>949101111</t>
  </si>
  <si>
    <t>Lešení pomocné pracovní pro objekty pozemních staveb pro zatížení do 150 kg/m2, o výšce lešeňové podlahy do 1,9 m</t>
  </si>
  <si>
    <t>1363271407</t>
  </si>
  <si>
    <t>A117</t>
  </si>
  <si>
    <t>(17.9+1.5*7)*1.5</t>
  </si>
  <si>
    <t>C117</t>
  </si>
  <si>
    <t>"Celkem: "A117+B117</t>
  </si>
  <si>
    <t>310</t>
  </si>
  <si>
    <t>949101112</t>
  </si>
  <si>
    <t>Lešení pomocné pracovní pro objekty pozemních staveb pro zatížení do 150 kg/m2, o výšce lešeňové podlahy přes 1,9 do 3,5 m</t>
  </si>
  <si>
    <t>-843653627</t>
  </si>
  <si>
    <t>A118</t>
  </si>
  <si>
    <t>10.75*1.5*2</t>
  </si>
  <si>
    <t>Různé dokončovací konstrukce a práce pozemních staveb</t>
  </si>
  <si>
    <t>311</t>
  </si>
  <si>
    <t>952901111</t>
  </si>
  <si>
    <t>Vyčištění budov nebo objektů před předáním do užívání budov bytové nebo občanské výstavby - zametení a umytí podlah, dlažeb, obkladů, schodů v místnostech, chodbách a schodištích, vyčištění a umytí oken, dveří s rámy, zárubněmi, umytí a vyčištění jiných zasklených a natíraných ploch a zařizovacích předmětů, při světlé výšce podlaží do 4 m</t>
  </si>
  <si>
    <t>-1474002689</t>
  </si>
  <si>
    <t>A119</t>
  </si>
  <si>
    <t>10.75*7.75+9.25*8.8</t>
  </si>
  <si>
    <t>C119</t>
  </si>
  <si>
    <t>"Celkem: "A119+B119</t>
  </si>
  <si>
    <t>312</t>
  </si>
  <si>
    <t>95300RR</t>
  </si>
  <si>
    <t>Montáž úchytu pro WC</t>
  </si>
  <si>
    <t>-1497129490</t>
  </si>
  <si>
    <t>A120</t>
  </si>
  <si>
    <t>313</t>
  </si>
  <si>
    <t>590307RR</t>
  </si>
  <si>
    <t>konstrukce pro uchycení WC</t>
  </si>
  <si>
    <t>-1094020978</t>
  </si>
  <si>
    <t>A121</t>
  </si>
  <si>
    <t>314</t>
  </si>
  <si>
    <t>953001RR</t>
  </si>
  <si>
    <t>montáž nosičů zařizovacích předmětů úchytu pro umyvadlo</t>
  </si>
  <si>
    <t>1074259997</t>
  </si>
  <si>
    <t>A122</t>
  </si>
  <si>
    <t>315</t>
  </si>
  <si>
    <t>5903071RR</t>
  </si>
  <si>
    <t>konstrukce pro uchycení umyvadla</t>
  </si>
  <si>
    <t>1799124453</t>
  </si>
  <si>
    <t>A123</t>
  </si>
  <si>
    <t>316</t>
  </si>
  <si>
    <t>953943112</t>
  </si>
  <si>
    <t>Osazování drobných kovových předmětů výrobků ostatních jinde neuvedených do vynechaných či vysekaných kapes zdiva, se zajištěním polohy se zalitím maltou cementovou, hmotnosti přes 1 do 5 kg/kus</t>
  </si>
  <si>
    <t>-1056476104</t>
  </si>
  <si>
    <t>A124</t>
  </si>
  <si>
    <t>317</t>
  </si>
  <si>
    <t>140110320</t>
  </si>
  <si>
    <t>trubka ocelová bezešvá hladká jakost 11 353, 57 x 3,2 mm</t>
  </si>
  <si>
    <t>-1575380207</t>
  </si>
  <si>
    <t>A125</t>
  </si>
  <si>
    <t>0.45</t>
  </si>
  <si>
    <t>318</t>
  </si>
  <si>
    <t>953943122</t>
  </si>
  <si>
    <t>Osazování drobných kovových předmětů výrobků ostatních jinde neuvedených do betonu se zajištěním polohy k bednění či k výztuži před zabetonováním hmotnosti přes 1 do 5 kg/kus</t>
  </si>
  <si>
    <t>-976073688</t>
  </si>
  <si>
    <t>A126</t>
  </si>
  <si>
    <t>319</t>
  </si>
  <si>
    <t>140110320.1</t>
  </si>
  <si>
    <t>749126490</t>
  </si>
  <si>
    <t>A127</t>
  </si>
  <si>
    <t>0.5+1.3</t>
  </si>
  <si>
    <t>320</t>
  </si>
  <si>
    <t>R9500032</t>
  </si>
  <si>
    <t>typové vodorovné madlo u sprchy a toaletní mísy nerez ozn. 08/OS dl. 600 mm D+M</t>
  </si>
  <si>
    <t>-662035310</t>
  </si>
  <si>
    <t>A128</t>
  </si>
  <si>
    <t>321</t>
  </si>
  <si>
    <t>R95000321</t>
  </si>
  <si>
    <t>typové vodorovné madlo u sprchy a toaletní mísy nerez ozn. 09/OS dl. 500 mm D+M</t>
  </si>
  <si>
    <t>-723886364</t>
  </si>
  <si>
    <t>A129</t>
  </si>
  <si>
    <t>322</t>
  </si>
  <si>
    <t>R9500034</t>
  </si>
  <si>
    <t>typové sklopné nástěn. madlo u sprchy a toaletní mísy nerez ozn. 10/OS dl. 834 mm D+M</t>
  </si>
  <si>
    <t>592317498</t>
  </si>
  <si>
    <t>A130</t>
  </si>
  <si>
    <t>323</t>
  </si>
  <si>
    <t>R9500035</t>
  </si>
  <si>
    <t>typové sklopné nástěnné sedátko do sprchy, nerez + plast ozn. 12/OS D+M</t>
  </si>
  <si>
    <t>1029102236</t>
  </si>
  <si>
    <t>A131</t>
  </si>
  <si>
    <t>324</t>
  </si>
  <si>
    <t>R9500036</t>
  </si>
  <si>
    <t>typové zrcadlo invalidní sklopné ozn. 11/OS D+M</t>
  </si>
  <si>
    <t>1933767704</t>
  </si>
  <si>
    <t>A132</t>
  </si>
  <si>
    <t>325</t>
  </si>
  <si>
    <t>R9510004</t>
  </si>
  <si>
    <t>výstražná cedule u půdního výlezu - pohyb pouze po revizních lávkách viz. TZ D+M</t>
  </si>
  <si>
    <t>1415354499</t>
  </si>
  <si>
    <t>A133</t>
  </si>
  <si>
    <t>326</t>
  </si>
  <si>
    <t>R959791004</t>
  </si>
  <si>
    <t>přenosný hasicí přístroj PHP s haseb. schopností 34A D+M</t>
  </si>
  <si>
    <t>-1877992513</t>
  </si>
  <si>
    <t>A134</t>
  </si>
  <si>
    <t>327</t>
  </si>
  <si>
    <t>R959791005</t>
  </si>
  <si>
    <t>fotoluminis. štítky na stěny D+M</t>
  </si>
  <si>
    <t>1605877561</t>
  </si>
  <si>
    <t>A135</t>
  </si>
  <si>
    <t>328</t>
  </si>
  <si>
    <t>R959791006</t>
  </si>
  <si>
    <t>autonomní detekce a signalizace bateriová D+M</t>
  </si>
  <si>
    <t>-1884258086</t>
  </si>
  <si>
    <t>A136</t>
  </si>
  <si>
    <t>329</t>
  </si>
  <si>
    <t>R9599026</t>
  </si>
  <si>
    <t>Montáž a dodávka - univerzální tyč rohová na sprchový závěs, průměr tyče 25 mm, materiál chromovaná mosaz; sprchový závěs 100% polyester-syntetická tkanina, rozměr 2×180×200 cm nepropustný, zesílené otvory pro kroužky vč.plastových kroužků; rozměr 100×100 cm</t>
  </si>
  <si>
    <t>KPL</t>
  </si>
  <si>
    <t>-772173238</t>
  </si>
  <si>
    <t>A137</t>
  </si>
  <si>
    <t>"č.m.: 1.20" 1</t>
  </si>
  <si>
    <t>B137</t>
  </si>
  <si>
    <t>"Mezisoučet: "A137</t>
  </si>
  <si>
    <t>330</t>
  </si>
  <si>
    <t>R9599029</t>
  </si>
  <si>
    <t>Montáž a dodávka - atypická skleněná sprchová stěna s otočnými dveřmi z bezp.skla tl.6 mm; šířka stěny 200 cm; výška 200 cm; otoční dveře š.90 cm se zvedanými nerez panty a nerez svislým madlem; pevná část kotvena ke stěně do nerez lišty; spodní část opatřena praporkovým těsněním</t>
  </si>
  <si>
    <t>-1996799200</t>
  </si>
  <si>
    <t>A138</t>
  </si>
  <si>
    <t>B138</t>
  </si>
  <si>
    <t>"Mezisoučet: "A138</t>
  </si>
  <si>
    <t>Bourání konstrukcí</t>
  </si>
  <si>
    <t>331</t>
  </si>
  <si>
    <t>971033451</t>
  </si>
  <si>
    <t>Vybourání otvorů ve zdivu základovém nebo nadzákladovém z cihel, tvárnic, příčkovek z cihel pálených na maltu vápennou nebo vápenocementovou plochy do 0,25 m2, tl. do 450 mm</t>
  </si>
  <si>
    <t>-732305908</t>
  </si>
  <si>
    <t>A139</t>
  </si>
  <si>
    <t>332</t>
  </si>
  <si>
    <t>973031151</t>
  </si>
  <si>
    <t>Vysekání výklenků nebo kapes ve zdivu z cihel na maltu vápennou nebo vápenocementovou výklenků, pohledové plochy přes 0,25 m2</t>
  </si>
  <si>
    <t>-1733434263</t>
  </si>
  <si>
    <t>A140</t>
  </si>
  <si>
    <t>1.15*0.58*0.15+0.4*0.75*0.15</t>
  </si>
  <si>
    <t>333</t>
  </si>
  <si>
    <t>974032R164</t>
  </si>
  <si>
    <t>vyfrézování rýh ve stěnách nebo příčkách z dutých cihel, tvárnic, desek z dutých cihel nebo tvárnic do hl. 150 mm a šířky do 150 mm</t>
  </si>
  <si>
    <t>-932078686</t>
  </si>
  <si>
    <t>A141</t>
  </si>
  <si>
    <t>997</t>
  </si>
  <si>
    <t>Přesun sutě</t>
  </si>
  <si>
    <t>334</t>
  </si>
  <si>
    <t>997013112</t>
  </si>
  <si>
    <t>Vnitrostaveništní doprava suti a vybouraných hmot vodorovně do 50 m svisle s použitím mechanizace pro budovy a haly výšky přes 6 do 9 m</t>
  </si>
  <si>
    <t>1621328640</t>
  </si>
  <si>
    <t>335</t>
  </si>
  <si>
    <t>997013501</t>
  </si>
  <si>
    <t>Odvoz suti a vybouraných hmot na skládku nebo meziskládku se složením, na vzdálenost do 1 km</t>
  </si>
  <si>
    <t>-1857290382</t>
  </si>
  <si>
    <t>A143</t>
  </si>
  <si>
    <t>0.585</t>
  </si>
  <si>
    <t>336</t>
  </si>
  <si>
    <t>997013509</t>
  </si>
  <si>
    <t>Odvoz suti a vybouraných hmot na skládku nebo meziskládku se složením, na vzdálenost Příplatek k ceně za každý další i započatý 1 km přes 1 km</t>
  </si>
  <si>
    <t>2125970840</t>
  </si>
  <si>
    <t>A144</t>
  </si>
  <si>
    <t>0.585*10</t>
  </si>
  <si>
    <t>337</t>
  </si>
  <si>
    <t>997013831</t>
  </si>
  <si>
    <t>Poplatek za uložení stavebního odpadu na skládce (skládkovné) směsného</t>
  </si>
  <si>
    <t>1022513272</t>
  </si>
  <si>
    <t>A145</t>
  </si>
  <si>
    <t>998</t>
  </si>
  <si>
    <t>Přesun hmot</t>
  </si>
  <si>
    <t>338</t>
  </si>
  <si>
    <t>998011002</t>
  </si>
  <si>
    <t>Přesun hmot pro budovy občanské výstavby, bydlení, výrobu a služby s nosnou svislou konstrukcí zděnou z cihel, tvárnic nebo kamene vodorovná dopravní vzdálenost do 100 m pro budovy výšky přes 6 do 12 m</t>
  </si>
  <si>
    <t>388638363</t>
  </si>
  <si>
    <t>B1</t>
  </si>
  <si>
    <t>0,208</t>
  </si>
  <si>
    <t>C1</t>
  </si>
  <si>
    <t>6,19</t>
  </si>
  <si>
    <t>D1</t>
  </si>
  <si>
    <t>0,176</t>
  </si>
  <si>
    <t>E1</t>
  </si>
  <si>
    <t>4,024</t>
  </si>
  <si>
    <t>F1</t>
  </si>
  <si>
    <t>0,15</t>
  </si>
  <si>
    <t>G1</t>
  </si>
  <si>
    <t>0,699</t>
  </si>
  <si>
    <t>H1</t>
  </si>
  <si>
    <t>0,883</t>
  </si>
  <si>
    <t>ALFA-26502 - D.1.4.1. - ZTI</t>
  </si>
  <si>
    <t>I1</t>
  </si>
  <si>
    <t>0,237</t>
  </si>
  <si>
    <t>J1</t>
  </si>
  <si>
    <t>0,514</t>
  </si>
  <si>
    <t>K1</t>
  </si>
  <si>
    <t>0,56</t>
  </si>
  <si>
    <t>L1</t>
  </si>
  <si>
    <t>0,249</t>
  </si>
  <si>
    <t>M1</t>
  </si>
  <si>
    <t>1,019</t>
  </si>
  <si>
    <t>N1</t>
  </si>
  <si>
    <t>0,891</t>
  </si>
  <si>
    <t>O1</t>
  </si>
  <si>
    <t>0,351</t>
  </si>
  <si>
    <t>P1</t>
  </si>
  <si>
    <t>2,009</t>
  </si>
  <si>
    <t>Q1</t>
  </si>
  <si>
    <t>0,102</t>
  </si>
  <si>
    <t>R1</t>
  </si>
  <si>
    <t>0,294</t>
  </si>
  <si>
    <t>T1</t>
  </si>
  <si>
    <t>0,138</t>
  </si>
  <si>
    <t>B3</t>
  </si>
  <si>
    <t>0,628</t>
  </si>
  <si>
    <t>C3</t>
  </si>
  <si>
    <t>0,101</t>
  </si>
  <si>
    <t>D3</t>
  </si>
  <si>
    <t>0,191</t>
  </si>
  <si>
    <t>E3</t>
  </si>
  <si>
    <t>0,088</t>
  </si>
  <si>
    <t>F3</t>
  </si>
  <si>
    <t>0,121</t>
  </si>
  <si>
    <t>G3</t>
  </si>
  <si>
    <t>0,156</t>
  </si>
  <si>
    <t>H3</t>
  </si>
  <si>
    <t>0,139</t>
  </si>
  <si>
    <t>I3</t>
  </si>
  <si>
    <t>0,068</t>
  </si>
  <si>
    <t>J3</t>
  </si>
  <si>
    <t>0,443</t>
  </si>
  <si>
    <t>K3</t>
  </si>
  <si>
    <t>0,061</t>
  </si>
  <si>
    <t>L3</t>
  </si>
  <si>
    <t>0,03</t>
  </si>
  <si>
    <t>N3</t>
  </si>
  <si>
    <t>0,054</t>
  </si>
  <si>
    <t>O3</t>
  </si>
  <si>
    <t>0,064</t>
  </si>
  <si>
    <t>P3</t>
  </si>
  <si>
    <t>0,019</t>
  </si>
  <si>
    <t>Q3</t>
  </si>
  <si>
    <t>0,029</t>
  </si>
  <si>
    <t>R3</t>
  </si>
  <si>
    <t>S3</t>
  </si>
  <si>
    <t>0,016</t>
  </si>
  <si>
    <t>T3</t>
  </si>
  <si>
    <t>U3</t>
  </si>
  <si>
    <t>V3</t>
  </si>
  <si>
    <t>0,013</t>
  </si>
  <si>
    <t>W3</t>
  </si>
  <si>
    <t>0,02</t>
  </si>
  <si>
    <t>X3</t>
  </si>
  <si>
    <t>0,017</t>
  </si>
  <si>
    <t>Y3</t>
  </si>
  <si>
    <t>0,008</t>
  </si>
  <si>
    <t>Z3</t>
  </si>
  <si>
    <t>0,049</t>
  </si>
  <si>
    <t>AA3</t>
  </si>
  <si>
    <t>B9</t>
  </si>
  <si>
    <t>2,366</t>
  </si>
  <si>
    <t>C9</t>
  </si>
  <si>
    <t>0,056</t>
  </si>
  <si>
    <t>B10</t>
  </si>
  <si>
    <t>C10</t>
  </si>
  <si>
    <t>E10</t>
  </si>
  <si>
    <t>F10</t>
  </si>
  <si>
    <t>G10</t>
  </si>
  <si>
    <t>H10</t>
  </si>
  <si>
    <t>J10</t>
  </si>
  <si>
    <t>K10</t>
  </si>
  <si>
    <t>L10</t>
  </si>
  <si>
    <t>N10</t>
  </si>
  <si>
    <t>O10</t>
  </si>
  <si>
    <t>P10</t>
  </si>
  <si>
    <t>R10</t>
  </si>
  <si>
    <t>S10</t>
  </si>
  <si>
    <t>T10</t>
  </si>
  <si>
    <t>U10</t>
  </si>
  <si>
    <t>W10</t>
  </si>
  <si>
    <t>X10</t>
  </si>
  <si>
    <t>722 - Zdravotechnika - vnitřní vodovod</t>
  </si>
  <si>
    <t>B17</t>
  </si>
  <si>
    <t>723 - Zdravotechnika - vnitřní plynovod</t>
  </si>
  <si>
    <t>B18</t>
  </si>
  <si>
    <t>724 - Zdravotechnika - strojní vybavení</t>
  </si>
  <si>
    <t>1,31</t>
  </si>
  <si>
    <t>725 - Zdravotechnika - zařizovací předměty</t>
  </si>
  <si>
    <t>3,49</t>
  </si>
  <si>
    <t>726 - Zdravotechnika - předstěnové instalace</t>
  </si>
  <si>
    <t>0,9</t>
  </si>
  <si>
    <t>727 - Zdravotechnika - požární ochrana</t>
  </si>
  <si>
    <t>2,16</t>
  </si>
  <si>
    <t>0,3</t>
  </si>
  <si>
    <t>9 - Ostatní konstrukce a práce-bourání</t>
  </si>
  <si>
    <t>I20</t>
  </si>
  <si>
    <t>0,8</t>
  </si>
  <si>
    <t>99 - Přesuny hmot a sutí</t>
  </si>
  <si>
    <t>1,42</t>
  </si>
  <si>
    <t>C21</t>
  </si>
  <si>
    <t>0,7</t>
  </si>
  <si>
    <t>D21</t>
  </si>
  <si>
    <t>0,88</t>
  </si>
  <si>
    <t>B22</t>
  </si>
  <si>
    <t>2,97</t>
  </si>
  <si>
    <t>B23</t>
  </si>
  <si>
    <t>4,04</t>
  </si>
  <si>
    <t>B25</t>
  </si>
  <si>
    <t>3,2</t>
  </si>
  <si>
    <t>2,35</t>
  </si>
  <si>
    <t>D33</t>
  </si>
  <si>
    <t>2,47</t>
  </si>
  <si>
    <t>E33</t>
  </si>
  <si>
    <t>9,1</t>
  </si>
  <si>
    <t>G33</t>
  </si>
  <si>
    <t>8,75</t>
  </si>
  <si>
    <t>H33</t>
  </si>
  <si>
    <t>1,95</t>
  </si>
  <si>
    <t>I33</t>
  </si>
  <si>
    <t>2,7</t>
  </si>
  <si>
    <t>K33</t>
  </si>
  <si>
    <t>2,4</t>
  </si>
  <si>
    <t>M33</t>
  </si>
  <si>
    <t>1,57</t>
  </si>
  <si>
    <t>N33</t>
  </si>
  <si>
    <t>1,4</t>
  </si>
  <si>
    <t>B40</t>
  </si>
  <si>
    <t>2,84</t>
  </si>
  <si>
    <t>C40</t>
  </si>
  <si>
    <t>1,06</t>
  </si>
  <si>
    <t>D40</t>
  </si>
  <si>
    <t>1,7</t>
  </si>
  <si>
    <t>E40</t>
  </si>
  <si>
    <t>0,95</t>
  </si>
  <si>
    <t>F40</t>
  </si>
  <si>
    <t>1,19</t>
  </si>
  <si>
    <t>G40</t>
  </si>
  <si>
    <t>1,56</t>
  </si>
  <si>
    <t>H40</t>
  </si>
  <si>
    <t>1,32</t>
  </si>
  <si>
    <t>R139711101</t>
  </si>
  <si>
    <t>Vykopávky v uzavřeném prostoru v hornině tř. horniny tř. 1 až 4</t>
  </si>
  <si>
    <t>I40</t>
  </si>
  <si>
    <t>0,73</t>
  </si>
  <si>
    <t>1609098734</t>
  </si>
  <si>
    <t xml:space="preserve">""základy - kanalizace, rozvinuté řezy kanalizací, tech. zpráva"   </t>
  </si>
  <si>
    <t>J40</t>
  </si>
  <si>
    <t xml:space="preserve">""kanalizace"   </t>
  </si>
  <si>
    <t>B41</t>
  </si>
  <si>
    <t xml:space="preserve">"1-1´"      0.50*0.80*0.49   </t>
  </si>
  <si>
    <t>C41</t>
  </si>
  <si>
    <t>3,8</t>
  </si>
  <si>
    <t xml:space="preserve">0.25*0.80*1.04   </t>
  </si>
  <si>
    <t>B43</t>
  </si>
  <si>
    <t>1,1</t>
  </si>
  <si>
    <t xml:space="preserve">8.06*0.80*0.96   </t>
  </si>
  <si>
    <t>C43</t>
  </si>
  <si>
    <t>1,26</t>
  </si>
  <si>
    <t xml:space="preserve">0.35*0.80*0.63   </t>
  </si>
  <si>
    <t>D43</t>
  </si>
  <si>
    <t>1,13</t>
  </si>
  <si>
    <t xml:space="preserve">"2-2´"      4.98*0.80*1.01   </t>
  </si>
  <si>
    <t>B44</t>
  </si>
  <si>
    <t>0,45</t>
  </si>
  <si>
    <t xml:space="preserve">0.25*0.80*0.75   </t>
  </si>
  <si>
    <t>C44</t>
  </si>
  <si>
    <t>1,72</t>
  </si>
  <si>
    <t xml:space="preserve">"3-3´"      0.84*0.80*1.04   </t>
  </si>
  <si>
    <t>D44</t>
  </si>
  <si>
    <t xml:space="preserve">"4-4´"      1.20*0.80*0.92   </t>
  </si>
  <si>
    <t>E44</t>
  </si>
  <si>
    <t>0,2</t>
  </si>
  <si>
    <t xml:space="preserve">0.39*0.80*0.76   </t>
  </si>
  <si>
    <t>F44</t>
  </si>
  <si>
    <t xml:space="preserve">"5-5´"      0.73*0.80*0.88   </t>
  </si>
  <si>
    <t>G44</t>
  </si>
  <si>
    <t>0,53</t>
  </si>
  <si>
    <t xml:space="preserve">"6-6´"      0.66*0.80*1.06   </t>
  </si>
  <si>
    <t>H44</t>
  </si>
  <si>
    <t>1,49</t>
  </si>
  <si>
    <t xml:space="preserve">0.35*0.80*0.89   </t>
  </si>
  <si>
    <t>I44</t>
  </si>
  <si>
    <t xml:space="preserve">"7-7´"      1.30*0.80*0.98   </t>
  </si>
  <si>
    <t>J44</t>
  </si>
  <si>
    <t>1,6</t>
  </si>
  <si>
    <t xml:space="preserve">"8-8´"      1.16*0.80*0.96   </t>
  </si>
  <si>
    <t>K44</t>
  </si>
  <si>
    <t>1,22</t>
  </si>
  <si>
    <t xml:space="preserve">"9-9´"      0.57*0.80*0.77   </t>
  </si>
  <si>
    <t>B46</t>
  </si>
  <si>
    <t xml:space="preserve">"10-10´"  3.44*0.80*0.73   </t>
  </si>
  <si>
    <t>C46</t>
  </si>
  <si>
    <t>3,53</t>
  </si>
  <si>
    <t xml:space="preserve">0.25*0.80*0.51   </t>
  </si>
  <si>
    <t>B47</t>
  </si>
  <si>
    <t>2,51</t>
  </si>
  <si>
    <t xml:space="preserve">"11-11´"   0.51*0.80*0.72   </t>
  </si>
  <si>
    <t>C47</t>
  </si>
  <si>
    <t>2,08</t>
  </si>
  <si>
    <t>S1</t>
  </si>
  <si>
    <t>"Mezisoučet: "A1+B1+C1+D1+E1+F1+G1+H1+I1+J1+K1+L1+M1+N1+O1+P1+Q1+R1</t>
  </si>
  <si>
    <t>D47</t>
  </si>
  <si>
    <t>1,71</t>
  </si>
  <si>
    <t xml:space="preserve">"voda"    0.25*0.80*0.69   </t>
  </si>
  <si>
    <t>E47</t>
  </si>
  <si>
    <t>1,54</t>
  </si>
  <si>
    <t>U1</t>
  </si>
  <si>
    <t>"Celkem: "A1+B1+C1+D1+E1+F1+G1+H1+I1+J1+K1+L1+M1+N1+O1+P1+Q1+R1+T1</t>
  </si>
  <si>
    <t>F47</t>
  </si>
  <si>
    <t>1,08</t>
  </si>
  <si>
    <t>R161101101</t>
  </si>
  <si>
    <t>Svislé přemístění výkopku z horniny tř. 1 až 4 hl výkopu do 2,5 m</t>
  </si>
  <si>
    <t>B51</t>
  </si>
  <si>
    <t>689025086</t>
  </si>
  <si>
    <t xml:space="preserve">"dle pol. 1"                        18.890   </t>
  </si>
  <si>
    <t>B52</t>
  </si>
  <si>
    <t>B2</t>
  </si>
  <si>
    <t>"Celkem: "A2</t>
  </si>
  <si>
    <t>B53</t>
  </si>
  <si>
    <t>R162601102</t>
  </si>
  <si>
    <t>Vodorovné přemístění výkopku do 5000 m horniny tř. 1 až 4</t>
  </si>
  <si>
    <t>C53</t>
  </si>
  <si>
    <t>781228786</t>
  </si>
  <si>
    <t xml:space="preserve">""technická zpráva"   </t>
  </si>
  <si>
    <t>B54</t>
  </si>
  <si>
    <t xml:space="preserve">""lože pod potrubí"   </t>
  </si>
  <si>
    <t>C54</t>
  </si>
  <si>
    <t xml:space="preserve">"1-1´"   (0.50+0.25+8.06+0.35)*0.80*0.15   </t>
  </si>
  <si>
    <t xml:space="preserve">"2-2´"   (4.98+0.25)*0.80*0.15   </t>
  </si>
  <si>
    <t xml:space="preserve">"3-3´"    0.84*0.80*0.15   </t>
  </si>
  <si>
    <t>B68</t>
  </si>
  <si>
    <t>13,56</t>
  </si>
  <si>
    <t xml:space="preserve">"4-4´"   (1.20+0.39)*0.80*0.15   </t>
  </si>
  <si>
    <t>23,03</t>
  </si>
  <si>
    <t xml:space="preserve">"5-5´"    0.73*0.80*0.15   </t>
  </si>
  <si>
    <t>16,37</t>
  </si>
  <si>
    <t xml:space="preserve">"6-6´"    (0.66+0.35)*0.80*0.15   </t>
  </si>
  <si>
    <t>B76</t>
  </si>
  <si>
    <t xml:space="preserve">"7-7´"    1.30*0.80*0.15   </t>
  </si>
  <si>
    <t>B77</t>
  </si>
  <si>
    <t>1,9</t>
  </si>
  <si>
    <t xml:space="preserve">"8-8´"     1.16*0.80*0.15   </t>
  </si>
  <si>
    <t>C77</t>
  </si>
  <si>
    <t>0,43</t>
  </si>
  <si>
    <t xml:space="preserve">"9-9´"     0.57*0.80*0.15   </t>
  </si>
  <si>
    <t>E77</t>
  </si>
  <si>
    <t>4,61</t>
  </si>
  <si>
    <t xml:space="preserve">"10-10´" (3.44+0.25)*0.80*0.15   </t>
  </si>
  <si>
    <t>F77</t>
  </si>
  <si>
    <t xml:space="preserve">"11-11´" 0.51*0.80*0.15   </t>
  </si>
  <si>
    <t>G77</t>
  </si>
  <si>
    <t>0,34</t>
  </si>
  <si>
    <t xml:space="preserve">"voda"   0.25*0.80*0.15   </t>
  </si>
  <si>
    <t>H77</t>
  </si>
  <si>
    <t>3,44</t>
  </si>
  <si>
    <t>"Mezisoučet: "A3+B3+C3+D3+E3+F3+G3+H3+I3+J3+K3+L3</t>
  </si>
  <si>
    <t>B78</t>
  </si>
  <si>
    <t>1,17</t>
  </si>
  <si>
    <t xml:space="preserve">""vytlačená kubatura trub"   </t>
  </si>
  <si>
    <t>B79</t>
  </si>
  <si>
    <t>8,89</t>
  </si>
  <si>
    <t xml:space="preserve">"1-1´"         2.70*0.020   </t>
  </si>
  <si>
    <t>D79</t>
  </si>
  <si>
    <t>8,25</t>
  </si>
  <si>
    <t xml:space="preserve">5.30*0.012   </t>
  </si>
  <si>
    <t>E79</t>
  </si>
  <si>
    <t>2,55</t>
  </si>
  <si>
    <t xml:space="preserve">(0.88+0.28+0.12+0.26+0.56)*0.009   </t>
  </si>
  <si>
    <t>F79</t>
  </si>
  <si>
    <t>2,46</t>
  </si>
  <si>
    <t xml:space="preserve">"2-2´"         2.40*0.012   </t>
  </si>
  <si>
    <t>B80</t>
  </si>
  <si>
    <t>5,36</t>
  </si>
  <si>
    <t xml:space="preserve">(2.74+0.28+0.23)*0.009   </t>
  </si>
  <si>
    <t>B81</t>
  </si>
  <si>
    <t>2,88</t>
  </si>
  <si>
    <t xml:space="preserve">"3-3´"         (0.94+0.82)*0.009   </t>
  </si>
  <si>
    <t xml:space="preserve">"4-4"          (1.60+0.28+0.23)*0.009   </t>
  </si>
  <si>
    <t>B84</t>
  </si>
  <si>
    <t xml:space="preserve">"5-5"          (0.83+0.32)*0.009   </t>
  </si>
  <si>
    <t>B86</t>
  </si>
  <si>
    <t xml:space="preserve">"6-6´"         (1.07+0.32)*0.009   </t>
  </si>
  <si>
    <t>B89</t>
  </si>
  <si>
    <t xml:space="preserve">"7-7´"         (1.34+0.32+0.22+0.30)*0.009   </t>
  </si>
  <si>
    <t>B90</t>
  </si>
  <si>
    <t xml:space="preserve">"8-8´"         (1.20+0.73)*0.009   </t>
  </si>
  <si>
    <t>B100</t>
  </si>
  <si>
    <t xml:space="preserve">"9-9´"        (0.61+0.32)*0.009   </t>
  </si>
  <si>
    <t>C100</t>
  </si>
  <si>
    <t xml:space="preserve">"10-10´"      (3.70+0.28+0.11)*0.012   </t>
  </si>
  <si>
    <t>D100</t>
  </si>
  <si>
    <t xml:space="preserve">"11-11´"      (0.61+0.52)*0.009   </t>
  </si>
  <si>
    <t>E100</t>
  </si>
  <si>
    <t>AB3</t>
  </si>
  <si>
    <t>"Celkem: "A3+B3+C3+D3+E3+F3+G3+H3+I3+J3+K3+L3+N3+O3+P3+Q3+R3+S3+T3+U3+V3+W3+X3+Y3+Z3+AA3</t>
  </si>
  <si>
    <t>B102</t>
  </si>
  <si>
    <t>R171201201</t>
  </si>
  <si>
    <t>Uložení sypaniny na skládku</t>
  </si>
  <si>
    <t>B114</t>
  </si>
  <si>
    <t>-1830451946</t>
  </si>
  <si>
    <t xml:space="preserve">"dle pol. 3"               3.482   </t>
  </si>
  <si>
    <t>B120</t>
  </si>
  <si>
    <t>B4</t>
  </si>
  <si>
    <t>"Celkem: "A4</t>
  </si>
  <si>
    <t>B121</t>
  </si>
  <si>
    <t>R171201202</t>
  </si>
  <si>
    <t>Poplatek za skládku</t>
  </si>
  <si>
    <t>B124</t>
  </si>
  <si>
    <t>-1940286421</t>
  </si>
  <si>
    <t xml:space="preserve">"dle pol. 3"                  3.482   </t>
  </si>
  <si>
    <t>B139</t>
  </si>
  <si>
    <t>"Celkem: "A5</t>
  </si>
  <si>
    <t>B140</t>
  </si>
  <si>
    <t>R174101101</t>
  </si>
  <si>
    <t>Zásyp zhutněný jam šachet rýh nebo kolem objektů</t>
  </si>
  <si>
    <t>B142</t>
  </si>
  <si>
    <t>1911514789</t>
  </si>
  <si>
    <t xml:space="preserve">""výkop-obsyp-vodorovné přemístění"   </t>
  </si>
  <si>
    <t>B147</t>
  </si>
  <si>
    <t xml:space="preserve">18.89-3.482   </t>
  </si>
  <si>
    <t>C147</t>
  </si>
  <si>
    <t>"Celkem: "A6</t>
  </si>
  <si>
    <t>D147</t>
  </si>
  <si>
    <t>R175101109</t>
  </si>
  <si>
    <t>Příplatek za prohození sypaniny u obsypu potrubí</t>
  </si>
  <si>
    <t>E147</t>
  </si>
  <si>
    <t>-1274294176</t>
  </si>
  <si>
    <t xml:space="preserve">"dle zásypu potrubí"                  15.408   </t>
  </si>
  <si>
    <t>F147</t>
  </si>
  <si>
    <t>"Celkem: "A7</t>
  </si>
  <si>
    <t>B156</t>
  </si>
  <si>
    <t>1,43</t>
  </si>
  <si>
    <t>451572111</t>
  </si>
  <si>
    <t>Lože pod potrubí otevřený výkop z kameniva drobného těženého</t>
  </si>
  <si>
    <t>-659839209</t>
  </si>
  <si>
    <t xml:space="preserve">"dle pol. 3"                3.125   </t>
  </si>
  <si>
    <t>B8</t>
  </si>
  <si>
    <t>"Celkem: "A8</t>
  </si>
  <si>
    <t>612135101</t>
  </si>
  <si>
    <t>Hrubá výplň rýh ve stěnách maltou jakékoli šířky rýhy</t>
  </si>
  <si>
    <t>959581994</t>
  </si>
  <si>
    <t xml:space="preserve">(6.11*0.07)+(4.42*0.07)+(2.72*0.10)+(3.60*0.15)   </t>
  </si>
  <si>
    <t xml:space="preserve">""voda"   </t>
  </si>
  <si>
    <t xml:space="preserve">(3.36*0.07)+(7.06*0.10)+(9.50*0.15)   </t>
  </si>
  <si>
    <t xml:space="preserve">""plyn"   </t>
  </si>
  <si>
    <t xml:space="preserve">(0.80*0.07)   </t>
  </si>
  <si>
    <t>D9</t>
  </si>
  <si>
    <t>"Celkem: "A9+B9+C9</t>
  </si>
  <si>
    <t>713463111</t>
  </si>
  <si>
    <t>Montáž izolace tepelné potrubí potrubními pouzdry bez úpravy staženými drátem 1x D do 100 mm</t>
  </si>
  <si>
    <t>1382050041</t>
  </si>
  <si>
    <t xml:space="preserve">"10"  1.25   </t>
  </si>
  <si>
    <t>B31</t>
  </si>
  <si>
    <t>"Celkem: "A31</t>
  </si>
  <si>
    <t>631R544100</t>
  </si>
  <si>
    <t>pouzdro potrubní izolační 108/25 mm</t>
  </si>
  <si>
    <t>1763554369</t>
  </si>
  <si>
    <t>713463132</t>
  </si>
  <si>
    <t>Montáž izolace tepelné potrubí potrubními pouzdry bez úpravy slepenými 1x tl izolace do 50 mm</t>
  </si>
  <si>
    <t>-234704354</t>
  </si>
  <si>
    <t xml:space="preserve">""tech. zpráva, příl. 32"   </t>
  </si>
  <si>
    <t xml:space="preserve">""voda nad podhledem, tl. izolace 40 mm"   </t>
  </si>
  <si>
    <t xml:space="preserve">""vněj. prům. potrubí 20"   </t>
  </si>
  <si>
    <t xml:space="preserve">"B"  1.16+1.87   </t>
  </si>
  <si>
    <t>"Mezisoučet: "A33</t>
  </si>
  <si>
    <t xml:space="preserve">""vněj. prům. potrubí 25"   </t>
  </si>
  <si>
    <t xml:space="preserve">"A33"  1.17+1.18   </t>
  </si>
  <si>
    <t xml:space="preserve">"B33"  2.47   </t>
  </si>
  <si>
    <t xml:space="preserve">"cirkulace"  1.00+2.01+1.25+4.84   </t>
  </si>
  <si>
    <t>F33</t>
  </si>
  <si>
    <t>"Mezisoučet: "C33+D33+E33</t>
  </si>
  <si>
    <t xml:space="preserve">""vněj. prům. potrubí 32"   </t>
  </si>
  <si>
    <t xml:space="preserve">"smíšená - rozvod"  0.82+2.04+1.25+4.64   </t>
  </si>
  <si>
    <t xml:space="preserve">"A33"  1.85+0.10   </t>
  </si>
  <si>
    <t xml:space="preserve">"B33"  2.70   </t>
  </si>
  <si>
    <t>J33</t>
  </si>
  <si>
    <t>"Mezisoučet: "G33+H33+I33</t>
  </si>
  <si>
    <t xml:space="preserve">""voda po povrchu, tl. izolace 50 mm"   </t>
  </si>
  <si>
    <t xml:space="preserve">"cirkulace v technické místnosti" 0.15+0.43+0.56+1.26   </t>
  </si>
  <si>
    <t>L33</t>
  </si>
  <si>
    <t>"Mezisoučet: "K33</t>
  </si>
  <si>
    <t xml:space="preserve">"teplá v tech. místnosti"  0.15+0.35+0.74+0.19+0.14   </t>
  </si>
  <si>
    <t xml:space="preserve">"smíšená v tech. místnosti"  1.40   </t>
  </si>
  <si>
    <t>O33</t>
  </si>
  <si>
    <t>"Mezisoučet: "M33+N33</t>
  </si>
  <si>
    <t>P33</t>
  </si>
  <si>
    <t>"Celkem: "A33+C33+D33+E33+G33+H33+I33+K33+M33+N33</t>
  </si>
  <si>
    <t>631R5444001</t>
  </si>
  <si>
    <t>pouzdro potrubní izolační z čedičové vlny 22/40 mm</t>
  </si>
  <si>
    <t>-160550779</t>
  </si>
  <si>
    <t xml:space="preserve">"dle montáže - vněj. prům. potrubí 20"  3.03   </t>
  </si>
  <si>
    <t>B34</t>
  </si>
  <si>
    <t>"Celkem: "A34</t>
  </si>
  <si>
    <t>631R5444101</t>
  </si>
  <si>
    <t>Izolace potrubí prům. do 28 mm, tl. 40 mm</t>
  </si>
  <si>
    <t>-672124338</t>
  </si>
  <si>
    <t xml:space="preserve">"dle montáže"  13.92   </t>
  </si>
  <si>
    <t>"Celkem: "A35</t>
  </si>
  <si>
    <t>631R544401</t>
  </si>
  <si>
    <t>pouzdro potrubní izolační z čedičové vlny 35/40 mm</t>
  </si>
  <si>
    <t>-792816341</t>
  </si>
  <si>
    <t xml:space="preserve">"dle montáže - vněj. prům. potrubí 32"  13.40   </t>
  </si>
  <si>
    <t>B36</t>
  </si>
  <si>
    <t>"Celkem: "A36</t>
  </si>
  <si>
    <t>631R544610</t>
  </si>
  <si>
    <t>pouzdro potrubní izolační  28/50 mm</t>
  </si>
  <si>
    <t>-2102551232</t>
  </si>
  <si>
    <t xml:space="preserve">"dle montáže - vněj. prům. potrubí 25"  2.40   </t>
  </si>
  <si>
    <t>B37</t>
  </si>
  <si>
    <t>"Celkem: "A37</t>
  </si>
  <si>
    <t>631R544620</t>
  </si>
  <si>
    <t>pouzdro potrubní izolační  35/50 mm</t>
  </si>
  <si>
    <t>14960118</t>
  </si>
  <si>
    <t xml:space="preserve">"dle montáže - vněj. prům. potrubí 32"  2.97   </t>
  </si>
  <si>
    <t>B38</t>
  </si>
  <si>
    <t>"Celkem: "A38</t>
  </si>
  <si>
    <t>998713101</t>
  </si>
  <si>
    <t>Přesun hmot tonážní tonážní pro izolace tepelné v objektech v do 6 m</t>
  </si>
  <si>
    <t>-1902489652</t>
  </si>
  <si>
    <t>721173401</t>
  </si>
  <si>
    <t>Potrubí kanalizační z PVC hrdlové ležaté vnitřní DN 100 systém KG</t>
  </si>
  <si>
    <t>1322727200</t>
  </si>
  <si>
    <t xml:space="preserve">""v. č. 201,202,203, příl. 10"   </t>
  </si>
  <si>
    <t xml:space="preserve">"1-1´"           0.88+0.10+0.26+0.92   </t>
  </si>
  <si>
    <t xml:space="preserve">"2-2´"           2.74+0.10   </t>
  </si>
  <si>
    <t xml:space="preserve">"3-3´"           0.94+0.12   </t>
  </si>
  <si>
    <t xml:space="preserve">"4-4"            1.60+0.10   </t>
  </si>
  <si>
    <t xml:space="preserve">"5-5´"           0.83+0.12   </t>
  </si>
  <si>
    <t xml:space="preserve">"6-6´"           1.07+0.12   </t>
  </si>
  <si>
    <t xml:space="preserve">"7-7´"           1.34+0.12+0.10   </t>
  </si>
  <si>
    <t xml:space="preserve">"8-8´"           1.20+0.12   </t>
  </si>
  <si>
    <t xml:space="preserve">"9-9´"           0.61+0.12   </t>
  </si>
  <si>
    <t xml:space="preserve">"11-11´"       0.61+0.12   </t>
  </si>
  <si>
    <t>K40</t>
  </si>
  <si>
    <t>"Celkem: "A40+B40+C40+D40+E40+F40+G40+H40+I40+J40</t>
  </si>
  <si>
    <t>721173402</t>
  </si>
  <si>
    <t>Potrubí kanalizační z PVC hrdlové ležaté vnitřní DN 125 systém KG</t>
  </si>
  <si>
    <t>905480478</t>
  </si>
  <si>
    <t xml:space="preserve">""v. č. 201, 202, 203, příl. 10"   </t>
  </si>
  <si>
    <t xml:space="preserve">"1-1´"        5.35   </t>
  </si>
  <si>
    <t xml:space="preserve">"2-2´"        2.40   </t>
  </si>
  <si>
    <t xml:space="preserve">"10-10´"    3.70+0.10   </t>
  </si>
  <si>
    <t>D41</t>
  </si>
  <si>
    <t>"Celkem: "A41+B41+C41</t>
  </si>
  <si>
    <t>721173403</t>
  </si>
  <si>
    <t>Potrubí kanalizační z PVC hrdlové ležaté vnitřní DN 150 systém KG</t>
  </si>
  <si>
    <t>-1612008291</t>
  </si>
  <si>
    <t xml:space="preserve">"1-1´"             2.70   </t>
  </si>
  <si>
    <t>B42</t>
  </si>
  <si>
    <t>"Celkem: "A42</t>
  </si>
  <si>
    <t>721174024</t>
  </si>
  <si>
    <t>Potrubí kanalizační z PP hrdlové odpadní DN 70</t>
  </si>
  <si>
    <t>-1989122227</t>
  </si>
  <si>
    <t xml:space="preserve">""v. č. 201, 202, 203, příl. 11"   </t>
  </si>
  <si>
    <t xml:space="preserve">"1"             1.69   </t>
  </si>
  <si>
    <t xml:space="preserve">"5"             0.24+0.86   </t>
  </si>
  <si>
    <t xml:space="preserve">"6"             0.24+1.02   </t>
  </si>
  <si>
    <t xml:space="preserve">"7"             0.24+0.89   </t>
  </si>
  <si>
    <t>E43</t>
  </si>
  <si>
    <t>"Celkem: "A43+B43+C43+D43</t>
  </si>
  <si>
    <t>721174025</t>
  </si>
  <si>
    <t>Potrubí kanalizační z PP hrdlové odpadní DN 100</t>
  </si>
  <si>
    <t>632852864</t>
  </si>
  <si>
    <t xml:space="preserve">"1"    0.22+0.23   </t>
  </si>
  <si>
    <t xml:space="preserve">"2"    0.22+0.23   </t>
  </si>
  <si>
    <t xml:space="preserve">"3"    0.24+1.48   </t>
  </si>
  <si>
    <t xml:space="preserve">"4"    0.22+0.23   </t>
  </si>
  <si>
    <t xml:space="preserve">"5"    0.20   </t>
  </si>
  <si>
    <t xml:space="preserve">"6"    0.20   </t>
  </si>
  <si>
    <t xml:space="preserve">"7"    0.13+0.20+0.20   </t>
  </si>
  <si>
    <t xml:space="preserve">"8"    0.10+1.39   </t>
  </si>
  <si>
    <t xml:space="preserve">"9"    0.20   </t>
  </si>
  <si>
    <t xml:space="preserve">"10"   0.68+0.46+0.46   </t>
  </si>
  <si>
    <t xml:space="preserve">"11"   0.10+1.12   </t>
  </si>
  <si>
    <t>L44</t>
  </si>
  <si>
    <t>"Celkem: "A44+B44+C44+D44+E44+F44+G44+H44+I44+J44+K44</t>
  </si>
  <si>
    <t>721174026</t>
  </si>
  <si>
    <t>Potrubí kanalizační z PP hrdlové odpadní DN 125</t>
  </si>
  <si>
    <t>-898955855</t>
  </si>
  <si>
    <t xml:space="preserve">"10"          0.22+0.23   </t>
  </si>
  <si>
    <t>B45</t>
  </si>
  <si>
    <t>"Celkem: "A45</t>
  </si>
  <si>
    <t>721174041</t>
  </si>
  <si>
    <t>Potrubí kanalizační z PP hrdlové připojovací DN 32</t>
  </si>
  <si>
    <t>-1245300039</t>
  </si>
  <si>
    <t xml:space="preserve">"2"    1.05+0.25   </t>
  </si>
  <si>
    <t xml:space="preserve">"4"    1.05+0.75   </t>
  </si>
  <si>
    <t xml:space="preserve">"10"  0.70+2.53+0.30   </t>
  </si>
  <si>
    <t>D46</t>
  </si>
  <si>
    <t>"Celkem: "A46+B46+C46</t>
  </si>
  <si>
    <t>721174043</t>
  </si>
  <si>
    <t>Potrubí kanalizační z PP hrdlové připojovací DN 50</t>
  </si>
  <si>
    <t>-1504863494</t>
  </si>
  <si>
    <t xml:space="preserve">"1"         0.25   </t>
  </si>
  <si>
    <t xml:space="preserve">"2"         1.35+0.46+0.70   </t>
  </si>
  <si>
    <t xml:space="preserve">"4"         2.08   </t>
  </si>
  <si>
    <t xml:space="preserve">"7"          0.19+1.52   </t>
  </si>
  <si>
    <t xml:space="preserve">"9"          0.19+1.35   </t>
  </si>
  <si>
    <t xml:space="preserve">"10"        0.53+0.20+0.15+0.20   </t>
  </si>
  <si>
    <t>G47</t>
  </si>
  <si>
    <t>"Celkem: "A47+B47+C47+D47+E47+F47</t>
  </si>
  <si>
    <t>721174062</t>
  </si>
  <si>
    <t>Potrubí kanalizační z PP větrací systém HT DN 75</t>
  </si>
  <si>
    <t>886836452</t>
  </si>
  <si>
    <t xml:space="preserve">"1"  1.09   </t>
  </si>
  <si>
    <t>B48</t>
  </si>
  <si>
    <t>"Celkem: "A48</t>
  </si>
  <si>
    <t>721174063</t>
  </si>
  <si>
    <t>Potrubí kanalizační z PP hrdlové větrací DN 100</t>
  </si>
  <si>
    <t>-40698923</t>
  </si>
  <si>
    <t xml:space="preserve">"10"              4.10   </t>
  </si>
  <si>
    <t>B49</t>
  </si>
  <si>
    <t>"Celkem: "A49</t>
  </si>
  <si>
    <t>721194103</t>
  </si>
  <si>
    <t>Vyvedení a upevnění odpadních výpustek D 32x1,8 mm</t>
  </si>
  <si>
    <t>-1889047673</t>
  </si>
  <si>
    <t xml:space="preserve">""v. č.201, 202, 203"   </t>
  </si>
  <si>
    <t xml:space="preserve">""prům. 32 - zápach. uzáv. pro kondenzát"   </t>
  </si>
  <si>
    <t xml:space="preserve">"10"             1   </t>
  </si>
  <si>
    <t>"Celkem: "A50</t>
  </si>
  <si>
    <t>721194104</t>
  </si>
  <si>
    <t>Vyvedení a upevnění odpadních výpustek D 40x1,8 mm</t>
  </si>
  <si>
    <t>-1034111042</t>
  </si>
  <si>
    <t xml:space="preserve">""v. č. 201, 202, 203"   </t>
  </si>
  <si>
    <t xml:space="preserve">""umyvadla"   </t>
  </si>
  <si>
    <t xml:space="preserve">"7"          1   </t>
  </si>
  <si>
    <t xml:space="preserve">"9"          1   </t>
  </si>
  <si>
    <t>C51</t>
  </si>
  <si>
    <t>"Celkem: "A51+B51</t>
  </si>
  <si>
    <t>721194105</t>
  </si>
  <si>
    <t>Vyvedení a upevnění odpadních výpustek D 50x1,8 mm</t>
  </si>
  <si>
    <t>500462976</t>
  </si>
  <si>
    <t xml:space="preserve">""dřez"   </t>
  </si>
  <si>
    <t xml:space="preserve">"10"         1   </t>
  </si>
  <si>
    <t xml:space="preserve">""zápach. uzáv. pro pračku nebo myčku"   </t>
  </si>
  <si>
    <t>C52</t>
  </si>
  <si>
    <t>"Celkem: "A52+B52</t>
  </si>
  <si>
    <t>721194109</t>
  </si>
  <si>
    <t>Vyvedení a upevnění odpadních výpustek D 110x2,3 mm</t>
  </si>
  <si>
    <t>-372614002</t>
  </si>
  <si>
    <t xml:space="preserve">""záchodové závěsné mísy a výlevka"   </t>
  </si>
  <si>
    <t xml:space="preserve">"3"            1   </t>
  </si>
  <si>
    <t xml:space="preserve">"8"            1   </t>
  </si>
  <si>
    <t xml:space="preserve">"11"          1   </t>
  </si>
  <si>
    <t>D53</t>
  </si>
  <si>
    <t>"Celkem: "A53+B53+C53</t>
  </si>
  <si>
    <t>721211912</t>
  </si>
  <si>
    <t>Montáž vpustí podlahových DN 50/75</t>
  </si>
  <si>
    <t>765677297</t>
  </si>
  <si>
    <t xml:space="preserve">"5-5"     1   </t>
  </si>
  <si>
    <t xml:space="preserve">"6-6"     1   </t>
  </si>
  <si>
    <t xml:space="preserve">"7-7"      1   </t>
  </si>
  <si>
    <t>D54</t>
  </si>
  <si>
    <t>"Celkem: "A54+B54+C54</t>
  </si>
  <si>
    <t>551R6170901</t>
  </si>
  <si>
    <t>uzávěrka zápachová podlahová DN50/75, boční odtok, mřížka nerez</t>
  </si>
  <si>
    <t>-424351327</t>
  </si>
  <si>
    <t xml:space="preserve">"dle montáže"  3   </t>
  </si>
  <si>
    <t>B55</t>
  </si>
  <si>
    <t>"Celkem: "A55</t>
  </si>
  <si>
    <t>721219114</t>
  </si>
  <si>
    <t>Montáž odtokového sprchového žlabu délky do 1000 mm</t>
  </si>
  <si>
    <t>1127820002</t>
  </si>
  <si>
    <t xml:space="preserve">"1"  1   </t>
  </si>
  <si>
    <t>B56</t>
  </si>
  <si>
    <t>"Celkem: "A56</t>
  </si>
  <si>
    <t>552R3320204</t>
  </si>
  <si>
    <t>žlab sprchový nerez ultra plochý, š. 155, dl. 900 mm</t>
  </si>
  <si>
    <t>-274066371</t>
  </si>
  <si>
    <t xml:space="preserve">"dle montáže"  1   </t>
  </si>
  <si>
    <t>B57</t>
  </si>
  <si>
    <t>"Celkem: "A57</t>
  </si>
  <si>
    <t>552R3320802</t>
  </si>
  <si>
    <t>kryt z nerez. oceli pro ultra plochý sprchový žlab dl. 900 mm</t>
  </si>
  <si>
    <t>-1058903878</t>
  </si>
  <si>
    <t xml:space="preserve">"dle montáže žlabu"  1   </t>
  </si>
  <si>
    <t>B58</t>
  </si>
  <si>
    <t>"Celkem: "A58</t>
  </si>
  <si>
    <t>721274122</t>
  </si>
  <si>
    <t>Přivzdušňovací ventil vnitřní odpadních potrubí DN 75</t>
  </si>
  <si>
    <t>1817076166</t>
  </si>
  <si>
    <t>"Celkem: "A59</t>
  </si>
  <si>
    <t>721290111</t>
  </si>
  <si>
    <t>Zkouška těsnosti potrubí kanalizační vodou do DN 125</t>
  </si>
  <si>
    <t>-1222775656</t>
  </si>
  <si>
    <t xml:space="preserve">""tech. zpráva"   </t>
  </si>
  <si>
    <t xml:space="preserve">14.24+11.55+6.63+9.17+5.18+1.09+8.51+4.10+0.45   </t>
  </si>
  <si>
    <t>B60</t>
  </si>
  <si>
    <t>"Celkem: "A60</t>
  </si>
  <si>
    <t>721290113</t>
  </si>
  <si>
    <t>Zkouška těsnosti potrubí kanalizační vodou do DN 300</t>
  </si>
  <si>
    <t>1516822199</t>
  </si>
  <si>
    <t xml:space="preserve">"tech. zpráva"              2.70   </t>
  </si>
  <si>
    <t>B61</t>
  </si>
  <si>
    <t>"Celkem: "A61</t>
  </si>
  <si>
    <t>R721211001</t>
  </si>
  <si>
    <t>Izolační souprava pro podlah. vpusť (příruba , těsnicí kroužek, šrouby, folie)</t>
  </si>
  <si>
    <t>940196499</t>
  </si>
  <si>
    <t xml:space="preserve">""příl. 6"   </t>
  </si>
  <si>
    <t xml:space="preserve">"dle podlahových vpustí"   3   </t>
  </si>
  <si>
    <t>B62</t>
  </si>
  <si>
    <t>"Celkem: "A62</t>
  </si>
  <si>
    <t>R721211002</t>
  </si>
  <si>
    <t>Zvukově izolační a fixační prvek k podlahové vpusti 500x500x8</t>
  </si>
  <si>
    <t>-2071043436</t>
  </si>
  <si>
    <t xml:space="preserve">""příloha 6"   </t>
  </si>
  <si>
    <t xml:space="preserve">"dle podlahových vpustí"  3   </t>
  </si>
  <si>
    <t>B63</t>
  </si>
  <si>
    <t>"Celkem: "A63</t>
  </si>
  <si>
    <t>R721226513</t>
  </si>
  <si>
    <t>Zápachová uzávěrka podomítková pro pračku a myčku DN 40/50 s přípojem vody nerez</t>
  </si>
  <si>
    <t>1110863318</t>
  </si>
  <si>
    <t xml:space="preserve">"10"  1   </t>
  </si>
  <si>
    <t>B64</t>
  </si>
  <si>
    <t>"Celkem: "A64</t>
  </si>
  <si>
    <t>551R618221</t>
  </si>
  <si>
    <t>čisticí tvarovka pro plastová potrubí DN 100 do stěny i podlahy</t>
  </si>
  <si>
    <t>291749691</t>
  </si>
  <si>
    <t xml:space="preserve">"1-1"  1   </t>
  </si>
  <si>
    <t>"Celkem: "A65</t>
  </si>
  <si>
    <t>R721226514</t>
  </si>
  <si>
    <t>Zápachová uzávěrka podomítková pro odvod kondenzátu</t>
  </si>
  <si>
    <t>-1633646290</t>
  </si>
  <si>
    <t xml:space="preserve">"2"  1   </t>
  </si>
  <si>
    <t xml:space="preserve">"4"  1   </t>
  </si>
  <si>
    <t xml:space="preserve">"10" 1   </t>
  </si>
  <si>
    <t>D66</t>
  </si>
  <si>
    <t>"Celkem: "A66+B66+C66</t>
  </si>
  <si>
    <t>998721101</t>
  </si>
  <si>
    <t>Přesun hmot pro vnitřní kanalizace v objektech v do 6 m</t>
  </si>
  <si>
    <t>-413072318</t>
  </si>
  <si>
    <t>722</t>
  </si>
  <si>
    <t>Zdravotechnika - vnitřní vodovod</t>
  </si>
  <si>
    <t>722176112</t>
  </si>
  <si>
    <t>Montáž potrubí plastové spojované svary polyfuzně do D 20 mm</t>
  </si>
  <si>
    <t>1022267757</t>
  </si>
  <si>
    <t xml:space="preserve">""v. č. 204,205, tech. zpráva"   </t>
  </si>
  <si>
    <t xml:space="preserve">""délky potrubí viz izolace potrubí"   </t>
  </si>
  <si>
    <t xml:space="preserve">"studená voda"   7.91+4.97   </t>
  </si>
  <si>
    <t xml:space="preserve">"teplá voda"       3.03+10.53   </t>
  </si>
  <si>
    <t>C68</t>
  </si>
  <si>
    <t>"Celkem: "A68+B68</t>
  </si>
  <si>
    <t>286151000</t>
  </si>
  <si>
    <t>trubka tlaková PPR řada PN 10 20 x 2,3 x 4000 mm</t>
  </si>
  <si>
    <t>-1720409682</t>
  </si>
  <si>
    <t xml:space="preserve">""v. č. 204,205,206e, tech. zpráva, příl. 13"   </t>
  </si>
  <si>
    <t xml:space="preserve">26.44*1.03   </t>
  </si>
  <si>
    <t>B69</t>
  </si>
  <si>
    <t>"Celkem: "A69</t>
  </si>
  <si>
    <t>722176113</t>
  </si>
  <si>
    <t>Montáž potrubí plastové spojované svary polyfuzně do D 25 mm</t>
  </si>
  <si>
    <t>1765985056</t>
  </si>
  <si>
    <t xml:space="preserve">""v. č.204, 205, tech. zpráva"   </t>
  </si>
  <si>
    <t xml:space="preserve">""délky potrubí - viz izolace potrubí"   </t>
  </si>
  <si>
    <t xml:space="preserve">"studená voda"   6.13+11.85   </t>
  </si>
  <si>
    <t xml:space="preserve">"teplá voda"        13.92+2.40+6.71   </t>
  </si>
  <si>
    <t>"Celkem: "A70+B70</t>
  </si>
  <si>
    <t>286151050</t>
  </si>
  <si>
    <t>trubka tlaková PPR řada PN 10 25 x 2,5 x 4000 mm</t>
  </si>
  <si>
    <t>-2047496859</t>
  </si>
  <si>
    <t xml:space="preserve">"v. č. 204, 205, tech. zpráva, příl. 13"   41.01*1.03   </t>
  </si>
  <si>
    <t>B71</t>
  </si>
  <si>
    <t>"Celkem: "A71</t>
  </si>
  <si>
    <t>722176114</t>
  </si>
  <si>
    <t>Montáž potrubí plastové spojované svary polyfuzně do D 32 mm</t>
  </si>
  <si>
    <t>-7558831</t>
  </si>
  <si>
    <t xml:space="preserve">""v. č. 204, 205, tech. zpráva"   </t>
  </si>
  <si>
    <t xml:space="preserve">"studená voda"   9.79+13.26   </t>
  </si>
  <si>
    <t xml:space="preserve">"teplá voda"        13.40+2.97   </t>
  </si>
  <si>
    <t>286151090</t>
  </si>
  <si>
    <t>trubka tlaková PPR řada PN 10 32 x 3,0 x 4000 mm</t>
  </si>
  <si>
    <t>1243613665</t>
  </si>
  <si>
    <t xml:space="preserve">"v. č. 204,205, tech. zpráva, příl. 13"    39.42*1.03   </t>
  </si>
  <si>
    <t>B73</t>
  </si>
  <si>
    <t>"Celkem: "A73</t>
  </si>
  <si>
    <t>722176118</t>
  </si>
  <si>
    <t>Montáž potrubí plastové spojované svary polyfuzně do D 75 mm</t>
  </si>
  <si>
    <t>-1344724168</t>
  </si>
  <si>
    <t xml:space="preserve">""chránička"   </t>
  </si>
  <si>
    <t xml:space="preserve">"přívod do objektu"  0.60+0.70   </t>
  </si>
  <si>
    <t>B74</t>
  </si>
  <si>
    <t>"Celkem: "A74</t>
  </si>
  <si>
    <t>286139620</t>
  </si>
  <si>
    <t>trubka ochranná pro plyn PEHD 63 x 3,0 mm</t>
  </si>
  <si>
    <t>82663800</t>
  </si>
  <si>
    <t xml:space="preserve">"přívod do objektu"  1.30   </t>
  </si>
  <si>
    <t>B75</t>
  </si>
  <si>
    <t>"Celkem: "A75</t>
  </si>
  <si>
    <t>722181221</t>
  </si>
  <si>
    <t>Ochrana vodovodního potrubí přilepenými tepelně izolačními trubicemi z PE tl do 10 mm DN do 22 mm</t>
  </si>
  <si>
    <t>-1000573515</t>
  </si>
  <si>
    <t xml:space="preserve">""tech. zpráva, příl. 37"   </t>
  </si>
  <si>
    <t xml:space="preserve">""1/2"   </t>
  </si>
  <si>
    <t xml:space="preserve">"A76" 0.89+0.30+0.20+0.66+0.20+0.35+0.20+0.30+0.28   </t>
  </si>
  <si>
    <t xml:space="preserve">"B76" 0.35+0.30+0.66+0.66+0.20+1.09+0.58+0.30+0.39   </t>
  </si>
  <si>
    <t>C76</t>
  </si>
  <si>
    <t>"Celkem: "A76+B76</t>
  </si>
  <si>
    <t>722181222</t>
  </si>
  <si>
    <t>Ochrana vodovodního potrubí přilepenými tepelně izolačními trubicemi z PE tl do 10 mm DN do 42 mm</t>
  </si>
  <si>
    <t>405031449</t>
  </si>
  <si>
    <t xml:space="preserve">""tech. zpráva, příl. 33"   </t>
  </si>
  <si>
    <t xml:space="preserve">""3/4"   </t>
  </si>
  <si>
    <t xml:space="preserve">"A77" 1.90+1.90   </t>
  </si>
  <si>
    <t xml:space="preserve">"B77" 1.90   </t>
  </si>
  <si>
    <t xml:space="preserve">"přívod k výtok. ventilu" 0.30+0.13   </t>
  </si>
  <si>
    <t>D77</t>
  </si>
  <si>
    <t>"Mezisoučet: "A77+B77+C77</t>
  </si>
  <si>
    <t xml:space="preserve">""1"   </t>
  </si>
  <si>
    <t xml:space="preserve">"přívod do objektu"  0.63+1.13+0.15+0.89+0.77+1.04   </t>
  </si>
  <si>
    <t xml:space="preserve">"přívod s. v. k ohřívači" 0.79+0.45+0.16   </t>
  </si>
  <si>
    <t xml:space="preserve">"přívod k trojcest. ventilu"  0.20+0.14   </t>
  </si>
  <si>
    <t xml:space="preserve">"rozvod v tech. místnosti"  1.54+1.90   </t>
  </si>
  <si>
    <t>I77</t>
  </si>
  <si>
    <t>"Mezisoučet: "E77+F77+G77+H77</t>
  </si>
  <si>
    <t>J77</t>
  </si>
  <si>
    <t>"Celkem: "A77+B77+C77+E77+F77+G77+H77</t>
  </si>
  <si>
    <t>722181231</t>
  </si>
  <si>
    <t>Ochrana vodovodního potrubí přilepenými tepelně izolačními trubicemi z PE tl do 15 mm DN do 22 mm</t>
  </si>
  <si>
    <t>-1060854136</t>
  </si>
  <si>
    <t xml:space="preserve">"A78" 0.65+0.32+0.74+1.45+0.33+0.14+0.17   </t>
  </si>
  <si>
    <t xml:space="preserve">"B78" 0.53+0.16+0.48   </t>
  </si>
  <si>
    <t>C78</t>
  </si>
  <si>
    <t>"Celkem: "A78+B78</t>
  </si>
  <si>
    <t>722181232</t>
  </si>
  <si>
    <t>Ochrana vodovodního potrubí přilepenými tepelně izolačními trubicemi z PE tl do 15 mm DN do 42 mm</t>
  </si>
  <si>
    <t>1732173847</t>
  </si>
  <si>
    <t xml:space="preserve">"A79" 1.33+1.29+0.34   </t>
  </si>
  <si>
    <t xml:space="preserve">"B79" 1.20+2.07+2.31+1.90+1.41   </t>
  </si>
  <si>
    <t>C79</t>
  </si>
  <si>
    <t>"Mezisoučet: "A79+B79</t>
  </si>
  <si>
    <t xml:space="preserve">""rozvod v podhledu společně s teplou vodou a cirkulací"   </t>
  </si>
  <si>
    <t xml:space="preserve">2.16+1.25+4.84   </t>
  </si>
  <si>
    <t xml:space="preserve">"A79"  0.10+2.45   </t>
  </si>
  <si>
    <t xml:space="preserve">"B79"  2.46   </t>
  </si>
  <si>
    <t>G79</t>
  </si>
  <si>
    <t>"Mezisoučet: "D79+E79+F79</t>
  </si>
  <si>
    <t>H79</t>
  </si>
  <si>
    <t>"Celkem: "A79+B79+D79+E79+F79</t>
  </si>
  <si>
    <t>722181241</t>
  </si>
  <si>
    <t>Ochrana vodovodního potrubí přilepenými tepelně izolačními trubicemi z PE tl do 20 mm DN do 22 mm</t>
  </si>
  <si>
    <t>612435074</t>
  </si>
  <si>
    <t xml:space="preserve">"A80" 0.20+0.80+0.16+0.66+0.28+0.72+1.32+0.24+0.14+0.42+0.23   </t>
  </si>
  <si>
    <t xml:space="preserve">"B80" 0.27+0.73+0.16+0.92+0.72+2.56   </t>
  </si>
  <si>
    <t>C80</t>
  </si>
  <si>
    <t>"Celkem: "A80+B80</t>
  </si>
  <si>
    <t>722181242</t>
  </si>
  <si>
    <t>Ochrana vodovodního potrubí přilepenými tepelně izolačními trubicemi z PE tl do 20 mm DN do 42 mm</t>
  </si>
  <si>
    <t>-2058127107</t>
  </si>
  <si>
    <t xml:space="preserve">"A81" 1.84+1.99   </t>
  </si>
  <si>
    <t xml:space="preserve">"B81" 1.80+1.08   </t>
  </si>
  <si>
    <t>C81</t>
  </si>
  <si>
    <t>"Celkem: "A81+B81</t>
  </si>
  <si>
    <t>722190401</t>
  </si>
  <si>
    <t>Vyvedení a upevnění výpustku DN 15</t>
  </si>
  <si>
    <t>1614705478</t>
  </si>
  <si>
    <t xml:space="preserve">"A82"    9   </t>
  </si>
  <si>
    <t xml:space="preserve">"B82"    9   </t>
  </si>
  <si>
    <t>722190402</t>
  </si>
  <si>
    <t>Vyvedení a upevnění výpustku DN 20</t>
  </si>
  <si>
    <t>-117848190</t>
  </si>
  <si>
    <t xml:space="preserve">""v. č. 205,206"   </t>
  </si>
  <si>
    <t xml:space="preserve">"výtok. ventil v tech. míst."  1   </t>
  </si>
  <si>
    <t>B83</t>
  </si>
  <si>
    <t>"Celkem: "A83</t>
  </si>
  <si>
    <t>722220111</t>
  </si>
  <si>
    <t>Nástěnka pro výtokový ventil G 1/2 s jedním závitem</t>
  </si>
  <si>
    <t>967868965</t>
  </si>
  <si>
    <t xml:space="preserve">""příloha 15"   </t>
  </si>
  <si>
    <t xml:space="preserve">"A84"  5   </t>
  </si>
  <si>
    <t xml:space="preserve">"B84"  7   </t>
  </si>
  <si>
    <t>C84</t>
  </si>
  <si>
    <t>"Celkem: "A84+B84</t>
  </si>
  <si>
    <t>722220112</t>
  </si>
  <si>
    <t>Nástěnka závitová pro výtokový ventil G 3/4 s jedním závitem</t>
  </si>
  <si>
    <t>-711141832</t>
  </si>
  <si>
    <t xml:space="preserve">"výtok. ventil"  1   </t>
  </si>
  <si>
    <t>B85</t>
  </si>
  <si>
    <t>"Celkem: "A85</t>
  </si>
  <si>
    <t>722220121</t>
  </si>
  <si>
    <t>Nástěnka závitová pro baterii G 1/2 s jedním závitem</t>
  </si>
  <si>
    <t>PAR</t>
  </si>
  <si>
    <t>940061457</t>
  </si>
  <si>
    <t xml:space="preserve">"A86"               2   </t>
  </si>
  <si>
    <t xml:space="preserve">"B86"               1   </t>
  </si>
  <si>
    <t>C86</t>
  </si>
  <si>
    <t>"Celkem: "A86+B86</t>
  </si>
  <si>
    <t>722229102</t>
  </si>
  <si>
    <t>Montáž vodovodních armatur s jedním závitem G 3/4 ostatní typ</t>
  </si>
  <si>
    <t>640899116</t>
  </si>
  <si>
    <t xml:space="preserve">"výtokový ventil v tech. místnosti"  1   </t>
  </si>
  <si>
    <t>"Celkem: "A87</t>
  </si>
  <si>
    <t>722231073</t>
  </si>
  <si>
    <t>Ventil zpětný G 3/4 PN 10 do 110°C se dvěma závity</t>
  </si>
  <si>
    <t>905622044</t>
  </si>
  <si>
    <t xml:space="preserve">""v. č. 205, tech. zpráva, příl. 18"   </t>
  </si>
  <si>
    <t xml:space="preserve">"cirkulace - přívod k ohřívači" 1   </t>
  </si>
  <si>
    <t>B88</t>
  </si>
  <si>
    <t>"Celkem: "A88</t>
  </si>
  <si>
    <t>722231074</t>
  </si>
  <si>
    <t>Ventil zpětný G 1 PN 10 do 110°C se dvěma závity</t>
  </si>
  <si>
    <t>-56660350</t>
  </si>
  <si>
    <t xml:space="preserve">"studená voda - přívod k ohř."  1   </t>
  </si>
  <si>
    <t xml:space="preserve">"přívod do objektu"  1   </t>
  </si>
  <si>
    <t>C89</t>
  </si>
  <si>
    <t>"Celkem: "A89+B89</t>
  </si>
  <si>
    <t>722232063</t>
  </si>
  <si>
    <t>Kohout kulový přímý G 1 PN 42 do 185°C vnitřní závit s vypouštěním</t>
  </si>
  <si>
    <t>-318976362</t>
  </si>
  <si>
    <t xml:space="preserve">""v. č. 205, tech. zpráva, příl. 22"   </t>
  </si>
  <si>
    <t xml:space="preserve">"přívod studené vody k ohřívači"  1   </t>
  </si>
  <si>
    <t>C90</t>
  </si>
  <si>
    <t>"Celkem: "A90+B90</t>
  </si>
  <si>
    <t>722239102</t>
  </si>
  <si>
    <t>Montáž armatur vodovodních se dvěma závity G 3/4</t>
  </si>
  <si>
    <t>335569385</t>
  </si>
  <si>
    <t xml:space="preserve">""v. č. 20"   </t>
  </si>
  <si>
    <t xml:space="preserve">"čerpadlo" 1   </t>
  </si>
  <si>
    <t>B91</t>
  </si>
  <si>
    <t>"Celkem: "A91</t>
  </si>
  <si>
    <t>722263213</t>
  </si>
  <si>
    <t>Vodoměr závitový vícevtokový mokroběžný do 100 °C G 1 x 260 mm Qn 3,5 m3/s horizontální</t>
  </si>
  <si>
    <t>382028105</t>
  </si>
  <si>
    <t xml:space="preserve">""v. č. 205, tech. zpráva, příl. 34"   </t>
  </si>
  <si>
    <t xml:space="preserve">"přívod s. v. do objektu"  1   </t>
  </si>
  <si>
    <t>B92</t>
  </si>
  <si>
    <t>"Celkem: "A92</t>
  </si>
  <si>
    <t>722290226</t>
  </si>
  <si>
    <t>Zkouška tlaková vodovodního potrubí závitového DN 50</t>
  </si>
  <si>
    <t>-1292604086</t>
  </si>
  <si>
    <t xml:space="preserve">26.44+41.01+39.42   </t>
  </si>
  <si>
    <t>B93</t>
  </si>
  <si>
    <t>"Celkem: "A93</t>
  </si>
  <si>
    <t>722290234</t>
  </si>
  <si>
    <t>Proplach a dezinfekce vodovodního potrubí do DN 80</t>
  </si>
  <si>
    <t>-1193143351</t>
  </si>
  <si>
    <t xml:space="preserve">"dle zkoušky tlakové vod.potr."   106.87   </t>
  </si>
  <si>
    <t>"Celkem: "A94</t>
  </si>
  <si>
    <t>551R101580</t>
  </si>
  <si>
    <t>ventil výtokový mosazný s hadicovou přípojkou</t>
  </si>
  <si>
    <t>-1289761388</t>
  </si>
  <si>
    <t xml:space="preserve">""v. č. 205, příloha 16"   </t>
  </si>
  <si>
    <t xml:space="preserve">"tech. místnost" 1   </t>
  </si>
  <si>
    <t>B95</t>
  </si>
  <si>
    <t>"Celkem: "A95</t>
  </si>
  <si>
    <t>R72223100</t>
  </si>
  <si>
    <t>Trocestný směšovací ventil G 1 termostatický</t>
  </si>
  <si>
    <t>-815876060</t>
  </si>
  <si>
    <t xml:space="preserve">""v. č. 204, 205, příl. 25"   </t>
  </si>
  <si>
    <t xml:space="preserve">"přívod k ohřívači" 1   </t>
  </si>
  <si>
    <t>B96</t>
  </si>
  <si>
    <t>"Celkem: "A96</t>
  </si>
  <si>
    <t>R722231163</t>
  </si>
  <si>
    <t>Ventil závitový pojistný pružinový přímý G 1, PN 6 do 120 °C se dvěma závity</t>
  </si>
  <si>
    <t>912133277</t>
  </si>
  <si>
    <t xml:space="preserve">""v. č. 205 - schema zapoj. ohřív., tech.zpráva, příloha 19"   </t>
  </si>
  <si>
    <t xml:space="preserve">"přívod k ohř.- studená voda" 1   </t>
  </si>
  <si>
    <t>B97</t>
  </si>
  <si>
    <t>"Celkem: "A97</t>
  </si>
  <si>
    <t>R722231200</t>
  </si>
  <si>
    <t>Ventil redukční mosazný G 1 PN 6 do 25°C s 2x vnitřním závitem s manometrem</t>
  </si>
  <si>
    <t>-432460928</t>
  </si>
  <si>
    <t xml:space="preserve">""v. č. 205 - schema zapoj. ohř., tech. zpráva, příloha 20"   </t>
  </si>
  <si>
    <t>A98</t>
  </si>
  <si>
    <t xml:space="preserve">"přívod k ohř. - studená voda" 1   </t>
  </si>
  <si>
    <t>B98</t>
  </si>
  <si>
    <t>"Celkem: "A98</t>
  </si>
  <si>
    <t>R722232001</t>
  </si>
  <si>
    <t>Kohout kulový přímý G 3/4 PN 42 do 185°C vnitřní závit</t>
  </si>
  <si>
    <t>126417082</t>
  </si>
  <si>
    <t xml:space="preserve">""v. č. 204, 205, příl. 21"   </t>
  </si>
  <si>
    <t xml:space="preserve">"cirkulační potrubí u ohřívače"  2   </t>
  </si>
  <si>
    <t>"Celkem: "A99</t>
  </si>
  <si>
    <t>R722232002</t>
  </si>
  <si>
    <t>Kohout kulový přímý G 1 PN 42 do 185°C vnitřní závit</t>
  </si>
  <si>
    <t>363714008</t>
  </si>
  <si>
    <t xml:space="preserve">"A100"  2   </t>
  </si>
  <si>
    <t xml:space="preserve">"B100"  2   </t>
  </si>
  <si>
    <t xml:space="preserve">"přívod k ohř. - stud. voda" 1   </t>
  </si>
  <si>
    <t xml:space="preserve">"přívod k ohř. - teplá voda" 1   </t>
  </si>
  <si>
    <t xml:space="preserve">"HUO"  1   </t>
  </si>
  <si>
    <t>F100</t>
  </si>
  <si>
    <t>"Celkem: "A100+B100+C100+D100+E100</t>
  </si>
  <si>
    <t>R722234000</t>
  </si>
  <si>
    <t>Filtr mosazný G 3/4 PN 16 do 120°C s 2x vnitřním závitem</t>
  </si>
  <si>
    <t>351264345</t>
  </si>
  <si>
    <t xml:space="preserve">""v. č. 205, příl. 23"   </t>
  </si>
  <si>
    <t xml:space="preserve">"přívod cirkulace k ohř." 1   </t>
  </si>
  <si>
    <t>B101</t>
  </si>
  <si>
    <t>"Celkem: "A101</t>
  </si>
  <si>
    <t>722224111</t>
  </si>
  <si>
    <t>Kohout závitový plnicí nebo vypouštěcí PN 6 DN 15 s jedním závitem</t>
  </si>
  <si>
    <t>1328889747</t>
  </si>
  <si>
    <t xml:space="preserve">""v. č. 205 - schema zapoj. ohřívače, tech. zpráva, příloha 17"   </t>
  </si>
  <si>
    <t xml:space="preserve">""přívody k ohřívači"   </t>
  </si>
  <si>
    <t xml:space="preserve">"studená voda"   1   </t>
  </si>
  <si>
    <t xml:space="preserve">"teplá voda"       1   </t>
  </si>
  <si>
    <t>C102</t>
  </si>
  <si>
    <t>"Celkem: "A102+B102</t>
  </si>
  <si>
    <t>998722101</t>
  </si>
  <si>
    <t>Přesun hmot pro vnitřní vodovod v objektech v do 6 m</t>
  </si>
  <si>
    <t>-2105312861</t>
  </si>
  <si>
    <t>723</t>
  </si>
  <si>
    <t>Zdravotechnika - vnitřní plynovod</t>
  </si>
  <si>
    <t>723150303</t>
  </si>
  <si>
    <t>Potrubí ocelové hladké černé bezešvé spojované svařováním tvářené za tepla D 25x2,6 mm</t>
  </si>
  <si>
    <t>703917017</t>
  </si>
  <si>
    <t xml:space="preserve">""v. č. 206,207, příl. 28"   </t>
  </si>
  <si>
    <t xml:space="preserve">""rozvod v tech. míst."   </t>
  </si>
  <si>
    <t xml:space="preserve">1.08+0.11+0.24   </t>
  </si>
  <si>
    <t>B104</t>
  </si>
  <si>
    <t>"Celkem: "A104</t>
  </si>
  <si>
    <t>723150305</t>
  </si>
  <si>
    <t>Potrubí ocelové hladké černé bezešvé spojované svařováním tvářené za tepla D 38x2,6 mm</t>
  </si>
  <si>
    <t>-615985603</t>
  </si>
  <si>
    <t xml:space="preserve">""přívod do objektu"   </t>
  </si>
  <si>
    <t xml:space="preserve">1.40+0.50+0.72   </t>
  </si>
  <si>
    <t>B105</t>
  </si>
  <si>
    <t>"Celkem: "A105</t>
  </si>
  <si>
    <t>723150367</t>
  </si>
  <si>
    <t>Chránička D 57x2,9 mm</t>
  </si>
  <si>
    <t>-824167447</t>
  </si>
  <si>
    <t xml:space="preserve">"přívod plynu do objektu, vnitřní rozvod plynu - prostup zdí"   0.47   </t>
  </si>
  <si>
    <t>B106</t>
  </si>
  <si>
    <t>"Celkem: "A106</t>
  </si>
  <si>
    <t>723190203</t>
  </si>
  <si>
    <t>Přípojka plynovodní ocelová závitová černá bezešvá spojovaná na závit běžná DN 20</t>
  </si>
  <si>
    <t>-1005783933</t>
  </si>
  <si>
    <t xml:space="preserve">""v. č. 206, 207"   </t>
  </si>
  <si>
    <t xml:space="preserve">"připojení kotle"   1   </t>
  </si>
  <si>
    <t>B107</t>
  </si>
  <si>
    <t>"Celkem: "A107</t>
  </si>
  <si>
    <t>R723231000</t>
  </si>
  <si>
    <t>Kohout kulový přímý G 3/4 PN 42 do 185°C plnoprůtokový s koulí vnitřní závit těžká řada</t>
  </si>
  <si>
    <t>-1475053019</t>
  </si>
  <si>
    <t xml:space="preserve">""v. č. 206, 207, příl. 29"   </t>
  </si>
  <si>
    <t xml:space="preserve">"přívod ke kotli" 1   </t>
  </si>
  <si>
    <t>"Celkem: "A108</t>
  </si>
  <si>
    <t>319R514262</t>
  </si>
  <si>
    <t>přechodka plast-kov 40-1 1/4", vnější závit</t>
  </si>
  <si>
    <t>-210798998</t>
  </si>
  <si>
    <t xml:space="preserve">""příl. 31"   </t>
  </si>
  <si>
    <t xml:space="preserve">"přívod plynu do objektu" 1   </t>
  </si>
  <si>
    <t>B109</t>
  </si>
  <si>
    <t>"Celkem: "A109</t>
  </si>
  <si>
    <t>286530530</t>
  </si>
  <si>
    <t>elektrokoleno 90 °, typ LU d 40 mm</t>
  </si>
  <si>
    <t>-438576770</t>
  </si>
  <si>
    <t>B110</t>
  </si>
  <si>
    <t>"Celkem: "A110</t>
  </si>
  <si>
    <t>998723101</t>
  </si>
  <si>
    <t>Přesun hmot pro vnitřní plynovod v objektech v do 6 m</t>
  </si>
  <si>
    <t>-768070594</t>
  </si>
  <si>
    <t>724</t>
  </si>
  <si>
    <t>Zdravotechnika - strojní vybavení</t>
  </si>
  <si>
    <t>R724139105</t>
  </si>
  <si>
    <t>Cirkulační čerpadlo G 3/4 s vestavěnýmtermostatem a displejem pro pitnou vodu</t>
  </si>
  <si>
    <t>404964134</t>
  </si>
  <si>
    <t xml:space="preserve">""tech. zpráva, v. č. 205 - připojení ohřívače, příl. 24"   </t>
  </si>
  <si>
    <t xml:space="preserve">"přívod k ohř. - cirkulace" 1   </t>
  </si>
  <si>
    <t>B112</t>
  </si>
  <si>
    <t>"Celkem: "A112</t>
  </si>
  <si>
    <t>998724201</t>
  </si>
  <si>
    <t>Přesun hmot procentní pro strojní vybavení v objektech v do 6 m</t>
  </si>
  <si>
    <t>%</t>
  </si>
  <si>
    <t>-1270642304</t>
  </si>
  <si>
    <t>725</t>
  </si>
  <si>
    <t>Zdravotechnika - zařizovací předměty</t>
  </si>
  <si>
    <t>725119213</t>
  </si>
  <si>
    <t>Montáž klozetových mís závěsných</t>
  </si>
  <si>
    <t>3372824</t>
  </si>
  <si>
    <t xml:space="preserve">""v. č. 202, 203, tech. zpráva"   </t>
  </si>
  <si>
    <t xml:space="preserve">""normální"   </t>
  </si>
  <si>
    <t xml:space="preserve">"11"  1   </t>
  </si>
  <si>
    <t xml:space="preserve">""pro invalidy"   </t>
  </si>
  <si>
    <t xml:space="preserve">"8"    1   </t>
  </si>
  <si>
    <t>C114</t>
  </si>
  <si>
    <t>"Celkem: "A114+B114</t>
  </si>
  <si>
    <t>725319111</t>
  </si>
  <si>
    <t>Montáž dřezu ostatních typů</t>
  </si>
  <si>
    <t>-1936452790</t>
  </si>
  <si>
    <t xml:space="preserve">""v. č.202, 203, tech. zpráva"   </t>
  </si>
  <si>
    <t>B115</t>
  </si>
  <si>
    <t>"Celkem: "A115</t>
  </si>
  <si>
    <t>725331111</t>
  </si>
  <si>
    <t>Výlevka bez výtokových armatur keramická se sklopnou plastovou mřížkou 425 mm</t>
  </si>
  <si>
    <t>1198923024</t>
  </si>
  <si>
    <t xml:space="preserve">""v. č. 202, 203, tech. zpráva, příl. 3"   </t>
  </si>
  <si>
    <t xml:space="preserve">"3"    1   </t>
  </si>
  <si>
    <t>B116</t>
  </si>
  <si>
    <t>"Celkem: "A116</t>
  </si>
  <si>
    <t>725819201</t>
  </si>
  <si>
    <t>Montáž ventilů nástěnných G 1/2</t>
  </si>
  <si>
    <t>1831794567</t>
  </si>
  <si>
    <t xml:space="preserve">""mrazuvzdorný výtokový ventil"   </t>
  </si>
  <si>
    <t xml:space="preserve">"B"  1   </t>
  </si>
  <si>
    <t>"Celkem: "A117</t>
  </si>
  <si>
    <t>551R114210</t>
  </si>
  <si>
    <t>mrazuvzdorný zahradní ventil s přípojkou na hadici 1/2"</t>
  </si>
  <si>
    <t>1029267522</t>
  </si>
  <si>
    <t xml:space="preserve">""v. č. 204, 205, tech. zpráva, příl. 38"   </t>
  </si>
  <si>
    <t>B118</t>
  </si>
  <si>
    <t>"Celkem: "A118</t>
  </si>
  <si>
    <t>725819401</t>
  </si>
  <si>
    <t>Montáž ventilů rohových G 1/2 s připojovací trubičkou</t>
  </si>
  <si>
    <t>287988276</t>
  </si>
  <si>
    <t xml:space="preserve">""tech. zpráva, 204, 205, příl.3"   </t>
  </si>
  <si>
    <t xml:space="preserve">"A119" 1   </t>
  </si>
  <si>
    <t>"Celkem: "A119</t>
  </si>
  <si>
    <t>725819402</t>
  </si>
  <si>
    <t>Montáž ventilu rohového G 1/2 bez připojovací trubičky</t>
  </si>
  <si>
    <t>1826781707</t>
  </si>
  <si>
    <t xml:space="preserve">""tech. zpráva, v. č. 204, 205, příl. 1"   </t>
  </si>
  <si>
    <t xml:space="preserve">"A120"   2   </t>
  </si>
  <si>
    <t xml:space="preserve">"B120"   4   </t>
  </si>
  <si>
    <t>C120</t>
  </si>
  <si>
    <t>"Celkem: "A120+B120</t>
  </si>
  <si>
    <t>551456331</t>
  </si>
  <si>
    <t>ventil rohový chromový</t>
  </si>
  <si>
    <t>279974827</t>
  </si>
  <si>
    <t xml:space="preserve">""tech. zpráva, v. č. 204, 205, příl. 1, 3"   </t>
  </si>
  <si>
    <t xml:space="preserve">"A121"  1+2   </t>
  </si>
  <si>
    <t xml:space="preserve">"B121" 4   </t>
  </si>
  <si>
    <t>C121</t>
  </si>
  <si>
    <t>"Celkem: "A121+B121</t>
  </si>
  <si>
    <t>725829131</t>
  </si>
  <si>
    <t>Montáž baterie umyvadlové stojánkové G 1/2 ostatní typ</t>
  </si>
  <si>
    <t>1572124671</t>
  </si>
  <si>
    <t xml:space="preserve">""baterie stojánková pro tělesně postižené"   </t>
  </si>
  <si>
    <t xml:space="preserve">"A122"   1   </t>
  </si>
  <si>
    <t>B122</t>
  </si>
  <si>
    <t>"Celkem: "A122</t>
  </si>
  <si>
    <t>551R440061</t>
  </si>
  <si>
    <t>baterie stojánková vysoká páková pro tělesně postižené, v. 278 mm</t>
  </si>
  <si>
    <t>498664341</t>
  </si>
  <si>
    <t>B123</t>
  </si>
  <si>
    <t>"Celkem: "A123</t>
  </si>
  <si>
    <t>725841000</t>
  </si>
  <si>
    <t>Baterie sprchové nástěnné s dvojčinnoupákou a eko-tlačítkem</t>
  </si>
  <si>
    <t>1203911598</t>
  </si>
  <si>
    <t xml:space="preserve">""v. č. 204, 205, tech. zpráva, příl. 9"   </t>
  </si>
  <si>
    <t xml:space="preserve">"A124" 1   </t>
  </si>
  <si>
    <t xml:space="preserve">"B124" 1   </t>
  </si>
  <si>
    <t>C124</t>
  </si>
  <si>
    <t>"Celkem: "A124+B124</t>
  </si>
  <si>
    <t>725849413</t>
  </si>
  <si>
    <t>Montáž baterie sprchové nástěnné termostatické</t>
  </si>
  <si>
    <t>606225159</t>
  </si>
  <si>
    <t xml:space="preserve">""v. č. 204, 205, tech. zpráva, bidetová sprška, příl. 37"   </t>
  </si>
  <si>
    <t xml:space="preserve">"A125"  1   </t>
  </si>
  <si>
    <t>B125</t>
  </si>
  <si>
    <t>"Celkem: "A125</t>
  </si>
  <si>
    <t>551R4553002</t>
  </si>
  <si>
    <t>bidetová sprška kovová s hadicí a OFF/ON ventilem, kompletní set</t>
  </si>
  <si>
    <t>330964374</t>
  </si>
  <si>
    <t xml:space="preserve">""v. č. 204, 205, tech. zpráva, příl. 37"   </t>
  </si>
  <si>
    <t>B126</t>
  </si>
  <si>
    <t>"Celkem: "A126</t>
  </si>
  <si>
    <t>642R360520</t>
  </si>
  <si>
    <t>klozet keramický závěsný hluboké splachování bílý</t>
  </si>
  <si>
    <t>-1168378966</t>
  </si>
  <si>
    <t xml:space="preserve">""v. č. 202, 203, tech. zpráva, příl. 2"   </t>
  </si>
  <si>
    <t xml:space="preserve">"11" 1   </t>
  </si>
  <si>
    <t>B127</t>
  </si>
  <si>
    <t>"Celkem: "A127</t>
  </si>
  <si>
    <t>642R360521</t>
  </si>
  <si>
    <t>klozet keramický závěsný pro invalidy, hluboké splachování bílý</t>
  </si>
  <si>
    <t>-2109656322</t>
  </si>
  <si>
    <t xml:space="preserve">""v. č. 202, 203, tech. zpráva, příl. 36"   </t>
  </si>
  <si>
    <t xml:space="preserve">"8" 1   </t>
  </si>
  <si>
    <t>B128</t>
  </si>
  <si>
    <t>"Celkem: "A128</t>
  </si>
  <si>
    <t>551R673901</t>
  </si>
  <si>
    <t>sedátko záchodové pro závěsné WC pro invalidy, Aatibakt - Duroplast-  bílé</t>
  </si>
  <si>
    <t>-2065646927</t>
  </si>
  <si>
    <t xml:space="preserve">""tech. zpráva,  příl. 36"   </t>
  </si>
  <si>
    <t xml:space="preserve">"dle montáže inval. WC"   1   </t>
  </si>
  <si>
    <t>B129</t>
  </si>
  <si>
    <t>"Celkem: "A129</t>
  </si>
  <si>
    <t>642R360522</t>
  </si>
  <si>
    <t>Krycí deska splach. nádržky ke klozetu keramický závěsný pro invalidy</t>
  </si>
  <si>
    <t>-766494409</t>
  </si>
  <si>
    <t>B130</t>
  </si>
  <si>
    <t>"Celkem: "A130</t>
  </si>
  <si>
    <t>642R360526</t>
  </si>
  <si>
    <t>Oddálené splachování na zeď pro závěsné WC pro invalidy</t>
  </si>
  <si>
    <t>-1289184087</t>
  </si>
  <si>
    <t>B131</t>
  </si>
  <si>
    <t>"Celkem: "A131</t>
  </si>
  <si>
    <t>642R3600103</t>
  </si>
  <si>
    <t>Ovládací tlačítko splachovací nádržky závěsného klozetu dvojčinné</t>
  </si>
  <si>
    <t>-2022238817</t>
  </si>
  <si>
    <t>B132</t>
  </si>
  <si>
    <t>"Celkem: "A132</t>
  </si>
  <si>
    <t>R725111000</t>
  </si>
  <si>
    <t>Splachovací nádržka vysokopoložená 420x390x135, bílá, boční napouštění</t>
  </si>
  <si>
    <t>1861108522</t>
  </si>
  <si>
    <t xml:space="preserve">""204, 205, tech. zpráva, příl. 3"   </t>
  </si>
  <si>
    <t xml:space="preserve">"A133"  1   </t>
  </si>
  <si>
    <t>B133</t>
  </si>
  <si>
    <t>"Celkem: "A133</t>
  </si>
  <si>
    <t>R725111001</t>
  </si>
  <si>
    <t>Splachovací plastová trubka ke spl. nádržce vysokopoložené</t>
  </si>
  <si>
    <t>85304509</t>
  </si>
  <si>
    <t xml:space="preserve">""tech. zpráva, příl. 3"   </t>
  </si>
  <si>
    <t xml:space="preserve">"A134"  1   </t>
  </si>
  <si>
    <t>B134</t>
  </si>
  <si>
    <t>"Celkem: "A134</t>
  </si>
  <si>
    <t>R725211000</t>
  </si>
  <si>
    <t>Umyvadlo keramické zdravotní připevněné na stěnu šrouby bílé 640 mm bez záp. uzávěrky a výtok. armatur</t>
  </si>
  <si>
    <t>685977335</t>
  </si>
  <si>
    <t xml:space="preserve">""v. č.204, 205, tech. zpráva, příl. 35"   </t>
  </si>
  <si>
    <t xml:space="preserve">"7"     1   </t>
  </si>
  <si>
    <t>B135</t>
  </si>
  <si>
    <t>"Celkem: "A135</t>
  </si>
  <si>
    <t>R725211590</t>
  </si>
  <si>
    <t>Umyvadlo keramické připevněné na stěnu šrouby bílé bez krytu na sifon 550 mm bez záp. uzávěrky s otvorem pro baterii</t>
  </si>
  <si>
    <t>-1411638106</t>
  </si>
  <si>
    <t xml:space="preserve">""v. č. 204, 205, tech. zpráva, příl. 1"   </t>
  </si>
  <si>
    <t xml:space="preserve">"9" 1   </t>
  </si>
  <si>
    <t>B136</t>
  </si>
  <si>
    <t>"Celkem: "A136</t>
  </si>
  <si>
    <t>R725821300</t>
  </si>
  <si>
    <t>Baterie dřezové nástěnné pákové s otáčivým kulatým ústím a délkou ramínka 200 mm</t>
  </si>
  <si>
    <t>43785500</t>
  </si>
  <si>
    <t xml:space="preserve">""v. č. 204, 205, tech. zpráva,pro výlevku, příl. 3"   </t>
  </si>
  <si>
    <t xml:space="preserve">"A137"  1   </t>
  </si>
  <si>
    <t>"Celkem: "A137</t>
  </si>
  <si>
    <t>R725822600</t>
  </si>
  <si>
    <t>Baterie umyvadlové stojánkové pákové, s dvojčinnou pákou a eko-tlačítkem</t>
  </si>
  <si>
    <t>-1335371567</t>
  </si>
  <si>
    <t xml:space="preserve">""v. č. 204, 205,  tech. zpráva, pro umyvadla a dřez, příl. 1, 4, 35"   </t>
  </si>
  <si>
    <t xml:space="preserve">""umyvadlo normál. a dřez"   </t>
  </si>
  <si>
    <t xml:space="preserve">"B"   2   </t>
  </si>
  <si>
    <t>"Celkem: "A138</t>
  </si>
  <si>
    <t>R7258410001</t>
  </si>
  <si>
    <t>Sprchová hadice chromová, dl. 2000 mm</t>
  </si>
  <si>
    <t>2133088055</t>
  </si>
  <si>
    <t xml:space="preserve">""tech. zpráva, příl. 5, 9"   </t>
  </si>
  <si>
    <t xml:space="preserve">"A139"  1   </t>
  </si>
  <si>
    <t xml:space="preserve">"B139"  1   </t>
  </si>
  <si>
    <t>C139</t>
  </si>
  <si>
    <t>"Celkem: "A139+B139</t>
  </si>
  <si>
    <t>R7258410002</t>
  </si>
  <si>
    <t>Dvoupolohová ruční sprcha s držákem</t>
  </si>
  <si>
    <t>942349130</t>
  </si>
  <si>
    <t xml:space="preserve">"A140"  1   </t>
  </si>
  <si>
    <t xml:space="preserve">"B140"  1   </t>
  </si>
  <si>
    <t>C140</t>
  </si>
  <si>
    <t>"Celkem: "A140+B140</t>
  </si>
  <si>
    <t>R7258513000</t>
  </si>
  <si>
    <t>Ventil odpadní dřezový bez přepadu G 6/4</t>
  </si>
  <si>
    <t>-430013</t>
  </si>
  <si>
    <t xml:space="preserve">""tech. zpráva, příl. 4"   </t>
  </si>
  <si>
    <t>B141</t>
  </si>
  <si>
    <t>"Celkem: "A141</t>
  </si>
  <si>
    <t>R7258513002</t>
  </si>
  <si>
    <t>Ventil odpadní umyvadlový bez přepadu G 5/4 s krytkou nerez</t>
  </si>
  <si>
    <t>2041568517</t>
  </si>
  <si>
    <t xml:space="preserve">""tech. zpráva, příl. 1 a 35"   </t>
  </si>
  <si>
    <t>A142</t>
  </si>
  <si>
    <t xml:space="preserve">"7"   1   </t>
  </si>
  <si>
    <t xml:space="preserve">"9"   1   </t>
  </si>
  <si>
    <t>C142</t>
  </si>
  <si>
    <t>"Celkem: "A142+B142</t>
  </si>
  <si>
    <t>R725861313</t>
  </si>
  <si>
    <t>Zápachová uzávěrka pro umyvadlo DN 40 podomítková</t>
  </si>
  <si>
    <t>808675405</t>
  </si>
  <si>
    <t xml:space="preserve">"dle počtu umyvadel"   2   </t>
  </si>
  <si>
    <t>B143</t>
  </si>
  <si>
    <t>"Celkem: "A143</t>
  </si>
  <si>
    <t>R725861314</t>
  </si>
  <si>
    <t>Připojovací souprava pro zápachovou uzávěrku pro umyvadlo DN 40 podomítkovou z chrom. oceli</t>
  </si>
  <si>
    <t>-79308332</t>
  </si>
  <si>
    <t xml:space="preserve">""tech. zpráva, příl. 1, 35"   </t>
  </si>
  <si>
    <t xml:space="preserve">"dle montáže umyvadel"   2   </t>
  </si>
  <si>
    <t>B144</t>
  </si>
  <si>
    <t>"Celkem: "A144</t>
  </si>
  <si>
    <t>552R310800</t>
  </si>
  <si>
    <t>dřez nerez 360x355x140 mm matný</t>
  </si>
  <si>
    <t>-803118159</t>
  </si>
  <si>
    <t xml:space="preserve">""v. č. 202, 203, tech. zpráva, příl.4"   </t>
  </si>
  <si>
    <t>B145</t>
  </si>
  <si>
    <t>"Celkem: "A145</t>
  </si>
  <si>
    <t>R725862000</t>
  </si>
  <si>
    <t>Zápachová uzávěrka pro dřezy DN 40/50</t>
  </si>
  <si>
    <t>578714224</t>
  </si>
  <si>
    <t xml:space="preserve">""tech. zpráva, příl. 4, 5"   </t>
  </si>
  <si>
    <t>A146</t>
  </si>
  <si>
    <t xml:space="preserve">"10"   1   </t>
  </si>
  <si>
    <t>B146</t>
  </si>
  <si>
    <t>"Celkem: "A146</t>
  </si>
  <si>
    <t>R7259801212</t>
  </si>
  <si>
    <t>Dvířka revizní nerez 200/200</t>
  </si>
  <si>
    <t>860635087</t>
  </si>
  <si>
    <t xml:space="preserve">"1"   1   </t>
  </si>
  <si>
    <t xml:space="preserve">"2"   1   </t>
  </si>
  <si>
    <t xml:space="preserve">"4"   1   </t>
  </si>
  <si>
    <t>G147</t>
  </si>
  <si>
    <t>"Celkem: "A147+B147+C147+D147+E147+F147</t>
  </si>
  <si>
    <t>998725101</t>
  </si>
  <si>
    <t>Přesun hmot pro zařizovací předměty v objektech v do 6 m</t>
  </si>
  <si>
    <t>279918749</t>
  </si>
  <si>
    <t>726</t>
  </si>
  <si>
    <t>Zdravotechnika - předstěnové instalace</t>
  </si>
  <si>
    <t>726131001</t>
  </si>
  <si>
    <t>Instalační předstěna - umyvadlo v 1120 mm se stojánkovou baterií do lehkých stěn s kovovou kcí</t>
  </si>
  <si>
    <t>2031668557</t>
  </si>
  <si>
    <t>"Celkem: "A149</t>
  </si>
  <si>
    <t>726131041</t>
  </si>
  <si>
    <t>Instalační předstěna - klozet závěsný v 1120 mm s ovládáním zepředu do lehkých stěn s kovovou kcí</t>
  </si>
  <si>
    <t>1645599275</t>
  </si>
  <si>
    <t>B150</t>
  </si>
  <si>
    <t>"Celkem: "A150</t>
  </si>
  <si>
    <t>726131043</t>
  </si>
  <si>
    <t>Instalační předstěna - klozet závěsný v 1120 mm s ovládáním zepředu pro postižené do stěn s kov kcí</t>
  </si>
  <si>
    <t>-718006602</t>
  </si>
  <si>
    <t xml:space="preserve">"8"  1   </t>
  </si>
  <si>
    <t>B151</t>
  </si>
  <si>
    <t>"Celkem: "A151</t>
  </si>
  <si>
    <t>726191001</t>
  </si>
  <si>
    <t>Zvukoizolační souprava pro klozet a bidet</t>
  </si>
  <si>
    <t>-1780974829</t>
  </si>
  <si>
    <t xml:space="preserve">"dle montáže závěsných záchodových mís"  1+1   </t>
  </si>
  <si>
    <t>"Celkem: "A152</t>
  </si>
  <si>
    <t>726191002</t>
  </si>
  <si>
    <t>Souprava pro předstěnovou montáž</t>
  </si>
  <si>
    <t>-282572085</t>
  </si>
  <si>
    <t>"Celkem: "A153</t>
  </si>
  <si>
    <t>998726111</t>
  </si>
  <si>
    <t>Přesun hmot tonážní pro instalační prefabrikáty v objektech v do 6 m</t>
  </si>
  <si>
    <t>655685567</t>
  </si>
  <si>
    <t>727</t>
  </si>
  <si>
    <t>Zdravotechnika - požární ochrana</t>
  </si>
  <si>
    <t>727121112</t>
  </si>
  <si>
    <t>Protipožární manžeta D 110 mm z jedné strany dělící konstrukce požární odolnost EI 90</t>
  </si>
  <si>
    <t>-1192045719</t>
  </si>
  <si>
    <t>B155</t>
  </si>
  <si>
    <t>"Celkem: "A155</t>
  </si>
  <si>
    <t>783425411</t>
  </si>
  <si>
    <t>Nátěry syntetické potrubí do DN 50 lesklý povrch 1x antikorozní, 1x základní, 1x email</t>
  </si>
  <si>
    <t>54503824</t>
  </si>
  <si>
    <t xml:space="preserve">""plynové potrubí"   </t>
  </si>
  <si>
    <t xml:space="preserve">"5/4"    2.62   </t>
  </si>
  <si>
    <t xml:space="preserve">"3/4"    1.43   </t>
  </si>
  <si>
    <t>C156</t>
  </si>
  <si>
    <t>"Celkem: "A156+B156</t>
  </si>
  <si>
    <t>Ostatní konstrukce a práce-bourání</t>
  </si>
  <si>
    <t>953941711</t>
  </si>
  <si>
    <t>Osazování objímek nebo držáků ve zdivu cihelném</t>
  </si>
  <si>
    <t>1886437791</t>
  </si>
  <si>
    <t xml:space="preserve">""prům. 40"   </t>
  </si>
  <si>
    <t xml:space="preserve">"plyn"  2   </t>
  </si>
  <si>
    <t xml:space="preserve">""kanalizace odvod kondenzátu pod stropem"   </t>
  </si>
  <si>
    <t xml:space="preserve">"4"    2   </t>
  </si>
  <si>
    <t>D10</t>
  </si>
  <si>
    <t>"Mezisoučet: "A10+B10+C10</t>
  </si>
  <si>
    <t xml:space="preserve">""prům. 50"   </t>
  </si>
  <si>
    <t xml:space="preserve">"A10-studená 3/4" 2+2+2   </t>
  </si>
  <si>
    <t xml:space="preserve">"B10-studená 3/4"  3+2   </t>
  </si>
  <si>
    <t xml:space="preserve">"přívod studené vody do objektu -1"   2+2+1+2   </t>
  </si>
  <si>
    <t xml:space="preserve">"9"  2   </t>
  </si>
  <si>
    <t>I10</t>
  </si>
  <si>
    <t>"Mezisoučet: "E10+F10+G10+H10</t>
  </si>
  <si>
    <t xml:space="preserve">""prům. 65"   </t>
  </si>
  <si>
    <t xml:space="preserve">""studená - rozvod nad podhledem - rozvod 1"   </t>
  </si>
  <si>
    <t xml:space="preserve">2+2+4   </t>
  </si>
  <si>
    <t xml:space="preserve">"A10"  2   </t>
  </si>
  <si>
    <t xml:space="preserve">"B10"  2   </t>
  </si>
  <si>
    <t>M10</t>
  </si>
  <si>
    <t>"Mezisoučet: "J10+K10+L10</t>
  </si>
  <si>
    <t xml:space="preserve">""prům. 110"   </t>
  </si>
  <si>
    <t xml:space="preserve">""rozvod - teplá nad podhledem-3/4"   </t>
  </si>
  <si>
    <t xml:space="preserve">"A10"  2+2+2   </t>
  </si>
  <si>
    <t xml:space="preserve">"B10"  2+3   </t>
  </si>
  <si>
    <t xml:space="preserve">"cirkulace nad podhledem"    2+2+4   </t>
  </si>
  <si>
    <t>Q10</t>
  </si>
  <si>
    <t>"Mezisoučet: "N10+O10+P10</t>
  </si>
  <si>
    <t xml:space="preserve">""prům. 125"   </t>
  </si>
  <si>
    <t xml:space="preserve">""voda - teplá nad podhledem-1"   </t>
  </si>
  <si>
    <t xml:space="preserve">"rozvod"  2+2+4   </t>
  </si>
  <si>
    <t xml:space="preserve">"cirkulace v tecnické místnosti"  4   </t>
  </si>
  <si>
    <t>V10</t>
  </si>
  <si>
    <t>"Mezisoučet: "R10+S10+T10+U10</t>
  </si>
  <si>
    <t xml:space="preserve">""prům. 150"   </t>
  </si>
  <si>
    <t xml:space="preserve">""voda - teplá po povrchu - tech. místnost"   </t>
  </si>
  <si>
    <t xml:space="preserve">"teplá"       2   </t>
  </si>
  <si>
    <t xml:space="preserve">"smíšená"  2   </t>
  </si>
  <si>
    <t>Y10</t>
  </si>
  <si>
    <t>"Mezisoučet: "W10+X10</t>
  </si>
  <si>
    <t>Z10</t>
  </si>
  <si>
    <t>"Celkem: "A10+B10+C10+E10+F10+G10+H10+J10+K10+L10+N10+O10+P10+R10+S10+T10+U10+W10+X10</t>
  </si>
  <si>
    <t>423905280</t>
  </si>
  <si>
    <t>objímka ocelová dvojdílná typ 13 0600 DN 50</t>
  </si>
  <si>
    <t>-584835416</t>
  </si>
  <si>
    <t xml:space="preserve">"dle montáže"   20   </t>
  </si>
  <si>
    <t>B11</t>
  </si>
  <si>
    <t>"Celkem: "A11</t>
  </si>
  <si>
    <t>423905290</t>
  </si>
  <si>
    <t>objímka ocelová dvojdílná typ 13 0600 DN 65</t>
  </si>
  <si>
    <t>1324672402</t>
  </si>
  <si>
    <t xml:space="preserve">"dle montáže"  12   </t>
  </si>
  <si>
    <t>B12</t>
  </si>
  <si>
    <t>"Celkem: "A12</t>
  </si>
  <si>
    <t>423905270</t>
  </si>
  <si>
    <t>objímka ocelová dvojdílná typ 13 0600 DN 40</t>
  </si>
  <si>
    <t>-156794269</t>
  </si>
  <si>
    <t xml:space="preserve">"dle montáže" 5   </t>
  </si>
  <si>
    <t>B13</t>
  </si>
  <si>
    <t>"Celkem: "A13</t>
  </si>
  <si>
    <t>423905350</t>
  </si>
  <si>
    <t>objímka ocelová dvojdílná typ 13 0600 DN 100</t>
  </si>
  <si>
    <t>-959187314</t>
  </si>
  <si>
    <t xml:space="preserve">"dle montáže"   19   </t>
  </si>
  <si>
    <t>B14</t>
  </si>
  <si>
    <t>"Celkem: "A14</t>
  </si>
  <si>
    <t>423905400</t>
  </si>
  <si>
    <t>objímka ocelová dvojdílná typ 13 0600 DN 125</t>
  </si>
  <si>
    <t>1315435734</t>
  </si>
  <si>
    <t xml:space="preserve">"dle montáže"  16   </t>
  </si>
  <si>
    <t>"Celkem: "A15</t>
  </si>
  <si>
    <t>423905450</t>
  </si>
  <si>
    <t>objímka ocelová dvojdílná typ 13 0600 DN 150</t>
  </si>
  <si>
    <t>849586120</t>
  </si>
  <si>
    <t xml:space="preserve">"dle montáže"  4   </t>
  </si>
  <si>
    <t>"Celkem: "A16</t>
  </si>
  <si>
    <t>971033151</t>
  </si>
  <si>
    <t>Vybourání otvorů ve zdivu cihelném D do 60 mm na MVC nebo MV tl do 450 mm</t>
  </si>
  <si>
    <t>-1281610709</t>
  </si>
  <si>
    <t xml:space="preserve">""voda - přívod k zahradnímu ventilu"   </t>
  </si>
  <si>
    <t xml:space="preserve">"B-přívod k zahradnímu ventilu"   1   </t>
  </si>
  <si>
    <t xml:space="preserve">"plyn"  1   </t>
  </si>
  <si>
    <t>C17</t>
  </si>
  <si>
    <t>"Celkem: "A17+B17</t>
  </si>
  <si>
    <t>971033231</t>
  </si>
  <si>
    <t>Vybourání otvorů ve zdivu cihelném pl do 0,0225 m2 na MVC nebo MV tl do 150 mm</t>
  </si>
  <si>
    <t>-1314798525</t>
  </si>
  <si>
    <t xml:space="preserve">"A18"   1   </t>
  </si>
  <si>
    <t xml:space="preserve">"B18"   2   </t>
  </si>
  <si>
    <t>C18</t>
  </si>
  <si>
    <t>"Celkem: "A18+B18</t>
  </si>
  <si>
    <t>971033331</t>
  </si>
  <si>
    <t>Vybourání otvorů ve zdivu cihelném pl do 0,09 m2 na MVC nebo MV tl do 150 mm</t>
  </si>
  <si>
    <t>-96010747</t>
  </si>
  <si>
    <t xml:space="preserve">"rozvod vody nad podhledem"   1   </t>
  </si>
  <si>
    <t>B19</t>
  </si>
  <si>
    <t>"Celkem: "A19</t>
  </si>
  <si>
    <t>974031132</t>
  </si>
  <si>
    <t>Vysekání rýh ve zdivu cihelném hl do 50 mm š do 70 mm</t>
  </si>
  <si>
    <t>-430288903</t>
  </si>
  <si>
    <t xml:space="preserve">"2"      1.31   </t>
  </si>
  <si>
    <t xml:space="preserve">"4"      1.31   </t>
  </si>
  <si>
    <t xml:space="preserve">"10"    0.96+2.53   </t>
  </si>
  <si>
    <t>"Mezisoučet: "A20+B20+C20</t>
  </si>
  <si>
    <t xml:space="preserve">"A20"   0.90   </t>
  </si>
  <si>
    <t xml:space="preserve">"B20"   1.09+0.57+0.30+0.20   </t>
  </si>
  <si>
    <t xml:space="preserve">"přívod k výtok ventilu"  0.30   </t>
  </si>
  <si>
    <t>H20</t>
  </si>
  <si>
    <t>"Mezisoučet: "E20+F20+G20</t>
  </si>
  <si>
    <t xml:space="preserve">"plyn"  0.80   </t>
  </si>
  <si>
    <t>J20</t>
  </si>
  <si>
    <t>"Celkem: "A20+B20+C20+E20+F20+G20+I20</t>
  </si>
  <si>
    <t>974031142</t>
  </si>
  <si>
    <t>Vysekání rýh ve zdivu cihelném hl do 70 mm š do 70 mm</t>
  </si>
  <si>
    <t>-1775409401</t>
  </si>
  <si>
    <t xml:space="preserve">"2"    1.42   </t>
  </si>
  <si>
    <t xml:space="preserve">"4"    1.42   </t>
  </si>
  <si>
    <t xml:space="preserve">"7"    0.70   </t>
  </si>
  <si>
    <t xml:space="preserve">"10"  0.73+0.15   </t>
  </si>
  <si>
    <t>E21</t>
  </si>
  <si>
    <t>"Celkem: "A21+B21+C21+D21</t>
  </si>
  <si>
    <t>974031143</t>
  </si>
  <si>
    <t>Vysekání rýh ve zdivu cihelném hl do 70 mm š do 100 mm</t>
  </si>
  <si>
    <t>1535098144</t>
  </si>
  <si>
    <t xml:space="preserve">"A22"  0.94+1.45+0.33+0.85+0.52   </t>
  </si>
  <si>
    <t xml:space="preserve">"B22"  1.07+1.90   </t>
  </si>
  <si>
    <t>C22</t>
  </si>
  <si>
    <t>"Celkem: "A22+B22</t>
  </si>
  <si>
    <t>974031144</t>
  </si>
  <si>
    <t>Vysekání rýh ve zdivu cihelném hl do 70 mm š do 150 mm</t>
  </si>
  <si>
    <t>-825668693</t>
  </si>
  <si>
    <t xml:space="preserve">"A23"  1.90+1.90+0.30+0.66+0.35+0.35   </t>
  </si>
  <si>
    <t xml:space="preserve">"B23"  1.90+0.82+0.66+0.66   </t>
  </si>
  <si>
    <t>C23</t>
  </si>
  <si>
    <t>"Celkem: "A23+B23</t>
  </si>
  <si>
    <t>974031153</t>
  </si>
  <si>
    <t>Vysekání rýh ve zdivu cihelném hl do 100 mm š do 100 mm</t>
  </si>
  <si>
    <t>-1651350304</t>
  </si>
  <si>
    <t xml:space="preserve">"1"  2.72   </t>
  </si>
  <si>
    <t>B24</t>
  </si>
  <si>
    <t>"Celkem: "A24</t>
  </si>
  <si>
    <t>974031164</t>
  </si>
  <si>
    <t>Vysekání rýh ve zdivu cihelném hl do 150 mm š do 150 mm</t>
  </si>
  <si>
    <t>-125694502</t>
  </si>
  <si>
    <t xml:space="preserve">"3"     0.40   </t>
  </si>
  <si>
    <t xml:space="preserve">"10"   3.20   </t>
  </si>
  <si>
    <t>C25</t>
  </si>
  <si>
    <t>"Celkem: "A25+B25</t>
  </si>
  <si>
    <t>R977151220</t>
  </si>
  <si>
    <t>Jádrové vrty dovrchní diamantovými korunkami DN120 mm</t>
  </si>
  <si>
    <t>-524721894</t>
  </si>
  <si>
    <t xml:space="preserve">"10"  0.30   </t>
  </si>
  <si>
    <t>B26</t>
  </si>
  <si>
    <t>"Celkem: "A26</t>
  </si>
  <si>
    <t>Přesuny hmot a sutí</t>
  </si>
  <si>
    <t>997013111</t>
  </si>
  <si>
    <t>Vnitrostaveništní doprava suti a vybouraných hmot pro budovy v do 6 m s použitím mechanizace</t>
  </si>
  <si>
    <t>-95723459</t>
  </si>
  <si>
    <t>Odvoz suti na skládku a vybouraných hmot nebo meziskládku do 1 km se složením</t>
  </si>
  <si>
    <t>1243796626</t>
  </si>
  <si>
    <t>997013803</t>
  </si>
  <si>
    <t>Poplatek za uložení stavebního odpadu z keramických materiálů na skládce (skládkovné)</t>
  </si>
  <si>
    <t>-1434403375</t>
  </si>
  <si>
    <t>998276101</t>
  </si>
  <si>
    <t>Přesun hmot pro trubní vedení z trub z plastických hmot otevřený výkop</t>
  </si>
  <si>
    <t>-1302552275</t>
  </si>
  <si>
    <t>ALFA-26503 - D.1.4.1. - VZT</t>
  </si>
  <si>
    <t>751 - Vzduchotechnika</t>
  </si>
  <si>
    <t>974 - Zednické výpomoci a stavebné práce</t>
  </si>
  <si>
    <t>HSV - Lešení</t>
  </si>
  <si>
    <t>OST - Ostatní</t>
  </si>
  <si>
    <t>751</t>
  </si>
  <si>
    <t>Vzduchotechnika</t>
  </si>
  <si>
    <t>R3-1.1.</t>
  </si>
  <si>
    <t>Radilální nástěnný ventilátor DN 160, 230 V, vč. montáže, V=600 m3/hod</t>
  </si>
  <si>
    <t>608878558</t>
  </si>
  <si>
    <t xml:space="preserve">"skříň z ponik. oceli, asynchronní motor se stíněnou kotvou nakrátko, kuličková ložiska, tepelná ochrana motoru min. IP 44"  1   </t>
  </si>
  <si>
    <t>"Celkem: "A3</t>
  </si>
  <si>
    <t>R3-1.2.</t>
  </si>
  <si>
    <t>Digestoř š. 600 mm s horním vývodem DN 125, el. příkon 200 W/230 V, V=300 m3/hod, 200 Pa</t>
  </si>
  <si>
    <t>-1670189647</t>
  </si>
  <si>
    <t>998764101R00</t>
  </si>
  <si>
    <t>Přesun hmot pro klempířské konstrukce, výška do 6 m</t>
  </si>
  <si>
    <t>-1748727427</t>
  </si>
  <si>
    <t>R14.1</t>
  </si>
  <si>
    <t>Zprovoznění systému měření a regulace - kompletní montáž, kabeláže, trasování, zaregulování, vypracování provoz. protokolu, zaškolení obsluhy</t>
  </si>
  <si>
    <t>438063508</t>
  </si>
  <si>
    <t>R15.1</t>
  </si>
  <si>
    <t>Mimostaveništní doprava do 3,5 t</t>
  </si>
  <si>
    <t>KM</t>
  </si>
  <si>
    <t>-1424548309</t>
  </si>
  <si>
    <t>R16.1</t>
  </si>
  <si>
    <t>Dokumentace skutečného stavu</t>
  </si>
  <si>
    <t>-309971892</t>
  </si>
  <si>
    <t>974</t>
  </si>
  <si>
    <t>Zednické výpomoci a stavebné práce</t>
  </si>
  <si>
    <t>R974.1</t>
  </si>
  <si>
    <t>Zednické výpomoci a stavební práce</t>
  </si>
  <si>
    <t>-1795259160</t>
  </si>
  <si>
    <t>HSV</t>
  </si>
  <si>
    <t>Lešení</t>
  </si>
  <si>
    <t>R241032110</t>
  </si>
  <si>
    <t>Lešení pomocné v místnosti, o výšce lešeňové podlahy do 1,90 m, vč. montáže a demontáže lesení</t>
  </si>
  <si>
    <t>699512572</t>
  </si>
  <si>
    <t>OST</t>
  </si>
  <si>
    <t>Ostatní</t>
  </si>
  <si>
    <t>R5.1</t>
  </si>
  <si>
    <t>Závěsný, spojovací a těsnicí materiál</t>
  </si>
  <si>
    <t>KG</t>
  </si>
  <si>
    <t>-1230552303</t>
  </si>
  <si>
    <t>R6.1</t>
  </si>
  <si>
    <t>Tepelné izolace - minerální vlna 50 mm, Al polep, vč. montáže</t>
  </si>
  <si>
    <t>-1575558846</t>
  </si>
  <si>
    <t>R6.2</t>
  </si>
  <si>
    <t>Tepelné izolace - minerální vlna 50 mm vč oplechování, vč. montáže</t>
  </si>
  <si>
    <t>-769106770</t>
  </si>
  <si>
    <t>R240811113</t>
  </si>
  <si>
    <t>Montáž potrubí kruhového ocelového se závěsy a přírubami s těsněním skupiny I, prům. do 140 mm</t>
  </si>
  <si>
    <t>-1565676610</t>
  </si>
  <si>
    <t>R240811116</t>
  </si>
  <si>
    <t>Montáž potrubí kruhového ocelového se závěsy a přírubami s těsněním skupiny I, prům. do 200 mm</t>
  </si>
  <si>
    <t>1603643706</t>
  </si>
  <si>
    <t>R4.1</t>
  </si>
  <si>
    <t>Ohebné izolované hadice - flexibilní Al hadice DN 125 s tepelnou a zvukovou izolací tl. 25 mm, vč. montáže</t>
  </si>
  <si>
    <t>652666841</t>
  </si>
  <si>
    <t>R4.2</t>
  </si>
  <si>
    <t>Ohebné izolované hadice - flexibilní Al hadice DN 160 s tepelnou a zvukovou izolací tl. 25 mm, vč. montáže</t>
  </si>
  <si>
    <t>-1414786696</t>
  </si>
  <si>
    <t>R7.1</t>
  </si>
  <si>
    <t>Kruhové spiro potrubí a tvarovky sk. I - SR 125 1000 - spiro potrubí</t>
  </si>
  <si>
    <t>1817660308</t>
  </si>
  <si>
    <t>R7.2</t>
  </si>
  <si>
    <t>Kruhové spiro potrubí a tvarovky sk. I - SR 160 1000 - spiro potrubí</t>
  </si>
  <si>
    <t>-896093430</t>
  </si>
  <si>
    <t>R7.3</t>
  </si>
  <si>
    <t>Kruhové spiro potrubí - O 125 90 - lisovaný oblouk</t>
  </si>
  <si>
    <t>379551633</t>
  </si>
  <si>
    <t>R7.5</t>
  </si>
  <si>
    <t>Kruhové spiro potrubí a tvarovky sk. I - VneZASL 160 + kond - vnější záslepka + nátrubek kondenzátu</t>
  </si>
  <si>
    <t>2134495889</t>
  </si>
  <si>
    <t>R7.4</t>
  </si>
  <si>
    <t>Kruhové spiro potrubí a tvarovky sk. I - VneZASL 125 + kond - vnější záslepka + nátrubek kondenzátu</t>
  </si>
  <si>
    <t>492976735</t>
  </si>
  <si>
    <t>R7.6</t>
  </si>
  <si>
    <t>Kruhové spiro potrubí a tvarovky sk. I - VniSP 125 - vnitřní spojka</t>
  </si>
  <si>
    <t>-1740135353</t>
  </si>
  <si>
    <t>R7.7</t>
  </si>
  <si>
    <t>Kruhové spiro potrubí a tvarovky sk. I - VniSP 160</t>
  </si>
  <si>
    <t>-160606358</t>
  </si>
  <si>
    <t>R7.8</t>
  </si>
  <si>
    <t>Kruhové spiro potrubí a tvarovky sk. I - ODJ 125 125 - odbočka 90°, jednostranná</t>
  </si>
  <si>
    <t>693705274</t>
  </si>
  <si>
    <t>R7.9</t>
  </si>
  <si>
    <t>Kruhové spiro potrubí a tvarovky sk. I - ODJ 160 125 - odbočka 90°, jednostranná</t>
  </si>
  <si>
    <t>2111637219</t>
  </si>
  <si>
    <t>R7.10</t>
  </si>
  <si>
    <t>Kruhové spiro potrubí a tvarovky sk. I - ODJ 160 160 - odbočka 90°, jednostranná</t>
  </si>
  <si>
    <t>714404093</t>
  </si>
  <si>
    <t>R2.1</t>
  </si>
  <si>
    <t>Distrib. prvky - Talířový ventil plastový pro odvod vzduchu, DN 125, vč. montáže</t>
  </si>
  <si>
    <t>-993585860</t>
  </si>
  <si>
    <t>R2.2</t>
  </si>
  <si>
    <t>Distrib. prvky - Talířový ventil plastový pro odvod vzduchu, DN 160, vč. montáže</t>
  </si>
  <si>
    <t>-878879079</t>
  </si>
  <si>
    <t>R8.3</t>
  </si>
  <si>
    <t>Kruhový tlumič hluku DN 160/600 mm, pozink., tl. izolace 50 mm, útlum min. 10 dB vč. montáže</t>
  </si>
  <si>
    <t>184308044</t>
  </si>
  <si>
    <t>R3.1.</t>
  </si>
  <si>
    <t>Distrib. prvky - Výfuková hlavice DN 125 pozink., vč. montáže</t>
  </si>
  <si>
    <t>894348789</t>
  </si>
  <si>
    <t>R3.2.</t>
  </si>
  <si>
    <t>Distrib. prvky - Výfuková hlavice DN 160 pozink. vč. montáže</t>
  </si>
  <si>
    <t>-931286891</t>
  </si>
  <si>
    <t>ALFA-26504 - D.1.4.3. - vytápění</t>
  </si>
  <si>
    <t>731 - Ústřední vytápění - kotelny</t>
  </si>
  <si>
    <t>732 - Ústřední vytápění - strojovny</t>
  </si>
  <si>
    <t>733 - Ústřední vytápění - potrubí</t>
  </si>
  <si>
    <t>734 - Ústřední vytápění - armatury</t>
  </si>
  <si>
    <t>735 - Ústřední vytápění - otopná tělesa</t>
  </si>
  <si>
    <t>736 - Podlahové vytápění</t>
  </si>
  <si>
    <t>90 - Přípočty</t>
  </si>
  <si>
    <t>M21 - Elektromontáže</t>
  </si>
  <si>
    <t>R713 montáž iz</t>
  </si>
  <si>
    <t>Montáž izolace</t>
  </si>
  <si>
    <t>1007662509</t>
  </si>
  <si>
    <t>R71322x20</t>
  </si>
  <si>
    <t>Návleková izolace pro Cu 22x1, tl. 20</t>
  </si>
  <si>
    <t>-1352671034</t>
  </si>
  <si>
    <t>R7132820</t>
  </si>
  <si>
    <t>Návleková izolace pro Cu 28x1, tl. 20</t>
  </si>
  <si>
    <t>2145109589</t>
  </si>
  <si>
    <t>731</t>
  </si>
  <si>
    <t>Ústřední vytápění - kotelny</t>
  </si>
  <si>
    <t>R731 montáž PK</t>
  </si>
  <si>
    <t>Montáž kotle a odkouření</t>
  </si>
  <si>
    <t>505088608</t>
  </si>
  <si>
    <t>R731PK 20 kW</t>
  </si>
  <si>
    <t>Závěsný kondenzační kotel, jmenovitý výkon 20 kW</t>
  </si>
  <si>
    <t>665858662</t>
  </si>
  <si>
    <t>R731 odkouření</t>
  </si>
  <si>
    <t>Odkouření plynového kotle</t>
  </si>
  <si>
    <t>SADA</t>
  </si>
  <si>
    <t>14630391</t>
  </si>
  <si>
    <t>R998731101.R00</t>
  </si>
  <si>
    <t>Přesun hmot pro kotelny, výška do 6 m</t>
  </si>
  <si>
    <t>-1513608141</t>
  </si>
  <si>
    <t>732</t>
  </si>
  <si>
    <t>Ústřední vytápění - strojovny</t>
  </si>
  <si>
    <t>R732 montáž</t>
  </si>
  <si>
    <t>Montáž zařízení strojovny</t>
  </si>
  <si>
    <t>1551183598</t>
  </si>
  <si>
    <t>R732OK-C 12..5</t>
  </si>
  <si>
    <t>Zásobníkový ohřívač TV 160 l</t>
  </si>
  <si>
    <t>-1578503665</t>
  </si>
  <si>
    <t>R998732101.R00</t>
  </si>
  <si>
    <t>Přesun hmot pro strojovny, výška do 6 m</t>
  </si>
  <si>
    <t>-1511410096</t>
  </si>
  <si>
    <t>733</t>
  </si>
  <si>
    <t>Ústřední vytápění - potrubí</t>
  </si>
  <si>
    <t>R733 Cu-22x1</t>
  </si>
  <si>
    <t>Potrubí měděné 22x1</t>
  </si>
  <si>
    <t>-189547101</t>
  </si>
  <si>
    <t>R733 Cu-28x1</t>
  </si>
  <si>
    <t>Potrubí měděné 28x1</t>
  </si>
  <si>
    <t>-1317197856</t>
  </si>
  <si>
    <t>R733 Cu-fitink</t>
  </si>
  <si>
    <t>Měděné fitinky</t>
  </si>
  <si>
    <t>-2061988635</t>
  </si>
  <si>
    <t>R733 montáž</t>
  </si>
  <si>
    <t>Montáž potrubí</t>
  </si>
  <si>
    <t>-701942055</t>
  </si>
  <si>
    <t>R733 tlak. zkou</t>
  </si>
  <si>
    <t>Tlaková zkouška potrubí</t>
  </si>
  <si>
    <t>934634336</t>
  </si>
  <si>
    <t>R998733101.R00</t>
  </si>
  <si>
    <t>Přesun hmot pro rozvody potrubí, výška do 6 m</t>
  </si>
  <si>
    <t>-1099041335</t>
  </si>
  <si>
    <t>734</t>
  </si>
  <si>
    <t>Ústřední vytápění - armatury</t>
  </si>
  <si>
    <t>R734 F 3/4</t>
  </si>
  <si>
    <t>Závitový filtr 1"</t>
  </si>
  <si>
    <t>1971875548</t>
  </si>
  <si>
    <t>R734 KK-1</t>
  </si>
  <si>
    <t>Kulový kohout uzavírací KK 1"</t>
  </si>
  <si>
    <t>-106577822</t>
  </si>
  <si>
    <t>R734 KK-3/4</t>
  </si>
  <si>
    <t>Kulový kohout uzavírací KK 3/4"</t>
  </si>
  <si>
    <t>649026880</t>
  </si>
  <si>
    <t>R734 montáž</t>
  </si>
  <si>
    <t>Montáž armatur</t>
  </si>
  <si>
    <t>-2100654034</t>
  </si>
  <si>
    <t>R734 VK-K1/2</t>
  </si>
  <si>
    <t>Vypouštěcí kulový kohout 1/2"</t>
  </si>
  <si>
    <t>-1270431451</t>
  </si>
  <si>
    <t>R998734101.R00</t>
  </si>
  <si>
    <t>Přesun hmot pro armatury, výška do 6 m</t>
  </si>
  <si>
    <t>1021036598</t>
  </si>
  <si>
    <t>735</t>
  </si>
  <si>
    <t>Ústřední vytápění - otopná tělesa</t>
  </si>
  <si>
    <t>R735 KL-90.4-5</t>
  </si>
  <si>
    <t>Trubkové otopné těleso rozměru 900x450 mm, nejvyšší přípustný provozní přetlak 1,0 MPa, se spodním středovým připojením</t>
  </si>
  <si>
    <t>178450439</t>
  </si>
  <si>
    <t>R735 montáž</t>
  </si>
  <si>
    <t>Montáž otopných těles</t>
  </si>
  <si>
    <t>-229785102</t>
  </si>
  <si>
    <t>R735 upevnění</t>
  </si>
  <si>
    <t>Upevnňovací sada pro otopné těleso</t>
  </si>
  <si>
    <t>766789805</t>
  </si>
  <si>
    <t>R998735101.R00</t>
  </si>
  <si>
    <t>Přesun hmot pro otopná tělesa, výška do 6 m</t>
  </si>
  <si>
    <t>774983457</t>
  </si>
  <si>
    <t>736</t>
  </si>
  <si>
    <t>Podlahové vytápění</t>
  </si>
  <si>
    <t>R733-18x2</t>
  </si>
  <si>
    <t>Vícevrstvá trubka pro podlahové vytápění 18x2 mm, max 10 bar, max. 110°C</t>
  </si>
  <si>
    <t>-418803850</t>
  </si>
  <si>
    <t>R</t>
  </si>
  <si>
    <t>Přesun hmot do v. 6 m</t>
  </si>
  <si>
    <t>2037742966</t>
  </si>
  <si>
    <t xml:space="preserve">R736 dilatační </t>
  </si>
  <si>
    <t>Obovdový dilatační pás</t>
  </si>
  <si>
    <t>1480852823</t>
  </si>
  <si>
    <t>R736 plastifik.</t>
  </si>
  <si>
    <t>Plastifikátor do betonové mazaniny</t>
  </si>
  <si>
    <t>1310098630</t>
  </si>
  <si>
    <t>R736 podlahové</t>
  </si>
  <si>
    <t>Zhotovení podlahového vytápění</t>
  </si>
  <si>
    <t>-1736892371</t>
  </si>
  <si>
    <t>R736 R S 11</t>
  </si>
  <si>
    <t>Vystrojený rozdělovač a sběrač 6 1", 11 okruhů včetně skříně do zdi</t>
  </si>
  <si>
    <t>-819027962</t>
  </si>
  <si>
    <t>R736 svěrné šro</t>
  </si>
  <si>
    <t>Svěrné šroubení pro trubky podlahového vytpápění 18x2</t>
  </si>
  <si>
    <t>633707572</t>
  </si>
  <si>
    <t>R736 systém. 50</t>
  </si>
  <si>
    <t>Systémová deska min. rozteč 50 30 iz</t>
  </si>
  <si>
    <t>-143250589</t>
  </si>
  <si>
    <t>R736 termohlavi</t>
  </si>
  <si>
    <t>Termoelektrická hlava 50 Hz/230 V</t>
  </si>
  <si>
    <t>942968570</t>
  </si>
  <si>
    <t>Přípočty</t>
  </si>
  <si>
    <t>R1039290</t>
  </si>
  <si>
    <t>Napouštění systému</t>
  </si>
  <si>
    <t>-241428453</t>
  </si>
  <si>
    <t>R9491200</t>
  </si>
  <si>
    <t>HZS - topná zkouška</t>
  </si>
  <si>
    <t>1778654591</t>
  </si>
  <si>
    <t>M21</t>
  </si>
  <si>
    <t>Elektromontáže</t>
  </si>
  <si>
    <t>M21 PT-program</t>
  </si>
  <si>
    <t>Prostorový termostat s časovým týdenním programováním</t>
  </si>
  <si>
    <t>1837757658</t>
  </si>
  <si>
    <t>R-M21 MaR montá</t>
  </si>
  <si>
    <t>Montáž regulace včetně oživení a zaškolení obsluhy</t>
  </si>
  <si>
    <t>2144211363</t>
  </si>
  <si>
    <t>R-M21 nadřazená</t>
  </si>
  <si>
    <t>Rozšiřující komponenty pro regulaci čidla a kabeláž</t>
  </si>
  <si>
    <t>1760042375</t>
  </si>
  <si>
    <t>ALFA-26505 - D.1.4.4. - silnopr.elektroinstal,D.1.4.5 - ochr. před bleskem, D.2.5. -D.2.6 - přípojka NN, trubkov.</t>
  </si>
  <si>
    <t>01 - Rozvaděče</t>
  </si>
  <si>
    <t>02 - Elektroinstalační materiál</t>
  </si>
  <si>
    <t>03 - Svítidla vč. zdrojů</t>
  </si>
  <si>
    <t>04 - Kabely</t>
  </si>
  <si>
    <t>05 - Uzemnění a hromosvod vč. kotvícího a montážního materiálu</t>
  </si>
  <si>
    <t>PSV_2 - Elektromontáže</t>
  </si>
  <si>
    <t xml:space="preserve">    300 - Ostatní</t>
  </si>
  <si>
    <t>01</t>
  </si>
  <si>
    <t>Rozvaděče</t>
  </si>
  <si>
    <t>01.001</t>
  </si>
  <si>
    <t>R1 - Rozvaděč oceloplechový, vestavný, ŠxVxH 600x1000x150, IP30/20 - komplet dle výkresové dokumentace</t>
  </si>
  <si>
    <t>1754446901</t>
  </si>
  <si>
    <t>01.002</t>
  </si>
  <si>
    <t>RE - rozvaděč elektroměrový, 1x elektroměrová vana, příprava pro zaplombování, vestavný, provedeno dle standardu ČEZ. V provedení EI15 DP1 Sm</t>
  </si>
  <si>
    <t>-1542065968</t>
  </si>
  <si>
    <t>01.003</t>
  </si>
  <si>
    <t>Svorkovnice hlavního ochraného pospojení (HOP), s krytem, materiál CU</t>
  </si>
  <si>
    <t>194232460</t>
  </si>
  <si>
    <t>02</t>
  </si>
  <si>
    <t>Elektroinstalační materiál</t>
  </si>
  <si>
    <t>02.001</t>
  </si>
  <si>
    <t>spínač jednopólový 10A bílý, slonová kost</t>
  </si>
  <si>
    <t>-609840481</t>
  </si>
  <si>
    <t>34535515</t>
  </si>
  <si>
    <t>CS ÚRS 2018 01</t>
  </si>
  <si>
    <t>-1258374592</t>
  </si>
  <si>
    <t>34535555</t>
  </si>
  <si>
    <t>přepínač střídavý řazení 6 10A bílý, slonová kost</t>
  </si>
  <si>
    <t>174522905</t>
  </si>
  <si>
    <t>34535711</t>
  </si>
  <si>
    <t>přepínač křížový řazení 7 10A bílý</t>
  </si>
  <si>
    <t>422896919</t>
  </si>
  <si>
    <t>02.003</t>
  </si>
  <si>
    <t>Doběhové relé DT4, 250V/10A</t>
  </si>
  <si>
    <t>370694741</t>
  </si>
  <si>
    <t>02.004</t>
  </si>
  <si>
    <t>Multifunkční časové relé SMR-H 230V/10A</t>
  </si>
  <si>
    <t>-1852672789</t>
  </si>
  <si>
    <t>34571521</t>
  </si>
  <si>
    <t>krabice univerzální rozvodná z PH s víčkem a svorkovnicí krabicovou šroubovací s vodiči 12x4mm2 D 73,5mm x 43mm</t>
  </si>
  <si>
    <t>1506996616</t>
  </si>
  <si>
    <t>34571523</t>
  </si>
  <si>
    <t>krabice přístrojová odbočná s víčkem z PH, D 103 mm x 50 mm</t>
  </si>
  <si>
    <t>-41332479</t>
  </si>
  <si>
    <t>34562696</t>
  </si>
  <si>
    <t>svorkovnice krabicová bezšroubová s vodiči 5x2,5 mm2, 400 V 24 A</t>
  </si>
  <si>
    <t>-1571212346</t>
  </si>
  <si>
    <t>35441895</t>
  </si>
  <si>
    <t>svorka připojovací k připojení kovových částí</t>
  </si>
  <si>
    <t>1057574704</t>
  </si>
  <si>
    <t>34555103</t>
  </si>
  <si>
    <t>zásuvka 1násobná 16A bílý, slonová kost</t>
  </si>
  <si>
    <t>1853125965</t>
  </si>
  <si>
    <t>34551485</t>
  </si>
  <si>
    <t>zásuvka krytá pro vlhké prostředí 5518-3929 S šedá 1x DIN.IP44</t>
  </si>
  <si>
    <t>1465695007</t>
  </si>
  <si>
    <t>02.009</t>
  </si>
  <si>
    <t>zásuvka nástěnná 16 A, 250 V, 4pólová</t>
  </si>
  <si>
    <t>-1053958114</t>
  </si>
  <si>
    <t>02.006</t>
  </si>
  <si>
    <t>Pohybové čidlo 180°, dosah 12m, přisazené, IP44</t>
  </si>
  <si>
    <t>-153822974</t>
  </si>
  <si>
    <t>02.007</t>
  </si>
  <si>
    <t>Tlačítko TOTAL STOP, typové tlačítko v červeném plastovém krytu s krycím sklem. Vícekontaktní pro samostatné ovládání více zařízení (ref. výrobce: ESSER)</t>
  </si>
  <si>
    <t>1617132195</t>
  </si>
  <si>
    <t>02.008</t>
  </si>
  <si>
    <t>Podružný materiál - komplet</t>
  </si>
  <si>
    <t>799002046</t>
  </si>
  <si>
    <t>03</t>
  </si>
  <si>
    <t>Svítidla vč. zdrojů</t>
  </si>
  <si>
    <t>03.001</t>
  </si>
  <si>
    <t>A1 - LED vestavné kruhové, polykarbonát/hliník, opálový difuzor, IP44, 2x26W</t>
  </si>
  <si>
    <t>1805686899</t>
  </si>
  <si>
    <t>03.002</t>
  </si>
  <si>
    <t>A1N - LED vestavné kruhové svítidlo, polykarbonát/hliník, opálový difuzor , IP44, 2x26W, nouzový modul 60minut</t>
  </si>
  <si>
    <t>-1416365858</t>
  </si>
  <si>
    <t>03.003</t>
  </si>
  <si>
    <t>B1 - zářivkové svítidlo přisazené, polykarbonátové, barva šedá, PC kryt, IP65, 1x36W, 4000K, EP</t>
  </si>
  <si>
    <t>-558999530</t>
  </si>
  <si>
    <t>03.004</t>
  </si>
  <si>
    <t>C1 - zářivkové svítidlo přisazené kruhové, lak. ocel plech, polykarbonátový PMMA difuzor, IP44, 2x26W, 4000K, EP</t>
  </si>
  <si>
    <t>-1069893836</t>
  </si>
  <si>
    <t>03.005</t>
  </si>
  <si>
    <t>C2 - zářivkové svítidlo přisazené kruhové, lak. ocel. plech, polykarbonátový PMMA difuzor, IP44, 2x32W, 4000K, EP</t>
  </si>
  <si>
    <t>-1672314563</t>
  </si>
  <si>
    <t>03.008</t>
  </si>
  <si>
    <t>D - LED, přisazené kruhové svítidlo, polykarbonátové, polykarbonátový matný difuzor, IP44, 20W, 2100 lm, 4000K, EP</t>
  </si>
  <si>
    <t>-307733001</t>
  </si>
  <si>
    <t>03.010</t>
  </si>
  <si>
    <t>F1 - LED svítidlo přisazené, designové, hliníkový reflektor, tvrzené čiré sklo</t>
  </si>
  <si>
    <t>1465399263</t>
  </si>
  <si>
    <t>03.011</t>
  </si>
  <si>
    <t>H - LED svítidlo přisazené, nad zrcadlo, chromované kovové části, IP44, 2x2,5W, 370lm, 4000K, EP</t>
  </si>
  <si>
    <t>-861175609</t>
  </si>
  <si>
    <t>03.012</t>
  </si>
  <si>
    <t>N - Svitidlo LED s piktogramem, přisazené/stropní, nouzový modul 60minut, 4,4W, 618lm, 5000K, IP20</t>
  </si>
  <si>
    <t>-431104053</t>
  </si>
  <si>
    <t>03.013</t>
  </si>
  <si>
    <t>N3 - svítidlo LED nouzové, přisazené, nouzový modul 180minut, 2,5W, 185lm, IP65</t>
  </si>
  <si>
    <t>-1043829237</t>
  </si>
  <si>
    <t>04</t>
  </si>
  <si>
    <t>Kabely</t>
  </si>
  <si>
    <t>34111030</t>
  </si>
  <si>
    <t>kabel silový s Cu jádrem 1 kV 3x1,5mm2</t>
  </si>
  <si>
    <t>-1691734579</t>
  </si>
  <si>
    <t>34111036</t>
  </si>
  <si>
    <t>kabel silový s Cu jádrem 1 kV 3x2,5mm2</t>
  </si>
  <si>
    <t>-937644235</t>
  </si>
  <si>
    <t>34111090</t>
  </si>
  <si>
    <t>kabel silový s Cu jádrem 1 kV 5x1,5mm2</t>
  </si>
  <si>
    <t>-468524642</t>
  </si>
  <si>
    <t>34111094</t>
  </si>
  <si>
    <t>kabel silový s Cu jádrem 1 kV 5x2,5mm2</t>
  </si>
  <si>
    <t>-1052618525</t>
  </si>
  <si>
    <t>34111076</t>
  </si>
  <si>
    <t>kabel silový s Cu jádrem 1 kV 4x10mm2</t>
  </si>
  <si>
    <t>510882932</t>
  </si>
  <si>
    <t>34111080</t>
  </si>
  <si>
    <t>kabel silový s Cu jádrem 1 kV 4x16mm2</t>
  </si>
  <si>
    <t>1817833368</t>
  </si>
  <si>
    <t>04.001</t>
  </si>
  <si>
    <t>kabel silový jednožilový s Cu jádrem 1kV 1x4mm2</t>
  </si>
  <si>
    <t>-847618457</t>
  </si>
  <si>
    <t>04.002</t>
  </si>
  <si>
    <t>kabel silový jednožilový s Cu jádrem 1kV 1x10mm2</t>
  </si>
  <si>
    <t>1342459495</t>
  </si>
  <si>
    <t>04.003</t>
  </si>
  <si>
    <t>kabel silový jednožilový s Cu jádrem 1kV 1x25mm2</t>
  </si>
  <si>
    <t>-1988816512</t>
  </si>
  <si>
    <t>04.004</t>
  </si>
  <si>
    <t>kabelové propojení komponentů UT (CYKY-J 5x1,5)</t>
  </si>
  <si>
    <t>-1992052440</t>
  </si>
  <si>
    <t>05</t>
  </si>
  <si>
    <t>Uzemnění a hromosvod vč. kotvícího a montážního materiálu</t>
  </si>
  <si>
    <t>35442062</t>
  </si>
  <si>
    <t>pás zemnící 30x4mm FeZn</t>
  </si>
  <si>
    <t>-1391245774</t>
  </si>
  <si>
    <t>35441073</t>
  </si>
  <si>
    <t>drát D 10mm FeZn</t>
  </si>
  <si>
    <t>-1200208612</t>
  </si>
  <si>
    <t>35441077</t>
  </si>
  <si>
    <t>drát D 8mm AlMgSi</t>
  </si>
  <si>
    <t>714276628</t>
  </si>
  <si>
    <t>34571350</t>
  </si>
  <si>
    <t>trubka elektroinstalační ohebná dvouplášťová korugovaná D 32/40 mm, HDPE+LDPE</t>
  </si>
  <si>
    <t>-2099431570</t>
  </si>
  <si>
    <t>35441050</t>
  </si>
  <si>
    <t>tyč jímací s kovaným hrotem 1000 mm FeZn</t>
  </si>
  <si>
    <t>-1638274884</t>
  </si>
  <si>
    <t>35441860</t>
  </si>
  <si>
    <t>svorka FeZn k jímací tyči - 4 šrouby</t>
  </si>
  <si>
    <t>1365221113</t>
  </si>
  <si>
    <t>05.001</t>
  </si>
  <si>
    <t>Distanční držák jímací tyče</t>
  </si>
  <si>
    <t>676992275</t>
  </si>
  <si>
    <t>35441875</t>
  </si>
  <si>
    <t>svorka křížová pro vodič D 6-10 mm</t>
  </si>
  <si>
    <t>-599333001</t>
  </si>
  <si>
    <t>35441905</t>
  </si>
  <si>
    <t>svorka připojovací k připojení okapových žlabů</t>
  </si>
  <si>
    <t>957886431</t>
  </si>
  <si>
    <t>341541078</t>
  </si>
  <si>
    <t>35431160</t>
  </si>
  <si>
    <t>svorka univerzální 669101 pro lano 4-16mm2</t>
  </si>
  <si>
    <t>1939956452</t>
  </si>
  <si>
    <t>35441999</t>
  </si>
  <si>
    <t>svorka na potrubí 1" - 34mm, FeZn</t>
  </si>
  <si>
    <t>-2101547522</t>
  </si>
  <si>
    <t>24621533</t>
  </si>
  <si>
    <t>hmota nátěrová syntetická samozákladující na kovy</t>
  </si>
  <si>
    <t>-1601337774</t>
  </si>
  <si>
    <t>35441925</t>
  </si>
  <si>
    <t>svorka zkušební pro lano D 6-12 mm, FeZn</t>
  </si>
  <si>
    <t>1427368413</t>
  </si>
  <si>
    <t>34571407</t>
  </si>
  <si>
    <t>rozvodka krabicová do vlhka s víčkem 119x119 mm 4 vývody</t>
  </si>
  <si>
    <t>-1955723037</t>
  </si>
  <si>
    <t>35442110</t>
  </si>
  <si>
    <t>štítek plastový -  čísla svodů</t>
  </si>
  <si>
    <t>1902708043</t>
  </si>
  <si>
    <t>05.002</t>
  </si>
  <si>
    <t>421078247</t>
  </si>
  <si>
    <t>PSV_2</t>
  </si>
  <si>
    <t>741210102</t>
  </si>
  <si>
    <t>Montáž rozváděčů litinových, hliníkových nebo plastových bez zapojení vodičů sestavy hmotnosti do 100 kg</t>
  </si>
  <si>
    <t>2104637691</t>
  </si>
  <si>
    <t>741210101</t>
  </si>
  <si>
    <t>Montáž rozváděčů litinových, hliníkových nebo plastových bez zapojení vodičů sestavy hmotnosti do 50 kg</t>
  </si>
  <si>
    <t>1810623824</t>
  </si>
  <si>
    <t>200.001</t>
  </si>
  <si>
    <t>Montáž svorkovnice HOP, s krytem</t>
  </si>
  <si>
    <t>1906000114</t>
  </si>
  <si>
    <t>741310001</t>
  </si>
  <si>
    <t>Montáž spínačů jedno nebo dvoupólových nástěnných se zapojením vodičů, pro prostředí normální vypínačů, řazení 1-jednopólových</t>
  </si>
  <si>
    <t>-556484796</t>
  </si>
  <si>
    <t>741310233</t>
  </si>
  <si>
    <t>Montáž spínačů jedno nebo dvoupólových polozapuštěných nebo zapuštěných se zapojením vodičů šroubové připojení, pro prostředí normální přepínačů, řazení 6-střídavých</t>
  </si>
  <si>
    <t>-1952695203</t>
  </si>
  <si>
    <t>741310126</t>
  </si>
  <si>
    <t>Montáž spínačů jedno nebo dvoupólových polozapuštěných nebo zapuštěných se zapojením vodičů bezšroubové připojení přepínačů, řazení 7-křížových</t>
  </si>
  <si>
    <t>545253750</t>
  </si>
  <si>
    <t>741330763</t>
  </si>
  <si>
    <t>Montáž relé časových bez zapojení</t>
  </si>
  <si>
    <t>-467952635</t>
  </si>
  <si>
    <t>741112001</t>
  </si>
  <si>
    <t>Montáž krabic elektroinstalačních bez napojení na trubky a lišty, demontáže a montáže víčka a přístroje protahovacích nebo odbočných zapuštěných plastových kruhových</t>
  </si>
  <si>
    <t>921021223</t>
  </si>
  <si>
    <t>741420021</t>
  </si>
  <si>
    <t>Montáž hromosvodného vedení svorek se 2 šrouby</t>
  </si>
  <si>
    <t>1836617965</t>
  </si>
  <si>
    <t>741420022</t>
  </si>
  <si>
    <t>Montáž hromosvodného vedení svorek se 3 a více šrouby</t>
  </si>
  <si>
    <t>-78030022</t>
  </si>
  <si>
    <t>741313002</t>
  </si>
  <si>
    <t>Montáž zásuvek domovních se zapojením vodičů bezšroubové připojení polozapuštěných nebo zapuštěných 10/16 A, provedení 2P + PE dvojí zapojení pro průběžnou montáž</t>
  </si>
  <si>
    <t>1081384859</t>
  </si>
  <si>
    <t>741313083</t>
  </si>
  <si>
    <t>Montáž zásuvek domovních se zapojením vodičů šroubové připojení venkovní nebo mokré, provedení 2P + PE dvojí zapojení pro průběžnou montáž</t>
  </si>
  <si>
    <t>-1199329713</t>
  </si>
  <si>
    <t>741313221</t>
  </si>
  <si>
    <t>Montáž zásuvek průmyslových se zapojením vodičů nástěnných, provedení IP 67 3P+N+PE 16 A</t>
  </si>
  <si>
    <t>-1435204605</t>
  </si>
  <si>
    <t>741311004</t>
  </si>
  <si>
    <t>Montáž spínačů speciálních se zapojením vodičů čidla pohybu nástěnného</t>
  </si>
  <si>
    <t>-148963297</t>
  </si>
  <si>
    <t>741310212</t>
  </si>
  <si>
    <t>Montáž spínačů jedno nebo dvoupólových polozapuštěných nebo zapuštěných se zapojením vodičů šroubové připojení, pro prostředí normální ovladačů, řazení 1/0-tlačítkových zapínacích</t>
  </si>
  <si>
    <t>-1151866081</t>
  </si>
  <si>
    <t>741372101</t>
  </si>
  <si>
    <t>Montáž svítidel LED se zapojením vodičů bytových nebo společenských místností vestavných podhledových bodových</t>
  </si>
  <si>
    <t>2028235104</t>
  </si>
  <si>
    <t>741371002</t>
  </si>
  <si>
    <t>Montáž svítidel zářivkových se zapojením vodičů bytových nebo společenských místností stropních přisazených 1 zdroj s krytem</t>
  </si>
  <si>
    <t>1246219469</t>
  </si>
  <si>
    <t>741372051</t>
  </si>
  <si>
    <t>Montáž svítidel LED se zapojením vodičů bytových nebo společenských místností přisazených stropních reflektorových bez pohybového čidla</t>
  </si>
  <si>
    <t>-1464739712</t>
  </si>
  <si>
    <t>741372062</t>
  </si>
  <si>
    <t>Montáž svítidel LED se zapojením vodičů bytových nebo společenských místností přisazených stropních panelových, obsahu přes 0,09 do 0,36 m2</t>
  </si>
  <si>
    <t>667151670</t>
  </si>
  <si>
    <t>741372012</t>
  </si>
  <si>
    <t>Montáž svítidel LED se zapojením vodičů bytových nebo společenských místností přisazených nástěnných reflektorových bez pohybového čidla</t>
  </si>
  <si>
    <t>1738565665</t>
  </si>
  <si>
    <t>741122611</t>
  </si>
  <si>
    <t>Montáž kabelů měděných bez ukončení uložených pevně plných kulatých nebo bezhalogenových (CYKY) počtu a průřezu žil 3x1,5 až 6 mm2</t>
  </si>
  <si>
    <t>895978388</t>
  </si>
  <si>
    <t>741122641</t>
  </si>
  <si>
    <t>Montáž kabelů měděných bez ukončení uložených pevně plných kulatých nebo bezhalogenových (CYKY) počtu a průřezu žil 5x1,5 až 2,5 mm2</t>
  </si>
  <si>
    <t>-1426710390</t>
  </si>
  <si>
    <t>741122623</t>
  </si>
  <si>
    <t>Montáž kabelů měděných bez ukončení uložených pevně plných kulatých nebo bezhalogenových (CYKY) počtu a průřezu žil 4x10 mm2</t>
  </si>
  <si>
    <t>375516684</t>
  </si>
  <si>
    <t>741122624</t>
  </si>
  <si>
    <t>Montáž kabelů měděných bez ukončení uložených pevně plných kulatých nebo bezhalogenových (CYKY) počtu a průřezu žil 4x16 až 25 mm2</t>
  </si>
  <si>
    <t>-2131041617</t>
  </si>
  <si>
    <t>741120401</t>
  </si>
  <si>
    <t>Montáž vodičů izolovaných měděných drátovacích bez ukončení v rozváděčích plných (CY), průřezu žily 0,35 až 6 mm2</t>
  </si>
  <si>
    <t>-922832534</t>
  </si>
  <si>
    <t>741120403</t>
  </si>
  <si>
    <t>Montáž vodičů izolovaných měděných drátovacích bez ukončení v rozváděčích plných (CY), průřezu žily 10 až 16 mm2</t>
  </si>
  <si>
    <t>-478741592</t>
  </si>
  <si>
    <t>741120405</t>
  </si>
  <si>
    <t>Montáž vodičů izolovaných měděných drátovacích bez ukončení v rozváděčích plných (CY), průřezu žily 25 až 35 mm2</t>
  </si>
  <si>
    <t>-1154733566</t>
  </si>
  <si>
    <t>741132002</t>
  </si>
  <si>
    <t>Ukončení kabelů smršťovací záklopkou nebo páskou se zapojením s letováním počtu a průřezu žil do 3x1,5 mm2</t>
  </si>
  <si>
    <t>-2004790671</t>
  </si>
  <si>
    <t>741132004</t>
  </si>
  <si>
    <t>Ukončení kabelů smršťovací záklopkou nebo páskou se zapojením s letováním počtu a průřezu žil do 5x1,5 mm2</t>
  </si>
  <si>
    <t>1397965620</t>
  </si>
  <si>
    <t>741130061</t>
  </si>
  <si>
    <t>Ukončení vodičů izolovaných s označením a zapojením nastřelením kabelového oka se smršťovací záklopkou nebo páskou, průřezu žíly do 25 mm2</t>
  </si>
  <si>
    <t>623738379</t>
  </si>
  <si>
    <t>741410041</t>
  </si>
  <si>
    <t>Montáž uzemňovacího vedení s upevněním, propojením a připojením pomocí svorek v zemi s izolací spojů drátu nebo lana O do 10 mm v městské zástavbě</t>
  </si>
  <si>
    <t>1628321489</t>
  </si>
  <si>
    <t>741420001</t>
  </si>
  <si>
    <t>Montáž hromosvodného vedení svodových drátů nebo lan s podpěrami, O do 10 mm</t>
  </si>
  <si>
    <t>-1329002395</t>
  </si>
  <si>
    <t>741410021</t>
  </si>
  <si>
    <t>Montáž uzemňovacího vedení s upevněním, propojením a připojením pomocí svorek v zemi s izolací spojů pásku průřezu do 120 mm2 v městské zástavbě</t>
  </si>
  <si>
    <t>1540744424</t>
  </si>
  <si>
    <t>741110043</t>
  </si>
  <si>
    <t>Montáž trubek elektroinstalačních s nasunutím nebo našroubováním do krabic plastových ohebných, uložených pevně, vnější O přes 35 mm</t>
  </si>
  <si>
    <t>509086557</t>
  </si>
  <si>
    <t>741430002</t>
  </si>
  <si>
    <t>Montáž jímacích tyčí délky do 3 m, na konstrukci zděnou</t>
  </si>
  <si>
    <t>-17439795</t>
  </si>
  <si>
    <t>200.002</t>
  </si>
  <si>
    <t>Nátěr částí uzemnění antikorozním nátěrem</t>
  </si>
  <si>
    <t>1583518971</t>
  </si>
  <si>
    <t>741112003</t>
  </si>
  <si>
    <t>Montáž krabic elektroinstalačních bez napojení na trubky a lišty, demontáže a montáže víčka a přístroje protahovacích nebo odbočných zapuštěných plastových čtyřhranných</t>
  </si>
  <si>
    <t>1587083827</t>
  </si>
  <si>
    <t>741420083</t>
  </si>
  <si>
    <t>Montáž hromosvodného vedení doplňků štítků k označení svodů</t>
  </si>
  <si>
    <t>-941719904</t>
  </si>
  <si>
    <t>300.001</t>
  </si>
  <si>
    <t>Průrazy, sekání drážek pro kabelové trasy ve stěně budovy</t>
  </si>
  <si>
    <t>-88223083</t>
  </si>
  <si>
    <t>300.002</t>
  </si>
  <si>
    <t>Zapravení kabelových drážek a průrazů ve stěně budovy</t>
  </si>
  <si>
    <t>-1143786545</t>
  </si>
  <si>
    <t>58541233</t>
  </si>
  <si>
    <t>pojivo sádrové normálně tuhnoucí pro instalace</t>
  </si>
  <si>
    <t>782641082</t>
  </si>
  <si>
    <t>300.003</t>
  </si>
  <si>
    <t>Protipožární ucpávka</t>
  </si>
  <si>
    <t>-1235561349</t>
  </si>
  <si>
    <t>300.004</t>
  </si>
  <si>
    <t>Závěrečná měření, kontrola a nastavení prvků</t>
  </si>
  <si>
    <t>215992820</t>
  </si>
  <si>
    <t>300.005</t>
  </si>
  <si>
    <t>Revize a vypracování revizní zprávy</t>
  </si>
  <si>
    <t>-1355650633</t>
  </si>
  <si>
    <t>300.007</t>
  </si>
  <si>
    <t>Koordinace v rámci realizace na stavbě</t>
  </si>
  <si>
    <t>1156275101</t>
  </si>
  <si>
    <t>ALFA-26507-1 - D.1.4.6.- 01 elektronické komunikace - trubkování</t>
  </si>
  <si>
    <t>01.1 - Materiál</t>
  </si>
  <si>
    <t>01.2 - Montáž</t>
  </si>
  <si>
    <t>01.3 - Ostatní práce a náklady</t>
  </si>
  <si>
    <t>02.1 - Materiál</t>
  </si>
  <si>
    <t>02.2 - Montáž</t>
  </si>
  <si>
    <t>02.3 - Ostatní práce a náklady</t>
  </si>
  <si>
    <t>03.1 - Zařízení a materiál</t>
  </si>
  <si>
    <t>03.2 - Montáže</t>
  </si>
  <si>
    <t>03.3 - Ostatní práce a náklady</t>
  </si>
  <si>
    <t>04.1 - Materiál</t>
  </si>
  <si>
    <t>04.2 - Montáž</t>
  </si>
  <si>
    <t>04.3 - Ostatní práce a náklady</t>
  </si>
  <si>
    <t>01.1</t>
  </si>
  <si>
    <t>Materiál</t>
  </si>
  <si>
    <t>01.101</t>
  </si>
  <si>
    <t>Uzamykatelná plechová skříň</t>
  </si>
  <si>
    <t>927015382</t>
  </si>
  <si>
    <t>34571154</t>
  </si>
  <si>
    <t>trubka elektroinstalační ohebná z PH, D 22,9/28,5 mm</t>
  </si>
  <si>
    <t>1265203076</t>
  </si>
  <si>
    <t>34571157</t>
  </si>
  <si>
    <t>trubka elektroinstalační ohebná z PH, D 35,9/42,2 mm</t>
  </si>
  <si>
    <t>-663839064</t>
  </si>
  <si>
    <t>34571511</t>
  </si>
  <si>
    <t>krabice přístrojová instalační 500 V, D 69 mm x 30mm</t>
  </si>
  <si>
    <t>-865370090</t>
  </si>
  <si>
    <t>01.102</t>
  </si>
  <si>
    <t>Pomocný elektroinstalační materiál - komplet</t>
  </si>
  <si>
    <t>-2041103568</t>
  </si>
  <si>
    <t>01.2</t>
  </si>
  <si>
    <t>Montáž</t>
  </si>
  <si>
    <t>741210124</t>
  </si>
  <si>
    <t>Montáž rozváděčů litinových, hliníkových nebo plastových bez zapojení vodičů skříněk hmotnosti do 50 kg</t>
  </si>
  <si>
    <t>244387956</t>
  </si>
  <si>
    <t>741110061</t>
  </si>
  <si>
    <t>Montáž trubek elektroinstalačních s nasunutím nebo našroubováním do krabic plastových ohebných, uložených pod omítku, vnější O přes 11 do 23 mm</t>
  </si>
  <si>
    <t>-543431891</t>
  </si>
  <si>
    <t>1726972447</t>
  </si>
  <si>
    <t>1719542123</t>
  </si>
  <si>
    <t>01.3</t>
  </si>
  <si>
    <t>Ostatní práce a náklady</t>
  </si>
  <si>
    <t>Vysekání rýh ve zdivu cihelném na maltu vápennou nebo vápenocementovou do hl. 50 mm a šířky do 70 mm</t>
  </si>
  <si>
    <t>-603820412</t>
  </si>
  <si>
    <t>973031324</t>
  </si>
  <si>
    <t>Vysekání výklenků nebo kapes ve zdivu z cihel na maltu vápennou nebo vápenocementovou kapes, plochy do 0,10 m2, hl. do 150 mm</t>
  </si>
  <si>
    <t>909048874</t>
  </si>
  <si>
    <t>01.301</t>
  </si>
  <si>
    <t>Pomocné montážní práce - komplet</t>
  </si>
  <si>
    <t>-1932733227</t>
  </si>
  <si>
    <t>01.302</t>
  </si>
  <si>
    <t>Dopravné</t>
  </si>
  <si>
    <t>-602914677</t>
  </si>
  <si>
    <t>01.303</t>
  </si>
  <si>
    <t>Skládkování</t>
  </si>
  <si>
    <t>-1903800147</t>
  </si>
  <si>
    <t>01.304</t>
  </si>
  <si>
    <t>Ekologická likvidace odpadů - komplet</t>
  </si>
  <si>
    <t>1548488657</t>
  </si>
  <si>
    <t>01.305</t>
  </si>
  <si>
    <t>Koordinace s ostatními profesemi</t>
  </si>
  <si>
    <t>651061118</t>
  </si>
  <si>
    <t>01.306</t>
  </si>
  <si>
    <t>Revize</t>
  </si>
  <si>
    <t>-1578206387</t>
  </si>
  <si>
    <t>01.307</t>
  </si>
  <si>
    <t>Dokumentace skutečného stavu, koordinace</t>
  </si>
  <si>
    <t>1597932425</t>
  </si>
  <si>
    <t>02.1</t>
  </si>
  <si>
    <t>02.101</t>
  </si>
  <si>
    <t>Autonomní optickokouřový hlásič</t>
  </si>
  <si>
    <t>949818983</t>
  </si>
  <si>
    <t>02.102</t>
  </si>
  <si>
    <t>Provozní kniha EPS dle cechu EPS ČR</t>
  </si>
  <si>
    <t>1858793485</t>
  </si>
  <si>
    <t>02.103</t>
  </si>
  <si>
    <t>Samolepky pro popis senzorů</t>
  </si>
  <si>
    <t>677554405</t>
  </si>
  <si>
    <t>02.104</t>
  </si>
  <si>
    <t>Zkušební plyn</t>
  </si>
  <si>
    <t>-1945484453</t>
  </si>
  <si>
    <t>02.105</t>
  </si>
  <si>
    <t>Podružný elektroinstalační materiál - komplet</t>
  </si>
  <si>
    <t>303000792</t>
  </si>
  <si>
    <t>02.2</t>
  </si>
  <si>
    <t>02.201</t>
  </si>
  <si>
    <t>Montáž autonomního optického hlásiče</t>
  </si>
  <si>
    <t>-491725348</t>
  </si>
  <si>
    <t>02.3</t>
  </si>
  <si>
    <t>02.301</t>
  </si>
  <si>
    <t>-1733216183</t>
  </si>
  <si>
    <t>02.302</t>
  </si>
  <si>
    <t>Oživení, měření, revize, funkční zkoušky, zaškolení, předání, koordinace - komplet</t>
  </si>
  <si>
    <t>-4787142</t>
  </si>
  <si>
    <t>02.306</t>
  </si>
  <si>
    <t>253223672</t>
  </si>
  <si>
    <t>02.307</t>
  </si>
  <si>
    <t>225372285</t>
  </si>
  <si>
    <t>03.1</t>
  </si>
  <si>
    <t>Zařízení a materiál</t>
  </si>
  <si>
    <t>03.101</t>
  </si>
  <si>
    <t>KT 250</t>
  </si>
  <si>
    <t>-957574956</t>
  </si>
  <si>
    <t>03.102</t>
  </si>
  <si>
    <t>Mikrotrubička pro optický kabel 10/5,5</t>
  </si>
  <si>
    <t>-304104652</t>
  </si>
  <si>
    <t>34571052</t>
  </si>
  <si>
    <t>trubka elektroinstalační ohebná EN 500 86-1141 D 28,4 /34,5 mm</t>
  </si>
  <si>
    <t>-1311149319</t>
  </si>
  <si>
    <t>995970578</t>
  </si>
  <si>
    <t>03.103</t>
  </si>
  <si>
    <t>Podružný montážní materiál - komplet</t>
  </si>
  <si>
    <t>1853120592</t>
  </si>
  <si>
    <t>03.2</t>
  </si>
  <si>
    <t>Montáže</t>
  </si>
  <si>
    <t>741110021</t>
  </si>
  <si>
    <t>Montáž trubek elektroinstalačních s nasunutím nebo našroubováním do krabic plastových tuhých, uložených pod omítku, vnější O přes 16 do 23 mm</t>
  </si>
  <si>
    <t>-879040296</t>
  </si>
  <si>
    <t>3235782</t>
  </si>
  <si>
    <t>03.201</t>
  </si>
  <si>
    <t>Montáž mikrotrubičky pro optický kabel</t>
  </si>
  <si>
    <t>1369265382</t>
  </si>
  <si>
    <t>741210001</t>
  </si>
  <si>
    <t>Montáž rozvodnic oceloplechových nebo plastových bez zapojení vodičů běžných, hmotnosti do 20 kg</t>
  </si>
  <si>
    <t>-1297662326</t>
  </si>
  <si>
    <t>03.3</t>
  </si>
  <si>
    <t>1567942535</t>
  </si>
  <si>
    <t>-562804363</t>
  </si>
  <si>
    <t>03.301</t>
  </si>
  <si>
    <t>-1818505884</t>
  </si>
  <si>
    <t>03.305</t>
  </si>
  <si>
    <t>2110858187</t>
  </si>
  <si>
    <t>03.306</t>
  </si>
  <si>
    <t>-553258681</t>
  </si>
  <si>
    <t>04.1</t>
  </si>
  <si>
    <t>04.111</t>
  </si>
  <si>
    <t>Kabelová zadlabávací průchodka 480 mm</t>
  </si>
  <si>
    <t>-191539828</t>
  </si>
  <si>
    <t>04.112</t>
  </si>
  <si>
    <t>Kabel JYTY 2x1</t>
  </si>
  <si>
    <t>-1124898376</t>
  </si>
  <si>
    <t>-800684299</t>
  </si>
  <si>
    <t>04.113</t>
  </si>
  <si>
    <t>Kabelová trasa, včetně zavěšení, uchycení (hmoždinky, příchytky....atd)</t>
  </si>
  <si>
    <t>1349297283</t>
  </si>
  <si>
    <t>-1980159138</t>
  </si>
  <si>
    <t>04.114</t>
  </si>
  <si>
    <t>Požární ucpávka</t>
  </si>
  <si>
    <t>-1864589816</t>
  </si>
  <si>
    <t>04.115</t>
  </si>
  <si>
    <t>-1260837791</t>
  </si>
  <si>
    <t>04.2</t>
  </si>
  <si>
    <t>-1972126855</t>
  </si>
  <si>
    <t>210100349</t>
  </si>
  <si>
    <t>Ukončení kabelů nebo vodičů koncovkou popř. vývodkou do 1 kV ucpávkou do 4 žil s jednoduchým nástavcem do P 13,5</t>
  </si>
  <si>
    <t>579251836</t>
  </si>
  <si>
    <t>1943603367</t>
  </si>
  <si>
    <t>04.215</t>
  </si>
  <si>
    <t>Montáž - kabelová trasa</t>
  </si>
  <si>
    <t>364765380</t>
  </si>
  <si>
    <t>-582027073</t>
  </si>
  <si>
    <t>04.216</t>
  </si>
  <si>
    <t>Montáž - požární ucpávka</t>
  </si>
  <si>
    <t>1847178635</t>
  </si>
  <si>
    <t>741124733</t>
  </si>
  <si>
    <t>Montáž kabelů měděných ovládacích bez ukončení uložených pevně stíněných ovládacích s plným jádrem (JYTY) počtu a průměru žil 2 až 19x1 mm2</t>
  </si>
  <si>
    <t>-1090280683</t>
  </si>
  <si>
    <t>741128001</t>
  </si>
  <si>
    <t>Ostatní práce při montáži vodičů a kabelů úpravy vodičů a kabelů odjutování a očištění</t>
  </si>
  <si>
    <t>1083323374</t>
  </si>
  <si>
    <t>04.3</t>
  </si>
  <si>
    <t>04.301</t>
  </si>
  <si>
    <t>Měření kabelu JYTY 2x1</t>
  </si>
  <si>
    <t>507394931</t>
  </si>
  <si>
    <t>1746766572</t>
  </si>
  <si>
    <t>-1768694929</t>
  </si>
  <si>
    <t>Vybourání otvorů ve zdivu základovém nebo nadzákladovém z cihel, tvárnic, příčkovek z cihel pálených na maltu vápennou nebo vápenocementovou průměru profilu do 60 mm, tl. do 450 mm</t>
  </si>
  <si>
    <t>-911475671</t>
  </si>
  <si>
    <t>972054141</t>
  </si>
  <si>
    <t>Vybourání otvorů ve stropech nebo klenbách železobetonových bez odstranění podlahy a násypu, plochy do 0,0225 m2, tl. do 150 mm</t>
  </si>
  <si>
    <t>-1024352547</t>
  </si>
  <si>
    <t>04.304</t>
  </si>
  <si>
    <t>Pomocné montážní práce</t>
  </si>
  <si>
    <t>-388122192</t>
  </si>
  <si>
    <t>04.308</t>
  </si>
  <si>
    <t>282985972</t>
  </si>
  <si>
    <t>04.309</t>
  </si>
  <si>
    <t>-968460775</t>
  </si>
  <si>
    <t>ALFA-26507-3 - D.1.4.6.- 03 - STA, struktur.síť, docházkový systém, dom.videotelefon</t>
  </si>
  <si>
    <t>01.1 - Zařízení</t>
  </si>
  <si>
    <t>01.2 - Montážní materiál</t>
  </si>
  <si>
    <t>01.3 - Montáž</t>
  </si>
  <si>
    <t>01.4 - Ostatní práce a náklady</t>
  </si>
  <si>
    <t>02.1 - Zařízení</t>
  </si>
  <si>
    <t>02.2 - Montážní materiál</t>
  </si>
  <si>
    <t>02.3 - Montáž</t>
  </si>
  <si>
    <t>02.4 - Ostatní práce a náklady</t>
  </si>
  <si>
    <t>03.1 - Zařízení</t>
  </si>
  <si>
    <t>03.2 - Montážní materiál</t>
  </si>
  <si>
    <t>03.3 - Montáž</t>
  </si>
  <si>
    <t>03.4 - Ostatní práce a náklady</t>
  </si>
  <si>
    <t>04.1 - Zařízení</t>
  </si>
  <si>
    <t>04.2 - Montážní materiál</t>
  </si>
  <si>
    <t>04.3 - Montáž</t>
  </si>
  <si>
    <t>04.4 - Zemní práce</t>
  </si>
  <si>
    <t>04.5 - Ostatní práce a náklady</t>
  </si>
  <si>
    <t>Zařízení</t>
  </si>
  <si>
    <t>Anténa UHF</t>
  </si>
  <si>
    <t>2062771071</t>
  </si>
  <si>
    <t>Výložník pro anténu</t>
  </si>
  <si>
    <t>910452986</t>
  </si>
  <si>
    <t>01.103</t>
  </si>
  <si>
    <t>Přepěťová ochrana v krabici pro koaxiální kabel</t>
  </si>
  <si>
    <t>1858467820</t>
  </si>
  <si>
    <t>01.104</t>
  </si>
  <si>
    <t>Programovatelný zesilovač</t>
  </si>
  <si>
    <t>1373493995</t>
  </si>
  <si>
    <t>01.105</t>
  </si>
  <si>
    <t>Rozbočovač televizního signálu 1/2</t>
  </si>
  <si>
    <t>-1938333147</t>
  </si>
  <si>
    <t>37451121</t>
  </si>
  <si>
    <t>zásuvka tv+r bílá</t>
  </si>
  <si>
    <t>CS ÚRS 2019 01</t>
  </si>
  <si>
    <t>-2041855565</t>
  </si>
  <si>
    <t>Montážní materiál</t>
  </si>
  <si>
    <t>01.201</t>
  </si>
  <si>
    <t>Kabel koaxiální, vnitřní</t>
  </si>
  <si>
    <t>2138407972</t>
  </si>
  <si>
    <t>01.202</t>
  </si>
  <si>
    <t>Kabel koaxiální, venkovní</t>
  </si>
  <si>
    <t>-1269460063</t>
  </si>
  <si>
    <t>34571008</t>
  </si>
  <si>
    <t>lišta elektroinstalační hranatá bílá 40 x 40</t>
  </si>
  <si>
    <t>-1296977722</t>
  </si>
  <si>
    <t>01.203</t>
  </si>
  <si>
    <t>1830818042</t>
  </si>
  <si>
    <t>742110041</t>
  </si>
  <si>
    <t>Montáž lišt vkládacích pro slaboproud</t>
  </si>
  <si>
    <t>1417292360</t>
  </si>
  <si>
    <t>742121001</t>
  </si>
  <si>
    <t>Montáž kabelů sdělovacích pro vnitřní rozvody do 15 žil</t>
  </si>
  <si>
    <t>46341686</t>
  </si>
  <si>
    <t>742123001</t>
  </si>
  <si>
    <t>Montáž přepěťové ochrany pro slaboproudá zařízení</t>
  </si>
  <si>
    <t>1429646632</t>
  </si>
  <si>
    <t>742420011</t>
  </si>
  <si>
    <t>Montáž FM antény</t>
  </si>
  <si>
    <t>-1086294181</t>
  </si>
  <si>
    <t>742420021</t>
  </si>
  <si>
    <t>Montáž antenního stožáru včetně upevňovacího materiálu</t>
  </si>
  <si>
    <t>-1381395793</t>
  </si>
  <si>
    <t>742420041</t>
  </si>
  <si>
    <t>Montáž anténního domovního zesilovače</t>
  </si>
  <si>
    <t>1332018942</t>
  </si>
  <si>
    <t>742420051</t>
  </si>
  <si>
    <t>Montáž anténního rozbočovače</t>
  </si>
  <si>
    <t>31904230</t>
  </si>
  <si>
    <t>742420121</t>
  </si>
  <si>
    <t>Montáž televizní zásuvky koncové nebo průběžné</t>
  </si>
  <si>
    <t>-921931316</t>
  </si>
  <si>
    <t>742420201</t>
  </si>
  <si>
    <t>Nastavení zesilovače dle úrovně na zásuvkách</t>
  </si>
  <si>
    <t>-44173791</t>
  </si>
  <si>
    <t>01.4</t>
  </si>
  <si>
    <t>01.401</t>
  </si>
  <si>
    <t>Komponenty pro zajištění ochrany proti vnikání vody pod střechu objektu okolo anténího výložníku - komplet</t>
  </si>
  <si>
    <t>1973291813</t>
  </si>
  <si>
    <t>01.405</t>
  </si>
  <si>
    <t>Revizní technik, včetně vypracování revizní zprávy - komplet</t>
  </si>
  <si>
    <t>1361690792</t>
  </si>
  <si>
    <t>01.407</t>
  </si>
  <si>
    <t>Měřící protokoly televizních signálů - komplet</t>
  </si>
  <si>
    <t>1567838404</t>
  </si>
  <si>
    <t>01.408</t>
  </si>
  <si>
    <t>Oživení a odzkoušení systému, včetně funkčních zkoušek - komplet</t>
  </si>
  <si>
    <t>-1286380617</t>
  </si>
  <si>
    <t>Datový rozvaděč 19" , 12U, 600x600x450 - komplet</t>
  </si>
  <si>
    <t>1687768790</t>
  </si>
  <si>
    <t>Patch panel 24x RJ-45, cat.6A, se zářezovými svorkami</t>
  </si>
  <si>
    <t>625567024</t>
  </si>
  <si>
    <t>Vyvazovací panel s háčky, horizontální</t>
  </si>
  <si>
    <t>312049978</t>
  </si>
  <si>
    <t>Police do racku</t>
  </si>
  <si>
    <t>1521451977</t>
  </si>
  <si>
    <t>Napájecí panel, 4x zás. 230V s přepěťovou ochranou, typ 3</t>
  </si>
  <si>
    <t>1966296117</t>
  </si>
  <si>
    <t>37451241</t>
  </si>
  <si>
    <t>zásuvka data 1xRJ45 bílá</t>
  </si>
  <si>
    <t>1992395106</t>
  </si>
  <si>
    <t>02.106</t>
  </si>
  <si>
    <t>zásuvka data 2xRJ45 bílá</t>
  </si>
  <si>
    <t>1506819230</t>
  </si>
  <si>
    <t>Kabel UTP, LSOH, cat. 6A</t>
  </si>
  <si>
    <t>763458584</t>
  </si>
  <si>
    <t>1802885825</t>
  </si>
  <si>
    <t>02.202</t>
  </si>
  <si>
    <t>-1240813376</t>
  </si>
  <si>
    <t>-119634672</t>
  </si>
  <si>
    <t>169672607</t>
  </si>
  <si>
    <t>742330001</t>
  </si>
  <si>
    <t>Montáž rozvaděče nástěnného</t>
  </si>
  <si>
    <t>-225239563</t>
  </si>
  <si>
    <t>742330021</t>
  </si>
  <si>
    <t>Montáž police do rozvaděče</t>
  </si>
  <si>
    <t>-929943644</t>
  </si>
  <si>
    <t>742330022</t>
  </si>
  <si>
    <t>Montáž napájecího panelu do rozvaděče</t>
  </si>
  <si>
    <t>-1573974292</t>
  </si>
  <si>
    <t>742330023</t>
  </si>
  <si>
    <t>Montáž vyvazovacíhoho panelu 1U</t>
  </si>
  <si>
    <t>1678249678</t>
  </si>
  <si>
    <t>742330024</t>
  </si>
  <si>
    <t>Montáž patch panelu 24 portů UTP/FTP</t>
  </si>
  <si>
    <t>-201705073</t>
  </si>
  <si>
    <t>742330041</t>
  </si>
  <si>
    <t>Montáž datové jednozásuvky</t>
  </si>
  <si>
    <t>765549094</t>
  </si>
  <si>
    <t>742330042</t>
  </si>
  <si>
    <t>Montáž datové dvouzásuvky</t>
  </si>
  <si>
    <t>1250011794</t>
  </si>
  <si>
    <t>742330051</t>
  </si>
  <si>
    <t>Popis portu datové zásuvky</t>
  </si>
  <si>
    <t>520874899</t>
  </si>
  <si>
    <t>742330052</t>
  </si>
  <si>
    <t>Popis portů patchpanelu</t>
  </si>
  <si>
    <t>-1371340999</t>
  </si>
  <si>
    <t>02.4</t>
  </si>
  <si>
    <t>02.403</t>
  </si>
  <si>
    <t>Koordinace s ostatními profesemi - komplet</t>
  </si>
  <si>
    <t>-777648353</t>
  </si>
  <si>
    <t>02.404</t>
  </si>
  <si>
    <t>408667739</t>
  </si>
  <si>
    <t>02.406</t>
  </si>
  <si>
    <t>Měřící protokoly datových rozvodů - komplet</t>
  </si>
  <si>
    <t>-1129613830</t>
  </si>
  <si>
    <t>02.407</t>
  </si>
  <si>
    <t>68566371</t>
  </si>
  <si>
    <t>Dotyková biometrická docházková čtečka DSi 700 - komplet</t>
  </si>
  <si>
    <t>621533862</t>
  </si>
  <si>
    <t>Softwarové nastavení napojení čtečky na "CLOUD"</t>
  </si>
  <si>
    <t>1889253409</t>
  </si>
  <si>
    <t>-1247202871</t>
  </si>
  <si>
    <t>Montáž docházkové čtečky DSi 700 - komplet</t>
  </si>
  <si>
    <t>418666466</t>
  </si>
  <si>
    <t>03.4</t>
  </si>
  <si>
    <t>03.403</t>
  </si>
  <si>
    <t>670357556</t>
  </si>
  <si>
    <t>03.404</t>
  </si>
  <si>
    <t>2119011437</t>
  </si>
  <si>
    <t>03.405</t>
  </si>
  <si>
    <t>1725169773</t>
  </si>
  <si>
    <t>03.406</t>
  </si>
  <si>
    <t>Oživení a odzkoušení systému, včetně funkčních zkoušek</t>
  </si>
  <si>
    <t>1685295185</t>
  </si>
  <si>
    <t>04.101</t>
  </si>
  <si>
    <t xml:space="preserve"> dveřní interkom, 1 tl., HD kamera, nikl dle specifikace slaboproud</t>
  </si>
  <si>
    <t>1394674062</t>
  </si>
  <si>
    <t>04.102</t>
  </si>
  <si>
    <t xml:space="preserve"> rámeček pro instalaci do zdi, 2moduly, nikl dle specifikace slaboproud</t>
  </si>
  <si>
    <t>-803336802</t>
  </si>
  <si>
    <t>04.103</t>
  </si>
  <si>
    <t xml:space="preserve"> zápustná krabice pro instalaci do zdi, 2 moduly dle specifikace slaboproud</t>
  </si>
  <si>
    <t>-1269596559</t>
  </si>
  <si>
    <t>04.104</t>
  </si>
  <si>
    <t xml:space="preserve"> vnitřní video jednotka, 4,3" barevný displej, HD audio, PoE, barva černá dle specifikace slaboproud</t>
  </si>
  <si>
    <t>2001378698</t>
  </si>
  <si>
    <t>04.105</t>
  </si>
  <si>
    <t>zápustná krabice dle specifikace slaboproud</t>
  </si>
  <si>
    <t>1055163925</t>
  </si>
  <si>
    <t>04.106</t>
  </si>
  <si>
    <t xml:space="preserve"> elektrický otvírač, standardní, nízkoodběrový, 12V/230mA dle specifikace slaboproud</t>
  </si>
  <si>
    <t>-1813766751</t>
  </si>
  <si>
    <t>04.107</t>
  </si>
  <si>
    <t xml:space="preserve"> bezdrátový IP telefon, 1,8" displej, až 6 SIP účtů, současně 3 ext. + 1 vnitřní hovor, černá dle specifikace slaboproud</t>
  </si>
  <si>
    <t>702150545</t>
  </si>
  <si>
    <t>04.201</t>
  </si>
  <si>
    <t>-2032319724</t>
  </si>
  <si>
    <t>04.202</t>
  </si>
  <si>
    <t>Kabel UTP cat. 6A, PE</t>
  </si>
  <si>
    <t>1492835158</t>
  </si>
  <si>
    <t>04.203</t>
  </si>
  <si>
    <t>Kabel JYTY 2x1 mm</t>
  </si>
  <si>
    <t>-1188215899</t>
  </si>
  <si>
    <t>04.204</t>
  </si>
  <si>
    <t>trubka elektroinstalační ohebná D20mm, UV stabilní</t>
  </si>
  <si>
    <t>-905549089</t>
  </si>
  <si>
    <t>34571050</t>
  </si>
  <si>
    <t>trubka elektroinstalační ohebná EN 500 86-1141 D 16/21,2 mm</t>
  </si>
  <si>
    <t>-1532970831</t>
  </si>
  <si>
    <t>04.205</t>
  </si>
  <si>
    <t>916556490</t>
  </si>
  <si>
    <t>742310002</t>
  </si>
  <si>
    <t>Montáž komunikačního tabla k domácímu telefonu</t>
  </si>
  <si>
    <t>-434871837</t>
  </si>
  <si>
    <t>742310003</t>
  </si>
  <si>
    <t>Montáž klimatického krytu pro komunikační tablo domácího telefonu</t>
  </si>
  <si>
    <t>1611596466</t>
  </si>
  <si>
    <t>742310004</t>
  </si>
  <si>
    <t>Montáž elektroinstalační krabice pod tablodomácího telefonu</t>
  </si>
  <si>
    <t>552004368</t>
  </si>
  <si>
    <t>742320012</t>
  </si>
  <si>
    <t>Montáž elektromechanického zámku včetně trasy dveřmi a přechodové krabice</t>
  </si>
  <si>
    <t>1012736722</t>
  </si>
  <si>
    <t>Montáž bezdrátového IP telefonu</t>
  </si>
  <si>
    <t>-214917924</t>
  </si>
  <si>
    <t>1138393040</t>
  </si>
  <si>
    <t>741110011</t>
  </si>
  <si>
    <t>Montáž trubka plastová tuhá D přes 16 do 23 mm uložená volně</t>
  </si>
  <si>
    <t>-407601748</t>
  </si>
  <si>
    <t>04.4</t>
  </si>
  <si>
    <t>04.401</t>
  </si>
  <si>
    <t>Vytyčení trasy v zastavěném prostoru</t>
  </si>
  <si>
    <t>449240304</t>
  </si>
  <si>
    <t>04.402</t>
  </si>
  <si>
    <t>Geodetické zaměření</t>
  </si>
  <si>
    <t>1993156266</t>
  </si>
  <si>
    <t>460030011</t>
  </si>
  <si>
    <t>Sejmutí drnu jakékoliv tloušťky</t>
  </si>
  <si>
    <t>626870823</t>
  </si>
  <si>
    <t>460150164</t>
  </si>
  <si>
    <t>Hloubení kabelových zapažených i nezapažených rýh ručně š 35 cm, hl 80 cm, v hornině tř 4</t>
  </si>
  <si>
    <t>-1057554493</t>
  </si>
  <si>
    <t>460421082</t>
  </si>
  <si>
    <t>Lože kabelů z písku nebo štěrkopísku tl 5 cm nad kabel, kryté plastovou folií, š lože do 50 cm</t>
  </si>
  <si>
    <t>903556690</t>
  </si>
  <si>
    <t>460560164</t>
  </si>
  <si>
    <t>Zásyp rýh ručně šířky 35 cm, hloubky 80 cm, z horniny třídy 4</t>
  </si>
  <si>
    <t>1063409532</t>
  </si>
  <si>
    <t>460620007</t>
  </si>
  <si>
    <t>Zatravnění včetně zalití vodou na rovině</t>
  </si>
  <si>
    <t>-359822543</t>
  </si>
  <si>
    <t>460620014</t>
  </si>
  <si>
    <t>Provizorní úprava terénu se zhutněním, v hornině tř 4</t>
  </si>
  <si>
    <t>602646125</t>
  </si>
  <si>
    <t>04.403</t>
  </si>
  <si>
    <t>Hutnění zeminy po vrstvách tl. maximálně 20 cm</t>
  </si>
  <si>
    <t>528987699</t>
  </si>
  <si>
    <t>171201211</t>
  </si>
  <si>
    <t>Poplatek za uložení stavebního odpadu - zeminy a kameniva na skládce</t>
  </si>
  <si>
    <t>-1110872702</t>
  </si>
  <si>
    <t>04.404</t>
  </si>
  <si>
    <t>Dodávka písku</t>
  </si>
  <si>
    <t>1076102543</t>
  </si>
  <si>
    <t>04.405</t>
  </si>
  <si>
    <t>Výstražná folie PVC s potiskem, š. 33 cm</t>
  </si>
  <si>
    <t>1769829285</t>
  </si>
  <si>
    <t>04.5</t>
  </si>
  <si>
    <t>04.503</t>
  </si>
  <si>
    <t>1782280682</t>
  </si>
  <si>
    <t>04.504</t>
  </si>
  <si>
    <t>-1722805548</t>
  </si>
  <si>
    <t>04.505</t>
  </si>
  <si>
    <t>2083031150</t>
  </si>
  <si>
    <t>04.506</t>
  </si>
  <si>
    <t>-685915548</t>
  </si>
  <si>
    <t>ALFA-26508 - D.1.4.7. - centrální vysavač</t>
  </si>
  <si>
    <t>795 - Centrální vysavač</t>
  </si>
  <si>
    <t>795</t>
  </si>
  <si>
    <t>Centrální vysavač</t>
  </si>
  <si>
    <t>R22001</t>
  </si>
  <si>
    <t>vnitřní díl zásuvky CVS D+M</t>
  </si>
  <si>
    <t>-107429370</t>
  </si>
  <si>
    <t>""v.č. 101 - půdorys CVS, TZ</t>
  </si>
  <si>
    <t>R22002</t>
  </si>
  <si>
    <t>montáž agregátu centrálního vysavače včetně výfuku a zapojení</t>
  </si>
  <si>
    <t>1383320109</t>
  </si>
  <si>
    <t>RR22003</t>
  </si>
  <si>
    <t>centrální vysavač s jednostupňovou turbínou s regulací výkonu, sací výkon (Airwatt) 590</t>
  </si>
  <si>
    <t>461627997</t>
  </si>
  <si>
    <t>R22004</t>
  </si>
  <si>
    <t>potrubní rozvod - plastová trubka 2" vč. kolen, odboček, spojek D+M</t>
  </si>
  <si>
    <t>-738310335</t>
  </si>
  <si>
    <t>2.55*2+6.95+2+1.8+4.15+1.2+5*1</t>
  </si>
  <si>
    <t>R22005</t>
  </si>
  <si>
    <t>montáž kabelu CU sk. 2 do 1kV do 0,20 kg ovládacího okruhu CVS</t>
  </si>
  <si>
    <t>72381600</t>
  </si>
  <si>
    <t>26.2</t>
  </si>
  <si>
    <t>RR22008</t>
  </si>
  <si>
    <t>kabel silový s Cu jádrem CYJY 2 x 1,5 mm2</t>
  </si>
  <si>
    <t>2016325883</t>
  </si>
  <si>
    <t>R22009</t>
  </si>
  <si>
    <t>hadicová zásuvka a rámeček, kovová, bílá D+M</t>
  </si>
  <si>
    <t>512490310</t>
  </si>
  <si>
    <t>R220010</t>
  </si>
  <si>
    <t>štěrbinová zásuvka plastová, bílá D+M</t>
  </si>
  <si>
    <t>1506510437</t>
  </si>
  <si>
    <t>R22011</t>
  </si>
  <si>
    <t>hadicový set 9 m s regulací výkonu</t>
  </si>
  <si>
    <t>676915249</t>
  </si>
  <si>
    <t>R22012</t>
  </si>
  <si>
    <t>speciální trubice 36 cm pro tvrdé podlahy</t>
  </si>
  <si>
    <t>616328079</t>
  </si>
  <si>
    <t>R22013</t>
  </si>
  <si>
    <t>výfuková mřížka nerez D+M</t>
  </si>
  <si>
    <t>-899251921</t>
  </si>
  <si>
    <t>R22014</t>
  </si>
  <si>
    <t>kompletní tlaková zkouška rozvodu CVS</t>
  </si>
  <si>
    <t>-2049545784</t>
  </si>
  <si>
    <t>R22015</t>
  </si>
  <si>
    <t>kompletní zednické přípomoce</t>
  </si>
  <si>
    <t>-1755104225</t>
  </si>
  <si>
    <t>9987951101</t>
  </si>
  <si>
    <t>Přesun hmot pro CVS stanovený z hmotnosti přesunovaného materiálu vodorovná dopravní vzdálenost do 50 m v objektech výšky do 6 m</t>
  </si>
  <si>
    <t>-311763133</t>
  </si>
  <si>
    <t>0.2</t>
  </si>
  <si>
    <t>-6,449</t>
  </si>
  <si>
    <t>-0,906</t>
  </si>
  <si>
    <t>C12</t>
  </si>
  <si>
    <t>-2,005</t>
  </si>
  <si>
    <t>ALFA-265091 - D.2.1 - venkovní část domov. vodovodu</t>
  </si>
  <si>
    <t>8 - Trubní vedení</t>
  </si>
  <si>
    <t>132201201</t>
  </si>
  <si>
    <t>Hloubení zapažených i nezapažených rýh šířky přes 600 do 2 000 mm s urovnáním dna do předepsaného profilu a spádu v hornině tř. 3 do 100 m3</t>
  </si>
  <si>
    <t>-940380333</t>
  </si>
  <si>
    <t>""v.č. 801 - situace inženýrských sítí, TZ"</t>
  </si>
  <si>
    <t>""v.č. 805 - podélný profil domovního vodovodu, TZ"</t>
  </si>
  <si>
    <t>5.49*(1.65+1.45)*0.5*1.1*0.5</t>
  </si>
  <si>
    <t>132201209</t>
  </si>
  <si>
    <t>Hloubení zapažených i nezapažených rýh šířky přes 600 do 2 000 mm s urovnáním dna do předepsaného profilu a spádu v hornině tř. 3 Příplatek k cenám za lepivost horniny tř. 3</t>
  </si>
  <si>
    <t>-1231071622</t>
  </si>
  <si>
    <t>4.68</t>
  </si>
  <si>
    <t>-959505747</t>
  </si>
  <si>
    <t>132301209</t>
  </si>
  <si>
    <t>Hloubení zapažených i nezapažených rýh šířky přes 600 do 2 000 mm s urovnáním dna do předepsaného profilu a spádu v hornině tř. 4 Příplatek k cenám za lepivost horniny tř. 4</t>
  </si>
  <si>
    <t>-246775109</t>
  </si>
  <si>
    <t>151101101</t>
  </si>
  <si>
    <t>Zřízení pažení a rozepření stěn rýh pro podzemní vedení pro všechny šířky rýhy příložné pro jakoukoliv mezerovitost, hloubky do 2 m</t>
  </si>
  <si>
    <t>1001177960</t>
  </si>
  <si>
    <t>5.49*1.65*2</t>
  </si>
  <si>
    <t>151101111</t>
  </si>
  <si>
    <t>Odstranění pažení a rozepření stěn rýh pro podzemní vedení s uložením materiálu na vzdálenost do 3 m od kraje výkopu příložné, hloubky do 2 m</t>
  </si>
  <si>
    <t>-2106489191</t>
  </si>
  <si>
    <t>18.117</t>
  </si>
  <si>
    <t>-1746147513</t>
  </si>
  <si>
    <t>4.68*2</t>
  </si>
  <si>
    <t>162701R005</t>
  </si>
  <si>
    <t>639598658</t>
  </si>
  <si>
    <t>9.36</t>
  </si>
  <si>
    <t>-6.449</t>
  </si>
  <si>
    <t>C8</t>
  </si>
  <si>
    <t>"Celkem: "A8+B8</t>
  </si>
  <si>
    <t>167101101</t>
  </si>
  <si>
    <t>Nakládání, skládání a překládání neulehlého výkopku nebo sypaniny nakládání, množství do 100 m3, z hornin tř. 1 až 4</t>
  </si>
  <si>
    <t>714879438</t>
  </si>
  <si>
    <t>2.911</t>
  </si>
  <si>
    <t>-1313036999</t>
  </si>
  <si>
    <t>171201211RR</t>
  </si>
  <si>
    <t>Uložení sypaniny poplatek za uložení sypaniny na skládce (skládkovné)</t>
  </si>
  <si>
    <t>-1187004503</t>
  </si>
  <si>
    <t>16851005</t>
  </si>
  <si>
    <t>-0.906</t>
  </si>
  <si>
    <t>-2.005</t>
  </si>
  <si>
    <t>D12</t>
  </si>
  <si>
    <t>"Celkem: "A12+B12+C12</t>
  </si>
  <si>
    <t>175101209</t>
  </si>
  <si>
    <t>Obsypání objektů nad přilehlým původním terénem sypaninou z vhodných hornin 1 až 4 nebo materiálem uloženým ve vzdálenosti do 3 m od vnějšího kraje objektu pro jakoukoliv míru zhutnění Příplatek k ceně za prohození sypaniny</t>
  </si>
  <si>
    <t>1423211909</t>
  </si>
  <si>
    <t>6.449</t>
  </si>
  <si>
    <t>175151101</t>
  </si>
  <si>
    <t>Obsypání potrubí strojně sypaninou z vhodných hornin tř. 1 až 4 nebo materiálem připraveným podél výkopu ve vzdálenosti do 3 m od jeho kraje, pro jakoukoliv hloubku výkopu a míru zhutnění bez prohození sypaniny</t>
  </si>
  <si>
    <t>1883889597</t>
  </si>
  <si>
    <t>5.49*1.1*0.332</t>
  </si>
  <si>
    <t>583413440</t>
  </si>
  <si>
    <t>kamenivo drcené drobné frakce 0-4</t>
  </si>
  <si>
    <t>1702405051</t>
  </si>
  <si>
    <t>2.005*2</t>
  </si>
  <si>
    <t>451573111</t>
  </si>
  <si>
    <t>Lože pod potrubí, stoky a drobné objekty v otevřeném výkopu z písku a štěrkopísku do 63 mm</t>
  </si>
  <si>
    <t>1173754641</t>
  </si>
  <si>
    <t>5.49*1.1*0.15</t>
  </si>
  <si>
    <t>Trubní vedení</t>
  </si>
  <si>
    <t>871161141</t>
  </si>
  <si>
    <t>Montáž vodovodního potrubí z plastů v otevřeném výkopu z polyetylenu PE 100 svařovaných na tupo SDR 11/PN16 D 32 x 3,0 mm</t>
  </si>
  <si>
    <t>332955418</t>
  </si>
  <si>
    <t>5.49</t>
  </si>
  <si>
    <t>286136520</t>
  </si>
  <si>
    <t>potrubí vodovodní PE LD (rPE) D 32 x 2,9 mm</t>
  </si>
  <si>
    <t>1620678650</t>
  </si>
  <si>
    <t>5.49*1.093</t>
  </si>
  <si>
    <t>892233122</t>
  </si>
  <si>
    <t>Proplach a dezinfekce vodovodního potrubí DN od 40 do 70</t>
  </si>
  <si>
    <t>1696855487</t>
  </si>
  <si>
    <t>892241111</t>
  </si>
  <si>
    <t>Tlakové zkoušky vodou na potrubí DN do 80</t>
  </si>
  <si>
    <t>659759234</t>
  </si>
  <si>
    <t>892372111</t>
  </si>
  <si>
    <t>Tlakové zkoušky vodou zabezpečení konců potrubí při tlakových zkouškách DN do 300</t>
  </si>
  <si>
    <t>929289133</t>
  </si>
  <si>
    <t>899712111</t>
  </si>
  <si>
    <t>Orientační tabulky na vodovodních a kanalizačních řadech na zdivu</t>
  </si>
  <si>
    <t>1210010670</t>
  </si>
  <si>
    <t>899721111</t>
  </si>
  <si>
    <t>Signalizační vodič na potrubí PVC DN do 150 mm</t>
  </si>
  <si>
    <t>1030033993</t>
  </si>
  <si>
    <t>899722112</t>
  </si>
  <si>
    <t>Krytí potrubí z plastů výstražnou fólií z PVC šířky 25 cm</t>
  </si>
  <si>
    <t>1079826728</t>
  </si>
  <si>
    <t>5.49*3</t>
  </si>
  <si>
    <t>R8992002</t>
  </si>
  <si>
    <t>napojení nového potrubí DN 32 na stávajícízaslep. přípojku ve vodoměrné šachtě vč. všech souv. dodávek a prací D+M</t>
  </si>
  <si>
    <t>-976867194</t>
  </si>
  <si>
    <t>Přesun hmot pro trubní vedení hloubené z trub z plastických hmot nebo sklolaminátových pro vodovody nebo kanalizace v otevřeném výkopu dopravní vzdálenost do 15 m</t>
  </si>
  <si>
    <t>145823122</t>
  </si>
  <si>
    <t>-6,951</t>
  </si>
  <si>
    <t>-0,988</t>
  </si>
  <si>
    <t>-2,965</t>
  </si>
  <si>
    <t>ALFA-265092 - D.2.2 - splašková kanalizace</t>
  </si>
  <si>
    <t>815101306</t>
  </si>
  <si>
    <t>""v.č. 804 - podélný profil dom. splaškové kanalizace, TZ"</t>
  </si>
  <si>
    <t>5.99*(1.76+1.55)*0.5*1.1*0.5</t>
  </si>
  <si>
    <t>1350071522</t>
  </si>
  <si>
    <t>5.452</t>
  </si>
  <si>
    <t>855373539</t>
  </si>
  <si>
    <t>-920564738</t>
  </si>
  <si>
    <t>-2131888829</t>
  </si>
  <si>
    <t>5.99*1.76*2</t>
  </si>
  <si>
    <t>-971297039</t>
  </si>
  <si>
    <t>21.085</t>
  </si>
  <si>
    <t>1412522294</t>
  </si>
  <si>
    <t>5.452*2</t>
  </si>
  <si>
    <t>-1759923739</t>
  </si>
  <si>
    <t>10.904</t>
  </si>
  <si>
    <t>-6.951</t>
  </si>
  <si>
    <t>-723081805</t>
  </si>
  <si>
    <t>3.953</t>
  </si>
  <si>
    <t>27906191</t>
  </si>
  <si>
    <t>1009396179</t>
  </si>
  <si>
    <t>871174989</t>
  </si>
  <si>
    <t>-0.988</t>
  </si>
  <si>
    <t>-2.965</t>
  </si>
  <si>
    <t>672352196</t>
  </si>
  <si>
    <t>6.951</t>
  </si>
  <si>
    <t>-1949742732</t>
  </si>
  <si>
    <t>5.99*1.1*0.45</t>
  </si>
  <si>
    <t>149894584</t>
  </si>
  <si>
    <t>2.965*2</t>
  </si>
  <si>
    <t>226662662</t>
  </si>
  <si>
    <t>5.99*1.1*0.15</t>
  </si>
  <si>
    <t>87131R0232</t>
  </si>
  <si>
    <t>Kanalizační potrubí z tvrdého PVC v otevřeném výkopu ve sklonu do 20 %, korugovaného tuhost třídy SN 10 DN 160</t>
  </si>
  <si>
    <t>667695227</t>
  </si>
  <si>
    <t>5.99</t>
  </si>
  <si>
    <t>892351111</t>
  </si>
  <si>
    <t>Tlakové zkoušky vodou na potrubí DN 150 nebo 200</t>
  </si>
  <si>
    <t>-441965528</t>
  </si>
  <si>
    <t>393890813</t>
  </si>
  <si>
    <t>892381102</t>
  </si>
  <si>
    <t>Kamerová zkouška kanalizačního potrubí</t>
  </si>
  <si>
    <t>-293091973</t>
  </si>
  <si>
    <t>R8992001</t>
  </si>
  <si>
    <t>napojení nového potrubí DN 150 na stávající šachtu vč. všech souv. dodávek a prací D+M</t>
  </si>
  <si>
    <t>-323060113</t>
  </si>
  <si>
    <t>-430378863</t>
  </si>
  <si>
    <t>14,223</t>
  </si>
  <si>
    <t>8,118</t>
  </si>
  <si>
    <t>D5</t>
  </si>
  <si>
    <t>10,34</t>
  </si>
  <si>
    <t>E5</t>
  </si>
  <si>
    <t>6,98</t>
  </si>
  <si>
    <t>G5</t>
  </si>
  <si>
    <t>15,682</t>
  </si>
  <si>
    <t>H5</t>
  </si>
  <si>
    <t>3,614</t>
  </si>
  <si>
    <t>I5</t>
  </si>
  <si>
    <t>ALFA-265093 - D.2.3 - dešťová kanalizace</t>
  </si>
  <si>
    <t>29,52</t>
  </si>
  <si>
    <t>27,92</t>
  </si>
  <si>
    <t>41,36</t>
  </si>
  <si>
    <t>16,236</t>
  </si>
  <si>
    <t>13,96</t>
  </si>
  <si>
    <t>C60</t>
  </si>
  <si>
    <t>0,871</t>
  </si>
  <si>
    <t>D18</t>
  </si>
  <si>
    <t>43,512</t>
  </si>
  <si>
    <t>20,68</t>
  </si>
  <si>
    <t>C19</t>
  </si>
  <si>
    <t>57,6</t>
  </si>
  <si>
    <t>-136,205</t>
  </si>
  <si>
    <t>D24</t>
  </si>
  <si>
    <t>-14,877</t>
  </si>
  <si>
    <t>E24</t>
  </si>
  <si>
    <t>-43,529</t>
  </si>
  <si>
    <t>F24</t>
  </si>
  <si>
    <t>-1,432</t>
  </si>
  <si>
    <t>G24</t>
  </si>
  <si>
    <t>-14,055</t>
  </si>
  <si>
    <t>5,5</t>
  </si>
  <si>
    <t>C26</t>
  </si>
  <si>
    <t>17,785</t>
  </si>
  <si>
    <t>D26</t>
  </si>
  <si>
    <t>3,3</t>
  </si>
  <si>
    <t>2,063</t>
  </si>
  <si>
    <t>5,928</t>
  </si>
  <si>
    <t>1,238</t>
  </si>
  <si>
    <t>7,5</t>
  </si>
  <si>
    <t>35,93</t>
  </si>
  <si>
    <t>C37</t>
  </si>
  <si>
    <t>70,16</t>
  </si>
  <si>
    <t>2027662785</t>
  </si>
  <si>
    <t>""v.č. 802 - větev A"</t>
  </si>
  <si>
    <t>4*4*3.6*0.5</t>
  </si>
  <si>
    <t>544713488</t>
  </si>
  <si>
    <t>28.8</t>
  </si>
  <si>
    <t>-187307291</t>
  </si>
  <si>
    <t>-765710601</t>
  </si>
  <si>
    <t>-921710792</t>
  </si>
  <si>
    <t>(7.45*2.71+1.78*2.59+0.93*2.33)*1.1*0.5</t>
  </si>
  <si>
    <t>(1.01*1.33+20.43*1.2)*1.1*0.5</t>
  </si>
  <si>
    <t>(3*1.32+3.5*1.2+4*1.1+2*1.1)*1.1*0.5</t>
  </si>
  <si>
    <t>(2.67+2.5)*2*2*0.5</t>
  </si>
  <si>
    <t>(1.29+1.1*2)*2*2*0.5</t>
  </si>
  <si>
    <t>F5</t>
  </si>
  <si>
    <t>"Mezisoučet: "A5+B5+C5+D5+E5</t>
  </si>
  <si>
    <t>""v.č. 803 - větev B"</t>
  </si>
  <si>
    <t>(16.87*0.99+19.05*0.62)*1.1*0.5</t>
  </si>
  <si>
    <t>(4.5*1.1+3*0.54)*1.1*0.5</t>
  </si>
  <si>
    <t>(0.69+0.54)*2*2*0.5</t>
  </si>
  <si>
    <t>J5</t>
  </si>
  <si>
    <t>"Mezisoučet: "G5+H5+I5</t>
  </si>
  <si>
    <t>K5</t>
  </si>
  <si>
    <t>"Celkem: "A5+B5+C5+D5+E5+G5+H5+I5</t>
  </si>
  <si>
    <t>1809227396</t>
  </si>
  <si>
    <t>76.249</t>
  </si>
  <si>
    <t>1381380314</t>
  </si>
  <si>
    <t>1003508452</t>
  </si>
  <si>
    <t>-175001337</t>
  </si>
  <si>
    <t>(1.01*1.33+20.43*1.2)*2</t>
  </si>
  <si>
    <t>(3*1.32+3.5*1.2+4*1.1+2*1.1)*2</t>
  </si>
  <si>
    <t>(1.29+1.1*2)*2*4</t>
  </si>
  <si>
    <t>151101102</t>
  </si>
  <si>
    <t>Zřízení pažení a rozepření stěn rýh pro podzemní vedení pro všechny šířky rýhy příložné pro jakoukoliv mezerovitost, hloubky do 4 m</t>
  </si>
  <si>
    <t>1766314638</t>
  </si>
  <si>
    <t>(7.45*2.71+1.78*2.59+0.93*2.33)*2</t>
  </si>
  <si>
    <t>(2.67+2.5)*2*4</t>
  </si>
  <si>
    <t>"Celkem: "A10+B10</t>
  </si>
  <si>
    <t>-812154821</t>
  </si>
  <si>
    <t>109.159</t>
  </si>
  <si>
    <t>151101112</t>
  </si>
  <si>
    <t>Odstranění pažení a rozepření stěn rýh pro podzemní vedení s uložením materiálu na vzdálenost do 3 m od kraje výkopu příložné, hloubky přes 2 do 4 m</t>
  </si>
  <si>
    <t>203686349</t>
  </si>
  <si>
    <t>95.293</t>
  </si>
  <si>
    <t>699693926</t>
  </si>
  <si>
    <t>4*3.6*4</t>
  </si>
  <si>
    <t>-1707732274</t>
  </si>
  <si>
    <t>57.6</t>
  </si>
  <si>
    <t>-402623769</t>
  </si>
  <si>
    <t>-817012641</t>
  </si>
  <si>
    <t>-2007353557</t>
  </si>
  <si>
    <t>2091187899</t>
  </si>
  <si>
    <t>(1.01*1.33+20.43*1.2)*1.1</t>
  </si>
  <si>
    <t>(3*1.32+3.5*1.2+4*1.1+2*1.1)*1.1</t>
  </si>
  <si>
    <t>(1.29+1.1*2)*2*2</t>
  </si>
  <si>
    <t>21.756*2</t>
  </si>
  <si>
    <t>E18</t>
  </si>
  <si>
    <t>"Celkem: "A18+B18+C18+D18</t>
  </si>
  <si>
    <t>161101102</t>
  </si>
  <si>
    <t>Svislé přemístění výkopku bez naložení do dopravní nádoby avšak s vyprázdněním dopravní nádoby na hromadu nebo do dopravního prostředku z horniny tř. 1 až 4, při hloubce výkopu přes 2,5 do 4 m</t>
  </si>
  <si>
    <t>922839986</t>
  </si>
  <si>
    <t>(7.45*2.71+1.78*2.59+0.93*2.33)*1.1</t>
  </si>
  <si>
    <t>(2.67+2.5)*2*2</t>
  </si>
  <si>
    <t>28.8*2</t>
  </si>
  <si>
    <t>D19</t>
  </si>
  <si>
    <t>"Celkem: "A19+B19+C19</t>
  </si>
  <si>
    <t>1803339769</t>
  </si>
  <si>
    <t>210.098</t>
  </si>
  <si>
    <t>-136.205</t>
  </si>
  <si>
    <t>"Celkem: "A20+B20</t>
  </si>
  <si>
    <t>-162591787</t>
  </si>
  <si>
    <t>73.893</t>
  </si>
  <si>
    <t>1977634978</t>
  </si>
  <si>
    <t>172216227</t>
  </si>
  <si>
    <t>24951927</t>
  </si>
  <si>
    <t>76.249*2</t>
  </si>
  <si>
    <t>C24</t>
  </si>
  <si>
    <t>"Mezisoučet: "A24+B24</t>
  </si>
  <si>
    <t>-14.877</t>
  </si>
  <si>
    <t>-43.529</t>
  </si>
  <si>
    <t>-1.432</t>
  </si>
  <si>
    <t>-3.14*1.36*1.36*2.42</t>
  </si>
  <si>
    <t>H24</t>
  </si>
  <si>
    <t>"Celkem: "A24+B24+D24+E24+F24+G24</t>
  </si>
  <si>
    <t>-1385884914</t>
  </si>
  <si>
    <t>136.205</t>
  </si>
  <si>
    <t>-69577593</t>
  </si>
  <si>
    <t>34.23*1.1*0.45</t>
  </si>
  <si>
    <t>(3+3.5+4+2)*1.1*0.4</t>
  </si>
  <si>
    <t>35.93*1.1*0.45</t>
  </si>
  <si>
    <t>(4.5+3)*1.1*0.4</t>
  </si>
  <si>
    <t>E26</t>
  </si>
  <si>
    <t>"Celkem: "A26+B26+C26+D26</t>
  </si>
  <si>
    <t>1991465537</t>
  </si>
  <si>
    <t>43.529*2</t>
  </si>
  <si>
    <t>1551744219</t>
  </si>
  <si>
    <t>4*4</t>
  </si>
  <si>
    <t>-462698350</t>
  </si>
  <si>
    <t>34.23*1.1*0.15</t>
  </si>
  <si>
    <t>(3+3.5+4+2)*0.15*1.1</t>
  </si>
  <si>
    <t>35.93*1.1*0.15</t>
  </si>
  <si>
    <t>(4.5+3)*1.1*0.15</t>
  </si>
  <si>
    <t>E29</t>
  </si>
  <si>
    <t>"Celkem: "A29+B29+C29+D29</t>
  </si>
  <si>
    <t>452321181</t>
  </si>
  <si>
    <t>Podkladní a zajišťovací konstrukce z betonu železového v otevřeném výkopu desky pod potrubí, stoky a drobné objekty z betonu tř. C 35/45</t>
  </si>
  <si>
    <t>-705990281</t>
  </si>
  <si>
    <t>3.14*1.51*1.51*0.2</t>
  </si>
  <si>
    <t>452351101</t>
  </si>
  <si>
    <t>Bednění podkladních a zajišťovacích konstrukcí v otevřeném výkopu desek nebo sedlových loží pod potrubí, stoky a drobné objekty</t>
  </si>
  <si>
    <t>1265453969</t>
  </si>
  <si>
    <t>3.14*3.02*0.2</t>
  </si>
  <si>
    <t>452368211</t>
  </si>
  <si>
    <t>Výztuž podkladních desek, bloků nebo pražců v otevřeném výkopu ze svařovaných sítí typu Kari</t>
  </si>
  <si>
    <t>1413442999</t>
  </si>
  <si>
    <t>3.14*1.51*1.51*3.014*1.3*0.001</t>
  </si>
  <si>
    <t>871151121</t>
  </si>
  <si>
    <t>Montáž potrubí z trubek z tlakového polyetylénu otevřený výkop svařovaných vnější průměr 25 mm</t>
  </si>
  <si>
    <t>-144633700</t>
  </si>
  <si>
    <t>286136510</t>
  </si>
  <si>
    <t>potrubí vodovodní PE LD (rPE) D 25 x 2,3 mm</t>
  </si>
  <si>
    <t>-238907182</t>
  </si>
  <si>
    <t>87126R0231</t>
  </si>
  <si>
    <t>Kanalizační potrubí z tvrdého PVC v otevřeném výkopu ve sklonu do 20 %, korugované tuhost třídy SN 10 DN 110</t>
  </si>
  <si>
    <t>-309558772</t>
  </si>
  <si>
    <t>3+3.5+4</t>
  </si>
  <si>
    <t>4.5+3</t>
  </si>
  <si>
    <t>"Celkem: "A35+B35</t>
  </si>
  <si>
    <t>-1493381586</t>
  </si>
  <si>
    <t>34.23</t>
  </si>
  <si>
    <t>35.93</t>
  </si>
  <si>
    <t>C36</t>
  </si>
  <si>
    <t>"Celkem: "A36+B36</t>
  </si>
  <si>
    <t>877265211</t>
  </si>
  <si>
    <t>Montáž tvarovek na kanalizačním potrubí z trub z plastu z tvrdého PVC nebo z polypropylenu v otevřeném výkopu jednoosých DN 100</t>
  </si>
  <si>
    <t>-653324713</t>
  </si>
  <si>
    <t>3*3</t>
  </si>
  <si>
    <t>2*3</t>
  </si>
  <si>
    <t>D37</t>
  </si>
  <si>
    <t>"Celkem: "A37+B37+C37</t>
  </si>
  <si>
    <t>286113510</t>
  </si>
  <si>
    <t>koleno kanalizace plastové KG 110x45°</t>
  </si>
  <si>
    <t>-1317617667</t>
  </si>
  <si>
    <t>1*3*3</t>
  </si>
  <si>
    <t>1*2*3</t>
  </si>
  <si>
    <t>C38</t>
  </si>
  <si>
    <t>"Celkem: "A38+B38</t>
  </si>
  <si>
    <t>286113520</t>
  </si>
  <si>
    <t>koleno kanalizace plastové KG 110x67°</t>
  </si>
  <si>
    <t>1348674696</t>
  </si>
  <si>
    <t>877265271</t>
  </si>
  <si>
    <t>Montáž tvarovek na kanalizačním potrubí z trub z plastu z tvrdého PVC nebo z polypropylenu v otevřeném výkopu lapačů střešních splavenin DN 100</t>
  </si>
  <si>
    <t>1264143711</t>
  </si>
  <si>
    <t>"Celkem: "A40+B40</t>
  </si>
  <si>
    <t>552441010</t>
  </si>
  <si>
    <t>lapač střešních splavenin - geiger DN 125 mm</t>
  </si>
  <si>
    <t>971979705</t>
  </si>
  <si>
    <t>877315221</t>
  </si>
  <si>
    <t>Montáž tvarovek na kanalizačním potrubí z trub z plastu z tvrdého PVC nebo z polypropylenu v otevřeném výkopu dvouosých DN 150</t>
  </si>
  <si>
    <t>168626055</t>
  </si>
  <si>
    <t>C42</t>
  </si>
  <si>
    <t>"Celkem: "A42+B42</t>
  </si>
  <si>
    <t>286113900</t>
  </si>
  <si>
    <t>odbočka kanalizační plastová s hrdlem KG 150/110/45°</t>
  </si>
  <si>
    <t>-718640289</t>
  </si>
  <si>
    <t>891163111</t>
  </si>
  <si>
    <t>Montáž vodovodních armatur na potrubí ventilů hlavních pro přípojky DN 25</t>
  </si>
  <si>
    <t>1766549923</t>
  </si>
  <si>
    <t>551R000131</t>
  </si>
  <si>
    <t>ventil s vypouštěním 3/4"</t>
  </si>
  <si>
    <t>-1161414936</t>
  </si>
  <si>
    <t>89116R001</t>
  </si>
  <si>
    <t>šroubení pro připojení hadice D+M</t>
  </si>
  <si>
    <t>-293076925</t>
  </si>
  <si>
    <t>892271111</t>
  </si>
  <si>
    <t>Tlakové zkoušky vodou na potrubí DN 100 nebo 125</t>
  </si>
  <si>
    <t>1730772427</t>
  </si>
  <si>
    <t>667875959</t>
  </si>
  <si>
    <t>70.16</t>
  </si>
  <si>
    <t>1575135390</t>
  </si>
  <si>
    <t>C49</t>
  </si>
  <si>
    <t>"Celkem: "A49+B49</t>
  </si>
  <si>
    <t>-892786836</t>
  </si>
  <si>
    <t>894411311</t>
  </si>
  <si>
    <t>Osazení železobetonových dílců pro šachty skruží rovných</t>
  </si>
  <si>
    <t>-1896793933</t>
  </si>
  <si>
    <t>592241610</t>
  </si>
  <si>
    <t>skruž kanalizační s ocelovými stupadly 100 x 50 x 12 cm</t>
  </si>
  <si>
    <t>687176781</t>
  </si>
  <si>
    <t>894412411</t>
  </si>
  <si>
    <t>Osazení železobetonových dílců pro šachty skruží přechodových</t>
  </si>
  <si>
    <t>-64366003</t>
  </si>
  <si>
    <t>592241670</t>
  </si>
  <si>
    <t>skruž betonová přechodová 62,5/100x60x12 cm, stupadla poplastovaná</t>
  </si>
  <si>
    <t>-1605324574</t>
  </si>
  <si>
    <t>894812202</t>
  </si>
  <si>
    <t>Revizní a čistící šachta z polypropylenu PP pro hladké trouby DN 425 šachtové dno (DN šachty / DN trubního vedení) DN 425/150 průtočné 30 st.,60 st.,90 st.</t>
  </si>
  <si>
    <t>-1914355000</t>
  </si>
  <si>
    <t>C55</t>
  </si>
  <si>
    <t>"Celkem: "A55+B55</t>
  </si>
  <si>
    <t>894812203</t>
  </si>
  <si>
    <t>Revizní a čistící šachta z polypropylenu PP pro hladké trouby DN 425 šachtové dno (DN šachty / DN trubního vedení) DN 425/150 s přítokem tvaru T</t>
  </si>
  <si>
    <t>271995867</t>
  </si>
  <si>
    <t>894812231</t>
  </si>
  <si>
    <t>Revizní a čistící šachta z polypropylenu PP pro hladké trouby DN 425 roura šachtová korugovaná bez hrdla, světlé hloubky 1500 mm</t>
  </si>
  <si>
    <t>1222553809</t>
  </si>
  <si>
    <t>C57</t>
  </si>
  <si>
    <t>"Celkem: "A57+B57</t>
  </si>
  <si>
    <t>894812233</t>
  </si>
  <si>
    <t>Revizní a čistící šachta z polypropylenu PP pro hladké trouby DN 425 roura šachtová korugovaná bez hrdla, světlé hloubky 3000 mm</t>
  </si>
  <si>
    <t>-634920189</t>
  </si>
  <si>
    <t>894812249</t>
  </si>
  <si>
    <t>Revizní a čistící šachta z polypropylenu PP pro hladké trouby DN 425 roura šachtová korugovaná Příplatek k cenám 2231 - 2242 za uříznutí šachtové roury</t>
  </si>
  <si>
    <t>-1089577601</t>
  </si>
  <si>
    <t>894812257</t>
  </si>
  <si>
    <t>Revizní a čistící šachta z polypropylenu PP pro hladké trouby DN 425 poklop plastový (pro zatížení) pochůzí (1,5 t)</t>
  </si>
  <si>
    <t>6470078</t>
  </si>
  <si>
    <t>D60</t>
  </si>
  <si>
    <t>"Celkem: "A60+B60+C60</t>
  </si>
  <si>
    <t>894812262</t>
  </si>
  <si>
    <t>Revizní a čistící šachta z polypropylenu PP pro hladké trouby DN 425 poklop litinový (pro zatížení) plný do teleskopické trubky (40 t)</t>
  </si>
  <si>
    <t>936941931</t>
  </si>
  <si>
    <t>894812331</t>
  </si>
  <si>
    <t>Revizní a čistící šachta z polypropylenu PP pro hladké trouby DN 600 roura šachtová korugovaná, světlé hloubky 1 000 mm</t>
  </si>
  <si>
    <t>922303991</t>
  </si>
  <si>
    <t>894812351</t>
  </si>
  <si>
    <t>Revizní a čistící šachta z polypropylenu PP pro hladké trouby DN 600 poklop (mříž) litinový pro zatížení do 1,5 t s betonovým prstencem</t>
  </si>
  <si>
    <t>-227878854</t>
  </si>
  <si>
    <t>894812R011</t>
  </si>
  <si>
    <t>Revizní a čistící šachta z polypropylenu PP pro hladké trouby DN 600 šachtové dno (DN šachty / DN trubního vedení) DN 600 plné</t>
  </si>
  <si>
    <t>401033616</t>
  </si>
  <si>
    <t>899103111</t>
  </si>
  <si>
    <t>Osazení poklopů litinových a ocelových včetně rámů hmotnosti jednotlivě přes 100 do 150 kg</t>
  </si>
  <si>
    <t>1981802393</t>
  </si>
  <si>
    <t>552410R110</t>
  </si>
  <si>
    <t>poklop , kruhový rám, vstup 600 mm</t>
  </si>
  <si>
    <t>908762411</t>
  </si>
  <si>
    <t>1091320874</t>
  </si>
  <si>
    <t>R8994001</t>
  </si>
  <si>
    <t>vybetonování dvouplášť. válcové nádrže betonem C 35/40 D+M</t>
  </si>
  <si>
    <t>1318583040</t>
  </si>
  <si>
    <t>3.14*2.72*0.15*2.22</t>
  </si>
  <si>
    <t>3.14*1.36*1.36*0.15</t>
  </si>
  <si>
    <t>Ř8993001</t>
  </si>
  <si>
    <t>plastová dvouplášťová válcová nádrž pro vybetonování pro 8 EO DN 2720 mm v. 2220 mm vč předepsaného vystrojení vč. všech souv. dodácek a prací D+M</t>
  </si>
  <si>
    <t>888883768</t>
  </si>
  <si>
    <t>1239105140</t>
  </si>
  <si>
    <t>-4,028</t>
  </si>
  <si>
    <t>-1,321</t>
  </si>
  <si>
    <t>-3,019</t>
  </si>
  <si>
    <t>ALFA-265094 - D.2.4 - domovní plynovod</t>
  </si>
  <si>
    <t>21-M - Elektromontáže</t>
  </si>
  <si>
    <t>23-M - Montáže potrubí</t>
  </si>
  <si>
    <t>46-M - Zemní práce při extr.mont.pracích</t>
  </si>
  <si>
    <t>991258102</t>
  </si>
  <si>
    <t>""v. č. 801 - situace inženýrských sítí, TZ"</t>
  </si>
  <si>
    <t>""v.č. 806 - podélný profil domovního NTL plynovodu, TZ"</t>
  </si>
  <si>
    <t>11.01*0.95*0.8*0.5</t>
  </si>
  <si>
    <t>-810520257</t>
  </si>
  <si>
    <t>4.184</t>
  </si>
  <si>
    <t>651121315</t>
  </si>
  <si>
    <t>-2093731983</t>
  </si>
  <si>
    <t>1167341459</t>
  </si>
  <si>
    <t>4.184*2</t>
  </si>
  <si>
    <t>-1593890181</t>
  </si>
  <si>
    <t>8.368</t>
  </si>
  <si>
    <t>-4.028</t>
  </si>
  <si>
    <t>"Celkem: "A6+B6</t>
  </si>
  <si>
    <t>383840850</t>
  </si>
  <si>
    <t>4.34</t>
  </si>
  <si>
    <t>-1456817139</t>
  </si>
  <si>
    <t>538580006</t>
  </si>
  <si>
    <t>1355116177</t>
  </si>
  <si>
    <t>-1.321</t>
  </si>
  <si>
    <t>-3.019</t>
  </si>
  <si>
    <t>"Celkem: "A10+B10+C10</t>
  </si>
  <si>
    <t>-227254844</t>
  </si>
  <si>
    <t>4.028</t>
  </si>
  <si>
    <t>1130780951</t>
  </si>
  <si>
    <t>11.1*0.8*0.34</t>
  </si>
  <si>
    <t>376298941</t>
  </si>
  <si>
    <t>3.019*2</t>
  </si>
  <si>
    <t>21-M</t>
  </si>
  <si>
    <t>210800505</t>
  </si>
  <si>
    <t>Montáž měděných vodičů CY, HO5V, HO7V, NYY, YY 2,5 mm2 uložených v trubkách nebo lištách</t>
  </si>
  <si>
    <t>2095757969</t>
  </si>
  <si>
    <t>""vodič pro vytyčení plynovodu"</t>
  </si>
  <si>
    <t>11.01</t>
  </si>
  <si>
    <t>341410240</t>
  </si>
  <si>
    <t>vodič silový s Cu jádrem CY pocínovaný 2,50 mm2</t>
  </si>
  <si>
    <t>-1913580830</t>
  </si>
  <si>
    <t>23-M</t>
  </si>
  <si>
    <t>Montáže potrubí</t>
  </si>
  <si>
    <t>230200004</t>
  </si>
  <si>
    <t>Montáž plynových přípojek svářením DN 32 (1 1/4")</t>
  </si>
  <si>
    <t>2080749260</t>
  </si>
  <si>
    <t>11.01+1.49</t>
  </si>
  <si>
    <t>230200116</t>
  </si>
  <si>
    <t>Nasunutí potrubní sekce do ocelové chráničky DN 50</t>
  </si>
  <si>
    <t>-786167641</t>
  </si>
  <si>
    <t>1.49</t>
  </si>
  <si>
    <t>286139220</t>
  </si>
  <si>
    <t>potrubí plynovodní z PE 100+ opláštěné vrstvou z pěnového PE, SDR 11, 40 x 3,7 mm</t>
  </si>
  <si>
    <t>1150369606</t>
  </si>
  <si>
    <t>286139610</t>
  </si>
  <si>
    <t>trubka ochranná pro plyn PEHD 50 x 3,0 mm</t>
  </si>
  <si>
    <t>1814670276</t>
  </si>
  <si>
    <t>elektrokoleno svařovací 90 ° vodovodního potrubí PE, d 40 mm</t>
  </si>
  <si>
    <t>-1008416040</t>
  </si>
  <si>
    <t>230201012</t>
  </si>
  <si>
    <t>Montáž plynovodů D 60,3 mm, tl. 3,2 mm</t>
  </si>
  <si>
    <t>-1045268127</t>
  </si>
  <si>
    <t>""ochranná trubka výstupu potrubí z pilíře"</t>
  </si>
  <si>
    <t>230230001</t>
  </si>
  <si>
    <t>Předběžná tlaková zkouška vodou DN 50</t>
  </si>
  <si>
    <t>2077778270</t>
  </si>
  <si>
    <t>230230016</t>
  </si>
  <si>
    <t>Hlavní tlaková zkouška vzduchem 0,6 MPa DN 50</t>
  </si>
  <si>
    <t>-1488247278</t>
  </si>
  <si>
    <t>230230076</t>
  </si>
  <si>
    <t>Čištění potrubí PN 38 64 16 DN 200</t>
  </si>
  <si>
    <t>-1097534217</t>
  </si>
  <si>
    <t>-1602173576</t>
  </si>
  <si>
    <t>11.01*0.8*0.15</t>
  </si>
  <si>
    <t>46-M</t>
  </si>
  <si>
    <t>Zemní práce při extr.mont.pracích</t>
  </si>
  <si>
    <t>460490011</t>
  </si>
  <si>
    <t>Krytí kabelů výstražnou fólií šířky 20 cm</t>
  </si>
  <si>
    <t>-1693835581</t>
  </si>
  <si>
    <t>283R7760000</t>
  </si>
  <si>
    <t>výstražná fólie "plyn" žlutá</t>
  </si>
  <si>
    <t>-1752350358</t>
  </si>
  <si>
    <t>723111205</t>
  </si>
  <si>
    <t>Potrubí z ocelových trubek závitových černých spojovaných svařováním, bezešvých běžných DN 32</t>
  </si>
  <si>
    <t>-1510882862</t>
  </si>
  <si>
    <t>""potrubí v pilíři"</t>
  </si>
  <si>
    <t>0.5</t>
  </si>
  <si>
    <t>723160204</t>
  </si>
  <si>
    <t>Přípojky k plynoměrům spojované na závit bez ochozu G 1</t>
  </si>
  <si>
    <t>925975699</t>
  </si>
  <si>
    <t>723160334</t>
  </si>
  <si>
    <t>Přípojky k plynoměrům rozpěrky přípojek G 1</t>
  </si>
  <si>
    <t>-1946830266</t>
  </si>
  <si>
    <t>přechodka plast - kov 40 - 1 1/4", vnější závit</t>
  </si>
  <si>
    <t>1790937959</t>
  </si>
  <si>
    <t>723231164</t>
  </si>
  <si>
    <t>Armatury se dvěma závity kohouty kulové PN 42 do 185 st.C plnoprůtokové vnitřní závit těžká řada G 1</t>
  </si>
  <si>
    <t>-697136657</t>
  </si>
  <si>
    <t>723234311</t>
  </si>
  <si>
    <t>Armatury se dvěma závity středotlaké regulátory tlaku plynu jednostupňové pro zemní plyn, výkon do 6 m3/hod</t>
  </si>
  <si>
    <t>1326905612</t>
  </si>
  <si>
    <t>Přesun hmot pro vnitřní plynovod stanovený z hmotnosti přesunovaného materiálu vodorovná dopravní vzdálenost do 50 m v objektech výšky do 6 m</t>
  </si>
  <si>
    <t>560312672</t>
  </si>
  <si>
    <t>1606163492</t>
  </si>
  <si>
    <t>6,235</t>
  </si>
  <si>
    <t>0,613</t>
  </si>
  <si>
    <t>-14,151</t>
  </si>
  <si>
    <t>23,75</t>
  </si>
  <si>
    <t>D7</t>
  </si>
  <si>
    <t>23,98</t>
  </si>
  <si>
    <t>E7</t>
  </si>
  <si>
    <t>24,593</t>
  </si>
  <si>
    <t>ALFA-26511 - D.2.7 - zpevněné plochy - neveřejná část</t>
  </si>
  <si>
    <t>13,538</t>
  </si>
  <si>
    <t>-4,08</t>
  </si>
  <si>
    <t>-26,52</t>
  </si>
  <si>
    <t>B27</t>
  </si>
  <si>
    <t>0,329</t>
  </si>
  <si>
    <t>122202201</t>
  </si>
  <si>
    <t>Odkopávky a prokopávky nezapažené pro silnice s přemístěním výkopku v příčných profilech na vzdálenost do 15 m nebo s naložením na dopravní prostředek v hornině tř. 3 do 100 m3</t>
  </si>
  <si>
    <t>1196909958</t>
  </si>
  <si>
    <t>""v.č. 951 - situace zpevněných ploch, TZ"</t>
  </si>
  <si>
    <t>71.64*0.57</t>
  </si>
  <si>
    <t>(16+5*2+6*2+9.5)*0.5*0.57</t>
  </si>
  <si>
    <t>23.98*0.26</t>
  </si>
  <si>
    <t>(1.515+1.35+5)*0.3*0.26</t>
  </si>
  <si>
    <t>"Celkem: "A1+B1+C1+D1</t>
  </si>
  <si>
    <t>122202209</t>
  </si>
  <si>
    <t>Odkopávky a prokopávky nezapažené pro silnice s přemístěním výkopku v příčných profilech na vzdálenost do 15 m nebo s naložením na dopravní prostředek v hornině tř. 3 Příplatek k cenám za lepivost horniny tř. 3</t>
  </si>
  <si>
    <t>-1793310005</t>
  </si>
  <si>
    <t>61.221</t>
  </si>
  <si>
    <t>1848379727</t>
  </si>
  <si>
    <t>-14.151</t>
  </si>
  <si>
    <t>"Celkem: "A3+B3</t>
  </si>
  <si>
    <t>-2002808517</t>
  </si>
  <si>
    <t>47.07</t>
  </si>
  <si>
    <t>1659080985</t>
  </si>
  <si>
    <t>128500524</t>
  </si>
  <si>
    <t>-2099490954</t>
  </si>
  <si>
    <t>71.64</t>
  </si>
  <si>
    <t>(16+5*2+6*2+9.5)*0.5</t>
  </si>
  <si>
    <t>"Mezisoučet: "A7+B7</t>
  </si>
  <si>
    <t>23.98</t>
  </si>
  <si>
    <t>F7</t>
  </si>
  <si>
    <t>"Mezisoučet: "D7+E7</t>
  </si>
  <si>
    <t>G7</t>
  </si>
  <si>
    <t>"Celkem: "A7+B7+D7+E7</t>
  </si>
  <si>
    <t>564831RR111</t>
  </si>
  <si>
    <t>Podklad ze štěrkodrti ŠD s rozprostřením a zhutněním, po zhutnění Podklad ze štěrkodrtě ŠD fr 8 - 16 tl 100 mm D+M</t>
  </si>
  <si>
    <t>-1166895768</t>
  </si>
  <si>
    <t>-821348023</t>
  </si>
  <si>
    <t>(71.64+95.39)*0.5</t>
  </si>
  <si>
    <t>24.593</t>
  </si>
  <si>
    <t>"Celkem: "A9+B9</t>
  </si>
  <si>
    <t>564861111</t>
  </si>
  <si>
    <t>Podklad ze štěrkodrti ŠD s rozprostřením a zhutněním, po zhutnění tl. 200 mm</t>
  </si>
  <si>
    <t>1593365671</t>
  </si>
  <si>
    <t>95.39</t>
  </si>
  <si>
    <t>1170478792</t>
  </si>
  <si>
    <t>13.538</t>
  </si>
  <si>
    <t>0.613</t>
  </si>
  <si>
    <t>C11</t>
  </si>
  <si>
    <t>"Celkem: "A11+B11</t>
  </si>
  <si>
    <t>596212211</t>
  </si>
  <si>
    <t>Kladení dlažby z betonových zámkových dlaždic pozemních komunikací s ložem z kameniva těženého nebo drceného tl. do 50 mm, s vyplněním spár, s dvojitým hutněním vibrováním a se smetením přebytečného materiálu na krajnici tl. 80 mm skupiny A, pro plochy přes 50 do 100 m2</t>
  </si>
  <si>
    <t>1287574018</t>
  </si>
  <si>
    <t>"Celkem: "A12+B12</t>
  </si>
  <si>
    <t>592452080</t>
  </si>
  <si>
    <t>dlažba skladebná betonová základní 19,6x9,6x8 cm barevná</t>
  </si>
  <si>
    <t>1803940265</t>
  </si>
  <si>
    <t>95.62*1.03</t>
  </si>
  <si>
    <t>914111111</t>
  </si>
  <si>
    <t>Montáž svislé dopravní značky základní velikosti do 1 m2 objímkami na sloupky nebo konzoly</t>
  </si>
  <si>
    <t>142106056</t>
  </si>
  <si>
    <t>404443RR040</t>
  </si>
  <si>
    <t>značka dopravní svislá IP12</t>
  </si>
  <si>
    <t>1711813855</t>
  </si>
  <si>
    <t>404443R0420</t>
  </si>
  <si>
    <t>dodatková tabulka s textem "DA + DS KAMELIE"</t>
  </si>
  <si>
    <t>-1609591874</t>
  </si>
  <si>
    <t>914511112</t>
  </si>
  <si>
    <t>Montáž sloupku dopravních značek délky do 3,5 m do hliníkové patky</t>
  </si>
  <si>
    <t>-1122547925</t>
  </si>
  <si>
    <t>404452300</t>
  </si>
  <si>
    <t>sloupek Zn 70 - 350</t>
  </si>
  <si>
    <t>-323341987</t>
  </si>
  <si>
    <t>404452410</t>
  </si>
  <si>
    <t>patka hliníková pro sloupek D 70 mm</t>
  </si>
  <si>
    <t>-1150898107</t>
  </si>
  <si>
    <t>404452540</t>
  </si>
  <si>
    <t>víčko plastové na sloupek 70</t>
  </si>
  <si>
    <t>-1794789014</t>
  </si>
  <si>
    <t>916131213</t>
  </si>
  <si>
    <t>Osazení silničního obrubníku betonového se zřízením lože, s vyplněním a zatřením spár cementovou maltou stojatého s boční opěrou z betonu prostého tř. C 12/15, do lože z betonu prostého téže značky</t>
  </si>
  <si>
    <t>-516253054</t>
  </si>
  <si>
    <t>16+5*2+6*2+9.5</t>
  </si>
  <si>
    <t>592174680</t>
  </si>
  <si>
    <t>obrubník betonový silniční nájezdový vibrolisovaný 100x15x15 cm</t>
  </si>
  <si>
    <t>-1256093011</t>
  </si>
  <si>
    <t>(5*2+16)*1.02</t>
  </si>
  <si>
    <t>592174R090</t>
  </si>
  <si>
    <t>obrubník betonový silniční přechodový L + P vibrolisovaný 100x15/12x15 cm</t>
  </si>
  <si>
    <t>1399387250</t>
  </si>
  <si>
    <t>4*1.02</t>
  </si>
  <si>
    <t>592174650</t>
  </si>
  <si>
    <t>obrubník betonový silniční vibrolisovaný 100x15x25 cm</t>
  </si>
  <si>
    <t>1832232343</t>
  </si>
  <si>
    <t>47.5*1.02</t>
  </si>
  <si>
    <t>-4.08</t>
  </si>
  <si>
    <t>-26.52</t>
  </si>
  <si>
    <t>"Celkem: "A24+B24+C24</t>
  </si>
  <si>
    <t>1722544165</t>
  </si>
  <si>
    <t>1.515+2.3+5.8+1.35</t>
  </si>
  <si>
    <t>592173140</t>
  </si>
  <si>
    <t>obrubník betonový zahradní přírodní šedá 50x8x25 cm</t>
  </si>
  <si>
    <t>1111840132</t>
  </si>
  <si>
    <t>10.965*2*1.02</t>
  </si>
  <si>
    <t>-440122835</t>
  </si>
  <si>
    <t>47.5*0.5*0.1</t>
  </si>
  <si>
    <t>10.965*0.3*0.1</t>
  </si>
  <si>
    <t>C27</t>
  </si>
  <si>
    <t>"Celkem: "A27+B27</t>
  </si>
  <si>
    <t>998223011</t>
  </si>
  <si>
    <t>Přesun hmot pro pozemní komunikace s krytem dlážděným dopravní vzdálenost do 200 m jakékoliv délky objektu</t>
  </si>
  <si>
    <t>-1211125256</t>
  </si>
  <si>
    <t>-2,04</t>
  </si>
  <si>
    <t>ALFA-265111 - D.27 - zpevněné plochy - veřejná část</t>
  </si>
  <si>
    <t>1140264466</t>
  </si>
  <si>
    <t>22.5*0.57+(2.5+12.8+2*2)*0.5*0.57</t>
  </si>
  <si>
    <t>593825906</t>
  </si>
  <si>
    <t>18.326</t>
  </si>
  <si>
    <t>803967361</t>
  </si>
  <si>
    <t>-546876637</t>
  </si>
  <si>
    <t>633662599</t>
  </si>
  <si>
    <t>-1003294640</t>
  </si>
  <si>
    <t>1334202553</t>
  </si>
  <si>
    <t>22.5+(2.5+12.8+2*2)*0.5</t>
  </si>
  <si>
    <t>-763176699</t>
  </si>
  <si>
    <t>22.5</t>
  </si>
  <si>
    <t>-271507730</t>
  </si>
  <si>
    <t>32.15</t>
  </si>
  <si>
    <t>57811652</t>
  </si>
  <si>
    <t>832014067</t>
  </si>
  <si>
    <t>-107067470</t>
  </si>
  <si>
    <t>22.5*1.03</t>
  </si>
  <si>
    <t>1398003899</t>
  </si>
  <si>
    <t>2.5*2+12.8+2*2</t>
  </si>
  <si>
    <t>64597132</t>
  </si>
  <si>
    <t>2*1.02</t>
  </si>
  <si>
    <t>-1173213993</t>
  </si>
  <si>
    <t>1708025284</t>
  </si>
  <si>
    <t>21.8*1.02</t>
  </si>
  <si>
    <t>-2.04</t>
  </si>
  <si>
    <t>980456775</t>
  </si>
  <si>
    <t>21.8*0.5*0.1</t>
  </si>
  <si>
    <t>1421329550</t>
  </si>
  <si>
    <t>9,288</t>
  </si>
  <si>
    <t>4,104</t>
  </si>
  <si>
    <t>32,619</t>
  </si>
  <si>
    <t>0,022</t>
  </si>
  <si>
    <t>0,523</t>
  </si>
  <si>
    <t>0,262</t>
  </si>
  <si>
    <t>0,111</t>
  </si>
  <si>
    <t>ALFA-26512 - D.2.8 - oplocení</t>
  </si>
  <si>
    <t>0,074</t>
  </si>
  <si>
    <t>0,325</t>
  </si>
  <si>
    <t>0,078</t>
  </si>
  <si>
    <t>0,894</t>
  </si>
  <si>
    <t>132201101</t>
  </si>
  <si>
    <t>Hloubení zapažených i nezapažených rýh šířky do 600 mm s urovnáním dna do předepsaného profilu a spádu v hornině tř. 3 do 100 m3</t>
  </si>
  <si>
    <t>-741046002</t>
  </si>
  <si>
    <t>""v.č. 953 - půdorys plotu, půdorys základů plotu, TZ"</t>
  </si>
  <si>
    <t>(5.08+9.345)*0.4*1.55*0.5+2.9*0.4*1.35*0.5</t>
  </si>
  <si>
    <t>(4.325+3.64+18.265)*0.4*1.15*0.5+(2.3+6.2+2)*0.4*1.55*0.5</t>
  </si>
  <si>
    <t>"Celkem: "A1+B1</t>
  </si>
  <si>
    <t>132201109</t>
  </si>
  <si>
    <t>Hloubení zapažených i nezapažených rýh šířky do 600 mm s urovnáním dna do předepsaného profilu a spádu v hornině tř. 3 Příplatek k cenám za lepivost horniny tř. 3</t>
  </si>
  <si>
    <t>1756383436</t>
  </si>
  <si>
    <t>14.543</t>
  </si>
  <si>
    <t>1337782536</t>
  </si>
  <si>
    <t>132301109</t>
  </si>
  <si>
    <t>Hloubení zapažených i nezapažených rýh šířky do 600 mm s urovnáním dna do předepsaného profilu a spádu v hornině tř. 4 Příplatek k cenám za lepivost horniny tř. 4</t>
  </si>
  <si>
    <t>-1326865283</t>
  </si>
  <si>
    <t>133201101</t>
  </si>
  <si>
    <t>Hloubení zapažených i nezapažených šachet s případným nutným přemístěním výkopku ve výkopišti v hornině tř. 3 do 100 m3</t>
  </si>
  <si>
    <t>-1074479374</t>
  </si>
  <si>
    <t>""v.č. 951 - situace oplocení, TZ"</t>
  </si>
  <si>
    <t>""v.č. 952 - vzorové pole - drátěné oplocení, TZ"</t>
  </si>
  <si>
    <t>0.6*0.6*0.75*12*0.5+0.6*0.6*0.6*4*0.5</t>
  </si>
  <si>
    <t>133201109</t>
  </si>
  <si>
    <t>Hloubení zapažených i nezapažených šachet s případným nutným přemístěním výkopku ve výkopišti v hornině tř. 3 Příplatek k cenám za lepivost horniny tř. 3</t>
  </si>
  <si>
    <t>1704278381</t>
  </si>
  <si>
    <t>2.052</t>
  </si>
  <si>
    <t>133301101</t>
  </si>
  <si>
    <t>Hloubení zapažených i nezapažených šachet s případným nutným přemístěním výkopku ve výkopišti v hornině tř. 4 do 100 m3</t>
  </si>
  <si>
    <t>297983245</t>
  </si>
  <si>
    <t>133301109</t>
  </si>
  <si>
    <t>Hloubení zapažených i nezapažených šachet s případným nutným přemístěním výkopku ve výkopišti v hornině tř. 4 Příplatek k cenám za lepivost horniny tř. 4</t>
  </si>
  <si>
    <t>-491800542</t>
  </si>
  <si>
    <t>2087551433</t>
  </si>
  <si>
    <t>14.543*2</t>
  </si>
  <si>
    <t>2.052*2</t>
  </si>
  <si>
    <t>-459313503</t>
  </si>
  <si>
    <t>33.19</t>
  </si>
  <si>
    <t>-1654409582</t>
  </si>
  <si>
    <t>Poplatek za uložení odpadu ze sypaniny na skládce (skládkovné)</t>
  </si>
  <si>
    <t>1679335081</t>
  </si>
  <si>
    <t>271532212</t>
  </si>
  <si>
    <t>Podsyp pod základové konstrukce se zhutněním a urovnáním povrchu z kameniva hrubého, frakce 16 - 32 mm</t>
  </si>
  <si>
    <t>-1648427154</t>
  </si>
  <si>
    <t>(5.08+9.345+4.3+6.2+4.3+2.9+4.325+3.64+18.265)*0.4*0.2</t>
  </si>
  <si>
    <t>274321411</t>
  </si>
  <si>
    <t>Základy z betonu železového (bez výztuže) pasy z betonu bez zvýšených nároků na prostředí tř. C 20/25</t>
  </si>
  <si>
    <t>-1102943433</t>
  </si>
  <si>
    <t>(5.08+9.345+4.3+6.2+4.3+2.9+4.325+3.64+18.265)*0.4*0.75*1.035</t>
  </si>
  <si>
    <t>274351215</t>
  </si>
  <si>
    <t>Bednění základových stěn pasů svislé nebo šikmé (odkloněné), půdorysně přímé nebo zalomené ve volných nebo zapažených jámách, rýhách, šachtách, včetně případných vzpěr zřízení</t>
  </si>
  <si>
    <t>-744149485</t>
  </si>
  <si>
    <t>(5.08+9.345+1.2+1.4+6+4.3+2.9+4.325+3.64+18.265)*0.2*2+0.4*0.2*4</t>
  </si>
  <si>
    <t>274351216</t>
  </si>
  <si>
    <t>Bednění základových stěn pasů svislé nebo šikmé (odkloněné), půdorysně přímé nebo zalomené ve volných nebo zapažených jámách, rýhách, šachtách, včetně případných vzpěr odstranění</t>
  </si>
  <si>
    <t>150473446</t>
  </si>
  <si>
    <t>22.902</t>
  </si>
  <si>
    <t>-738905968</t>
  </si>
  <si>
    <t>(0.4+1.4+1)*5*2*1.2*0.617*0.001</t>
  </si>
  <si>
    <t>(5.48+16.48+3.64+18.265)*5*2*1.2*0.617*0.001</t>
  </si>
  <si>
    <t>(6.2+4.3)*5*2*1.2*0.617*0.001</t>
  </si>
  <si>
    <t>D17</t>
  </si>
  <si>
    <t>"Celkem: "A17+B17+C17</t>
  </si>
  <si>
    <t>275313711</t>
  </si>
  <si>
    <t>Základy z betonu prostého patky a bloky z betonu kamenem neprokládaného tř. C 20/25</t>
  </si>
  <si>
    <t>1313730521</t>
  </si>
  <si>
    <t>0.6*0.6*0.75*12*1.035</t>
  </si>
  <si>
    <t>0.6*0.6*0.6*4*1.035</t>
  </si>
  <si>
    <t>275353102</t>
  </si>
  <si>
    <t>Bednění kotevních otvorů a prostupů v základových konstrukcích v patkách včetně polohového zajištění a odbednění, popř. ztraceného bednění z pletiva apod. průřezu do 0,01 m2, hl. přes 0,25 do 0,50 m</t>
  </si>
  <si>
    <t>1806574065</t>
  </si>
  <si>
    <t>12+4</t>
  </si>
  <si>
    <t>275353109</t>
  </si>
  <si>
    <t>Bednění kotevních otvorů a prostupů v základových konstrukcích v patkách včetně polohového zajištění a odbednění, popř. ztraceného bednění z pletiva apod. průřezu do 0,01 m2, hl. Příplatek k ceně -3102 za každý další i započatý 0,5 m hl.</t>
  </si>
  <si>
    <t>-462988964</t>
  </si>
  <si>
    <t>278311161</t>
  </si>
  <si>
    <t>Zálivka kotevních otvorů z betonu bez zvýšených nároků na prostředí tř. C 25/30 při objemu jednoho otvoru do 0,02 m3</t>
  </si>
  <si>
    <t>-1907907179</t>
  </si>
  <si>
    <t>16*0.01*0.6</t>
  </si>
  <si>
    <t>338171121</t>
  </si>
  <si>
    <t>Osazování sloupků a vzpěr plotových ocelových trubkových nebo profilovaných výšky do 2,60 m se zalitím cementovou maltou do vynechaných otvorů</t>
  </si>
  <si>
    <t>-2092827337</t>
  </si>
  <si>
    <t>553R422005</t>
  </si>
  <si>
    <t>sloupek plotový průběžný poplastovaný v 2400 mm viz. tech. popis TZ</t>
  </si>
  <si>
    <t>1341658210</t>
  </si>
  <si>
    <t>553R4220054</t>
  </si>
  <si>
    <t>sloupek plotový koncový poplastovaný v 2400 mm viz. tech. popis TZ</t>
  </si>
  <si>
    <t>1901380008</t>
  </si>
  <si>
    <t>553R4220051</t>
  </si>
  <si>
    <t>sloupek plotový vzpěrný poplastovaný 3000 mm  v systému oplocení viz. tech. popis TZ</t>
  </si>
  <si>
    <t>1808479327</t>
  </si>
  <si>
    <t>348121221</t>
  </si>
  <si>
    <t>Montáž podhrabových desek na ocelové sloupky, délky desek přes 2 do 3 m</t>
  </si>
  <si>
    <t>131929874</t>
  </si>
  <si>
    <t>593R330001</t>
  </si>
  <si>
    <t>prefabrikovaná podhrabová deska z plotového systému 3000x300x50 mm vč. stabilizačního držáku viz. tech. popis TZ</t>
  </si>
  <si>
    <t>1387865756</t>
  </si>
  <si>
    <t>348171110</t>
  </si>
  <si>
    <t>Osazení oplocení z dílců kovových rámových, na ocelové sloupky do 15 st. sklonu svahu, výšky do 1,0 m</t>
  </si>
  <si>
    <t>-1711847881</t>
  </si>
  <si>
    <t>2.14*2+2.5*8+1.841*2+2.84+2.733+2.6*2+1.55*2</t>
  </si>
  <si>
    <t>R348001</t>
  </si>
  <si>
    <t>plotové pole 1500 - 2000 x 1000 mm tech. par. viz TZ rám vč. hliníkových lamel</t>
  </si>
  <si>
    <t>-614486148</t>
  </si>
  <si>
    <t>R348002</t>
  </si>
  <si>
    <t>plotové pole 2000 - 2500 x 1000 mm tech. par. viz TZ rám vč. hliníkových lamel</t>
  </si>
  <si>
    <t>638103825</t>
  </si>
  <si>
    <t>2+8</t>
  </si>
  <si>
    <t>R348003</t>
  </si>
  <si>
    <t>plotové pole 2500 - 3000 x 1000 mm tech. par. viz TZ rám vč. hliníkových lamel</t>
  </si>
  <si>
    <t>1709504158</t>
  </si>
  <si>
    <t>1+2+2</t>
  </si>
  <si>
    <t>348273R903</t>
  </si>
  <si>
    <t>Ploty z tvárnic betonových kovové doplňky k plotovému zdivu vkládané do ložných spár současně při zdění držák plotových polí průběžný, pro sloupek délky 400 mm D+M</t>
  </si>
  <si>
    <t>-386505819</t>
  </si>
  <si>
    <t>23*4</t>
  </si>
  <si>
    <t>348401120</t>
  </si>
  <si>
    <t>Osazení oplocení ze strojového pletiva s napínacími dráty do 15 st. sklonu svahu, výšky do 1,6 m</t>
  </si>
  <si>
    <t>-1065080953</t>
  </si>
  <si>
    <t>32.9</t>
  </si>
  <si>
    <t>313R275001</t>
  </si>
  <si>
    <t>pletivo čtvercová oka z plotového systému v 1500 mm povrch. upravené viz. tech. popis TZ</t>
  </si>
  <si>
    <t>1615245088</t>
  </si>
  <si>
    <t>32.9*1.1</t>
  </si>
  <si>
    <t>313R275002</t>
  </si>
  <si>
    <t>kompletní soubor doplňků pro montáž pletiva viz. tech. popis TZ</t>
  </si>
  <si>
    <t>-408193945</t>
  </si>
  <si>
    <t>R3260001</t>
  </si>
  <si>
    <t>statické posouzení kce oplocení výrobcem systému</t>
  </si>
  <si>
    <t>-1879466018</t>
  </si>
  <si>
    <t>R3481010011</t>
  </si>
  <si>
    <t>Osazení vrat a vrátek k oplocení na sloupky zděné nebo betonové plochy do 2 m2 elektroovl. vč. všech souvisejících prací</t>
  </si>
  <si>
    <t>57176702</t>
  </si>
  <si>
    <t>553R459703</t>
  </si>
  <si>
    <t>vstupní branka jednokřídlová 1300 x 1650 mm  v systému rám. oplocení  viz. tech. popis TZ vč. povrch. úpravy, elektoovládání, vložka generální klíč - počet úrovní 4, tř. bezpečnosti 3</t>
  </si>
  <si>
    <t>-2136749351</t>
  </si>
  <si>
    <t>553R4597031</t>
  </si>
  <si>
    <t>brankové pole 2145 x 1650 mm - vstupní branka jednokřídlová 1300 x 1650 mm  v systému rám. oplocení  viz. tech. popis TZ vč. povrch. úpravy, elektoovládání,vložka generální klíč - počet úrovní 4, tř. bezpečnosti 3</t>
  </si>
  <si>
    <t>992692256</t>
  </si>
  <si>
    <t>R348272001</t>
  </si>
  <si>
    <t>Ploty z tvárnic betonových plotová stříška lepená mrazuvzdorným lepidlem z tvarovek hladkých , sedlového tvaru , zeď tl. 200 mm D+M</t>
  </si>
  <si>
    <t>-717774715</t>
  </si>
  <si>
    <t>2.14*2+2.5*8+1.841*2+2.84+2.733*2+0.4+2.6*3</t>
  </si>
  <si>
    <t>R348272223</t>
  </si>
  <si>
    <t>Ploty z tvárnic betonových plotová zeď tl. 200 mm včetně spárování současně při zdění z tvarovek hladkých, dutých, výplň z betonu C20/25 tech. par. TZ D+M</t>
  </si>
  <si>
    <t>-1551989943</t>
  </si>
  <si>
    <t>(0.4+1.4+1)*1.6</t>
  </si>
  <si>
    <t>(5.48+16.48+3.64+18.265+6.2+4.3)*0.6</t>
  </si>
  <si>
    <t>"Celkem: "A41+B41</t>
  </si>
  <si>
    <t>R3482730012</t>
  </si>
  <si>
    <t>Ploty z tvárnic betonových plotový sloupek na maltu cementovou včetně spárování současně při zdění, výplně z betonu C 20/25 s hladkým povrchem, rozměru 400 x 200 mm přírodních z tvarovek hladkých (190 x 190 x 390 mm) D+M</t>
  </si>
  <si>
    <t>608981965</t>
  </si>
  <si>
    <t>1*23</t>
  </si>
  <si>
    <t>R3482730031</t>
  </si>
  <si>
    <t>Ploty z tvárnic betonových sloupová hlavice lepená mrazuvzdorným lepidlem, včetně spárování z tvarovek hladkých , sedlového tvaru, rozměru sloupku 200 x 400 mm barevná D+M</t>
  </si>
  <si>
    <t>42639388</t>
  </si>
  <si>
    <t>19+4</t>
  </si>
  <si>
    <t>311361821</t>
  </si>
  <si>
    <t>Výztuž nadzákladových zdí nosných svislých nebo odkloněných od svislice, rovných nebo oblých z betonářské oceli 10 505 (R) nebo BSt 500</t>
  </si>
  <si>
    <t>45581206</t>
  </si>
  <si>
    <t>(0.4+1.4+1)*5*2.2*2*0.617*1.3*0.001</t>
  </si>
  <si>
    <t>(0.4+1.4+1)*5*2*0.617*1.3*0.001</t>
  </si>
  <si>
    <t>(5.48+16.48+3.64+18.265+6.2+4.3)*5*1.2*2*0.617*1.3*0.001</t>
  </si>
  <si>
    <t>(5.48+16.48+3.64+18.265+6.2+4.3)*3*2*0.617*1.3*0.001</t>
  </si>
  <si>
    <t>23*3*1*2*0.617*1.3*0.001</t>
  </si>
  <si>
    <t>23*0.4*5*2*0.617*1.3*0.001</t>
  </si>
  <si>
    <t>"Celkem: "A44+B44+C44+D44+E44+F44</t>
  </si>
  <si>
    <t>R348273010</t>
  </si>
  <si>
    <t>Poštovní schránka hl. 40 mm osazená na bet. plotovém sloupku s intgr. zvonk. tablem a přípravou prohlas a kameru tech. param. TZ D+M</t>
  </si>
  <si>
    <t>-14174142</t>
  </si>
  <si>
    <t>R348273015</t>
  </si>
  <si>
    <t>chránička - husí krk pro zvonkové tablo D+M</t>
  </si>
  <si>
    <t>-2009544053</t>
  </si>
  <si>
    <t>998153131</t>
  </si>
  <si>
    <t>Přesun hmot pro zdi a valy samostatné se svislou nosnou konstrukcí zděnou nebo monolitickou betonovou tyčovou nebo plošnou vodorovná dopravní vzdálenost do 50 m, pro zdi výšky do 12 m</t>
  </si>
  <si>
    <t>-1800037668</t>
  </si>
  <si>
    <t>1,924</t>
  </si>
  <si>
    <t xml:space="preserve">ALFA-26513 - D.2.9. - terénní úpravy a drobné stavby </t>
  </si>
  <si>
    <t>12 - Zemní práce - odkopávky a prokopávky</t>
  </si>
  <si>
    <t>18 - Zemní práce - povrchové úpravy terénu</t>
  </si>
  <si>
    <t>Zemní práce - odkopávky a prokopávky</t>
  </si>
  <si>
    <t>122101401</t>
  </si>
  <si>
    <t>Vykopávky v zemnících na suchu s přehozením výkopku na vzdálenost do 3 m nebo s naložením na dopravní prostředek v horninách tř. 1 a 2 do 100 m3</t>
  </si>
  <si>
    <t>2034092007</t>
  </si>
  <si>
    <t>388.78*0.15</t>
  </si>
  <si>
    <t>162701R0051</t>
  </si>
  <si>
    <t>-754407318</t>
  </si>
  <si>
    <t>58.317</t>
  </si>
  <si>
    <t>2064587412</t>
  </si>
  <si>
    <t>1.924</t>
  </si>
  <si>
    <t>-1383469169</t>
  </si>
  <si>
    <t>C4</t>
  </si>
  <si>
    <t>"Celkem: "A4+B4</t>
  </si>
  <si>
    <t>Zemní práce - povrchové úpravy terénu</t>
  </si>
  <si>
    <t>181301101</t>
  </si>
  <si>
    <t>Rozprostření a urovnání ornice v rovině nebo ve svahu sklonu do 1:5 při souvislé ploše do 500 m2, tl. vrstvy do 100 mm</t>
  </si>
  <si>
    <t>213568207</t>
  </si>
  <si>
    <t>""TZ - D.2.9 - sadové úpravy a drobné stavby"</t>
  </si>
  <si>
    <t>388.78</t>
  </si>
  <si>
    <t>R950001</t>
  </si>
  <si>
    <t>box pro odpadní nádoby 2 x 120 l 1200 x 2000 x 920 mm vč. všech doplňků tech. parametry viz. TZ D+M</t>
  </si>
  <si>
    <t>1328391000</t>
  </si>
  <si>
    <t>998231311</t>
  </si>
  <si>
    <t>Přesun hmot pro sadovnické a krajinářské úpravy - strojně dopravní vzdálenost do 5000 m</t>
  </si>
  <si>
    <t>600606754</t>
  </si>
  <si>
    <t>ALFA-265131 - D.2.9. - sadové úpravy</t>
  </si>
  <si>
    <t>181411131</t>
  </si>
  <si>
    <t>Založení trávníku na půdě předem připravené plochy do 1000 m2 výsevem včetně utažení parkového v rovině nebo na svahu do 1:5</t>
  </si>
  <si>
    <t>357297178</t>
  </si>
  <si>
    <t>182303111</t>
  </si>
  <si>
    <t>Doplnění zeminy nebo substrátu na travnatých plochách tloušťky do 50 mm v rovině nebo na svahu do 1:5</t>
  </si>
  <si>
    <t>-428065090</t>
  </si>
  <si>
    <t>103715RR100</t>
  </si>
  <si>
    <t>hlinitopísčitý substrát</t>
  </si>
  <si>
    <t>2088174008</t>
  </si>
  <si>
    <t>388.78*0.05</t>
  </si>
  <si>
    <t>183402121</t>
  </si>
  <si>
    <t>Rozrušení půdy na hloubku přes 50 do 150 mm souvislé plochy do 500 m2 v rovině nebo na svahu do 1:5</t>
  </si>
  <si>
    <t>1329702620</t>
  </si>
  <si>
    <t>184802111</t>
  </si>
  <si>
    <t>Chemické odplevelení půdy před založením kultury, trávníku nebo zpevněných ploch o výměře jednotlivě přes 20 m2 v rovině nebo na svahu do 1:5 postřikem na široko</t>
  </si>
  <si>
    <t>2129442076</t>
  </si>
  <si>
    <t>185803211</t>
  </si>
  <si>
    <t>Uválcování trávníku v rovině nebo na svahu do 1:5</t>
  </si>
  <si>
    <t>-1429047265</t>
  </si>
  <si>
    <t>005724500</t>
  </si>
  <si>
    <t>osivo směs travní golfová I</t>
  </si>
  <si>
    <t>1560853434</t>
  </si>
  <si>
    <t>388.78*0.03</t>
  </si>
  <si>
    <t>185811211</t>
  </si>
  <si>
    <t>Vyhrabání trávníku souvislé plochy do 1000 m2 v rovině nebo na svahu do 1:5</t>
  </si>
  <si>
    <t>60088819</t>
  </si>
  <si>
    <t>R184802001</t>
  </si>
  <si>
    <t>Likvidace vytrvalých plevelů herbicidem 6 - 8 l/ha D+M</t>
  </si>
  <si>
    <t>981034115</t>
  </si>
  <si>
    <t>R184802002</t>
  </si>
  <si>
    <t>pohnojení plochy startovací dávkou hnojiva 20 - 50 g/m2 D+M</t>
  </si>
  <si>
    <t>-1262293252</t>
  </si>
  <si>
    <t>R184802003</t>
  </si>
  <si>
    <t>vysbírání kamenů ručně vč. odvozu a uložení na skládku D+M</t>
  </si>
  <si>
    <t>1083764370</t>
  </si>
  <si>
    <t>748535109</t>
  </si>
  <si>
    <t>ALFA-26514 - vedlejší a ostatní náklady</t>
  </si>
  <si>
    <t>O01 - Ostatní</t>
  </si>
  <si>
    <t>O02 - Vedlejší náklady</t>
  </si>
  <si>
    <t>O01</t>
  </si>
  <si>
    <t>R10001</t>
  </si>
  <si>
    <t>geodetické vytyčení</t>
  </si>
  <si>
    <t>-1395496045</t>
  </si>
  <si>
    <t>"vytyčení nově budovaných inženýrských sítí a stavebních objektů, vytyčení hranice pozemku,</t>
  </si>
  <si>
    <t>"vytyčení stávajících inženýrských sítí, kontrolní měřění</t>
  </si>
  <si>
    <t>R10002</t>
  </si>
  <si>
    <t>projektová dokumentace skutečného provedení</t>
  </si>
  <si>
    <t>-1288499064</t>
  </si>
  <si>
    <t>""náklady na vyhotovení dokumentace skutečného provedení stavby"</t>
  </si>
  <si>
    <t>""předání objednateli v 3 x v tištěné podobě, 1 x v digitální podobě na CD - formát xls, doc, pdf a zároveň dwg"</t>
  </si>
  <si>
    <t>R10003</t>
  </si>
  <si>
    <t>geometrický plán</t>
  </si>
  <si>
    <t>-262241851</t>
  </si>
  <si>
    <t>"geometrický plán objektů podléhající vkladu do katastru nemovitostí (budovy, inženýrské sítě, věcná břemena k částem pozemků</t>
  </si>
  <si>
    <t>"v 6ti tištěných vyhotoveních + 1 x elektronicky CD</t>
  </si>
  <si>
    <t>R10004</t>
  </si>
  <si>
    <t>geodetické zaměření řešených stavebních objektů po dokončení díla</t>
  </si>
  <si>
    <t>1388893139</t>
  </si>
  <si>
    <t>"geodetické zaměření řešených stavebních objektů (zpevněné plochy, parkoviště, chodníky...)</t>
  </si>
  <si>
    <t>"ve 3 tištěných vyhotoveních + 1 x elektronicky CD</t>
  </si>
  <si>
    <t>R100041</t>
  </si>
  <si>
    <t>geodetické zaměření řešených inženýrských objektů po dokončení díla</t>
  </si>
  <si>
    <t>-1229672216</t>
  </si>
  <si>
    <t>"geodetické zaměření řešených inženýrských objektů</t>
  </si>
  <si>
    <t>R100071</t>
  </si>
  <si>
    <t>publicita projektu dle podmínek dotačního titulu ozn. 01/INF</t>
  </si>
  <si>
    <t>447143138</t>
  </si>
  <si>
    <t>""náklady na zhotovení a osazení dočasného venkovního informačního panelu dle manuálu IOP MPSV"</t>
  </si>
  <si>
    <t>""technické parametry viz. prvek 01/INF"</t>
  </si>
  <si>
    <t>""zhotovení grafického návrhu vč. návrhu materiálového pojetí , odsouhlasení zástupcem investora, uživatelem a AD"</t>
  </si>
  <si>
    <t>""rozměr panelu 2500 x 2000 mm</t>
  </si>
  <si>
    <t>R1000713</t>
  </si>
  <si>
    <t>publicita projektu dle podmínek dotačního titulu ozn. 02/INF</t>
  </si>
  <si>
    <t>-5865374</t>
  </si>
  <si>
    <t>""náklady na zhotovení a osazení trvalého venkovního informačního panelu dle manuálu IOP MPSV"</t>
  </si>
  <si>
    <t>""technické parametry viz. prvek 02/INF"</t>
  </si>
  <si>
    <t>""rozměr panelu 300 x 400 mm na žulové kamen. desce"</t>
  </si>
  <si>
    <t>R100072</t>
  </si>
  <si>
    <t>kompletace dokladové části stavby k předání a převzetí a kolaudaci</t>
  </si>
  <si>
    <t>131438426</t>
  </si>
  <si>
    <t>"doklady o vlastnostech materiálů, o provedených zkouškách a měření, o výchozích kontrolách provozuschopnosti</t>
  </si>
  <si>
    <t>"o zaškolení obsluhy, revizní zprávy - bez závad, doklady o oprávnění k provádění prací, doklady o likvidaci odpadů</t>
  </si>
  <si>
    <t>"návody k obsluze, kopie záručních listů</t>
  </si>
  <si>
    <t>"3 x tištěné + 1 x na CD nosiči</t>
  </si>
  <si>
    <t>R100073</t>
  </si>
  <si>
    <t>zpracování a předložení harmonogramů před podpisem smlouvy</t>
  </si>
  <si>
    <t>-2058800930</t>
  </si>
  <si>
    <t>""náklady na předložení podrobného časového harmonogramu prací a plnění, termín před podpisem smlouvy"</t>
  </si>
  <si>
    <t>R100074</t>
  </si>
  <si>
    <t>měření radonu v budovách</t>
  </si>
  <si>
    <t>-7502885</t>
  </si>
  <si>
    <t>"měření radonu v budovách po dokončení stavby, před kolaudací</t>
  </si>
  <si>
    <t>R1000741</t>
  </si>
  <si>
    <t>měření intenzity umělého osvětlení</t>
  </si>
  <si>
    <t>-687000447</t>
  </si>
  <si>
    <t>"náklady spojené s ověrením navržených parametrů intenzity umělého osvětlení  po dokončení stavby, před kolaudací</t>
  </si>
  <si>
    <t>"v případě, že bude vyžadováno toto ověrení krajskou hygienickou stanicí u kolaudace</t>
  </si>
  <si>
    <t>R100075</t>
  </si>
  <si>
    <t>zábory veřejných prostranství, vč. komunikací</t>
  </si>
  <si>
    <t>285527587</t>
  </si>
  <si>
    <t>"náklady spojené se zábory veřejných prostranství, vč. komunikací (poplatky za zřízení záboru a nájemné za užívání veřejných ploch)</t>
  </si>
  <si>
    <t>R100076</t>
  </si>
  <si>
    <t>soubor zimních opatření</t>
  </si>
  <si>
    <t>1840928459</t>
  </si>
  <si>
    <t>"náklady spojené s prováděním prací v zimním období (přísady do malt a betonů, ochrana proti zamrznutí malt a betonů - dosažení zmrazovacích pevností</t>
  </si>
  <si>
    <t>"zakrývání konstrukcí, zazimování stavby, temperování staveb, odklízení sněhu</t>
  </si>
  <si>
    <t>"nedestruktivní a destruktivní zkoušky konstrukcí</t>
  </si>
  <si>
    <t>O02</t>
  </si>
  <si>
    <t>Vedlejší náklady</t>
  </si>
  <si>
    <t>R20001</t>
  </si>
  <si>
    <t>zařízení staveniště</t>
  </si>
  <si>
    <t>-1245798334</t>
  </si>
  <si>
    <t>""veškeré náklady a činnosti související s vybudováním a likvidací staveniště"</t>
  </si>
  <si>
    <t>""včetně zajištění připojení na elektrickou energii, vodu a odvodnění staveniště"</t>
  </si>
  <si>
    <t>""včetně provádění každodenního hrubého úklidu staveniště"</t>
  </si>
  <si>
    <t>""včetně průběžné likvidace vznikajících odpadů oprávněnou osobou"</t>
  </si>
  <si>
    <t>""jedná se standartní prvky BOZP (mobilní oplocení, výstražné označení, přechody výkopů, vč. oplocení, zábradlí atd,"</t>
  </si>
  <si>
    <t>""včetně jejich dodávky, montáže, údržby a demontáže, resp. likvidace a povinosti vyplývající z plánu BOZP, vč. připomínek příslušných úřadů"</t>
  </si>
  <si>
    <t>R20002</t>
  </si>
  <si>
    <t>poskytnutí zařízení staveniště (jeho části) pro umožnění činnosti TDS, AD, SÚ pro konání</t>
  </si>
  <si>
    <t>-1373946748</t>
  </si>
  <si>
    <t xml:space="preserve">"poskytnutí krytého, čistého prostoru včetně vybavení pracovním stolem a 4 židlemi </t>
  </si>
  <si>
    <t>"(např. stavební buňka - kancelář stavby, místnost objektu ...)</t>
  </si>
  <si>
    <t>R20005</t>
  </si>
  <si>
    <t>dočasná dopravní opatření</t>
  </si>
  <si>
    <t>176625294</t>
  </si>
  <si>
    <t>"náklady na vyhotovení návrhu dočasného dopravního značení a zvláštního užívání komunikace, jeho projednání s dotčenými orgány a organizacemi</t>
  </si>
  <si>
    <t>"zajištění správních rozhodnutí</t>
  </si>
  <si>
    <t>"dodání dopravních značek a světelné signal., jejich rozmístění, přemisťování a údržba v průběhu stavby vč. následného odstranění po skončení stavby</t>
  </si>
  <si>
    <t>"poplatky za správní řízení, splnění podmínek správních rozhodnutí a orgánů DOSS</t>
  </si>
  <si>
    <t>SEZNAM FIGUR</t>
  </si>
  <si>
    <t>Výměra</t>
  </si>
  <si>
    <t xml:space="preserve"> ALFA-26501</t>
  </si>
  <si>
    <t>Použití figury:</t>
  </si>
  <si>
    <t>Vyčištění budov nebo objektů před předáním do užívání budov bytové nebo občanské výstavby - zametení a umytí podlah, dlažeb, obkladů, schodů v místnostech, chod</t>
  </si>
  <si>
    <t>Montáž a dodávka - univerzální tyč rohová na sprchový závěs, průměr tyče 25 mm, materiál chromovaná mosaz; sprchový závěs 100% polyester-syntetická tkanina, roz</t>
  </si>
  <si>
    <t>Montáž a dodávka - atypická skleněná sprchová stěna s otočnými dveřmi z bezp.skla tl.6 mm; šířka stěny 200 cm; výška 200 cm; otoční dveře š.90 cm se zvedanými n</t>
  </si>
  <si>
    <t>Svislé přemístění výkopku bez naložení do dopravní nádoby avšak s vyprázdněním dopravní nádoby na hromadu nebo do dopravního prostředku z horniny tř. 1 až 4, př</t>
  </si>
  <si>
    <t>Montáž tepelné izolace stavebních konstrukcí - doplňky a konstrukční součásti podlah, stropů vrchem nebo střech překrytím fólií položenou volně s přelepením spo</t>
  </si>
  <si>
    <t>A221</t>
  </si>
  <si>
    <t>2*2</t>
  </si>
  <si>
    <t>A222</t>
  </si>
  <si>
    <t>--42.19*2</t>
  </si>
  <si>
    <t>--2.261*2</t>
  </si>
  <si>
    <t>C98</t>
  </si>
  <si>
    <t>"Celkem: "A98+B98</t>
  </si>
  <si>
    <t xml:space="preserve"> ALFA-26502</t>
  </si>
  <si>
    <t xml:space="preserve"> ALFA-26503</t>
  </si>
  <si>
    <t xml:space="preserve"> ALFA-26508</t>
  </si>
  <si>
    <t xml:space="preserve"> ALFA-265091</t>
  </si>
  <si>
    <t xml:space="preserve"> ALFA-265092</t>
  </si>
  <si>
    <t xml:space="preserve"> ALFA-265093</t>
  </si>
  <si>
    <t>Obsypání potrubí strojně sypaninou z vhodných hornin tř. 1 až 4 nebo materiálem připraveným podél výkopu ve vzdálenosti do 3 m od jeho kraje, pro jakoukoliv hlo</t>
  </si>
  <si>
    <t xml:space="preserve"> ALFA-265094</t>
  </si>
  <si>
    <t xml:space="preserve"> ALFA-26511</t>
  </si>
  <si>
    <t>Odkopávky a prokopávky nezapažené pro silnice s přemístěním výkopku v příčných profilech na vzdálenost do 15 m nebo s naložením na dopravní prostředek v hornině</t>
  </si>
  <si>
    <t>Kladení dlažby z betonových zámkových dlaždic pozemních komunikací s ložem z kameniva těženého nebo drceného tl. do 50 mm, s vyplněním spár, s dvojitým hutněním</t>
  </si>
  <si>
    <t xml:space="preserve"> ALFA-265111</t>
  </si>
  <si>
    <t xml:space="preserve"> ALFA-26512</t>
  </si>
  <si>
    <t>Bednění základových stěn pasů svislé nebo šikmé (odkloněné), půdorysně přímé nebo zalomené ve volných nebo zapažených jámách, rýhách, šachtách, včetně případnýc</t>
  </si>
  <si>
    <t xml:space="preserve"> ALFA-26513</t>
  </si>
  <si>
    <t xml:space="preserve"> ALFA-265131</t>
  </si>
  <si>
    <t xml:space="preserve"> ALFA-26514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</si>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</sst>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10"/>
      <color rgb="FF003366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12"/>
      <color rgb="FF0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9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37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3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30" fillId="0" borderId="0" xfId="0" applyFont="1" applyAlignment="1">
      <alignment horizontal="left"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 locked="0"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8" fillId="0" borderId="3" xfId="0" applyFont="1" applyBorder="1" applyAlignment="1">
      <alignment/>
    </xf>
    <xf numFmtId="0" fontId="8" fillId="0" borderId="1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3" fillId="0" borderId="20" xfId="0" applyNumberFormat="1" applyFont="1" applyBorder="1" applyAlignment="1" applyProtection="1">
      <alignment vertical="center"/>
      <protection/>
    </xf>
    <xf numFmtId="166" fontId="23" fillId="0" borderId="21" xfId="0" applyNumberFormat="1" applyFont="1" applyBorder="1" applyAlignment="1" applyProtection="1">
      <alignment vertical="center"/>
      <protection/>
    </xf>
    <xf numFmtId="167" fontId="22" fillId="2" borderId="22" xfId="0" applyNumberFormat="1" applyFont="1" applyFill="1" applyBorder="1" applyAlignment="1" applyProtection="1">
      <alignment vertical="center"/>
      <protection locked="0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20" xfId="0" applyFont="1" applyBorder="1" applyAlignment="1" applyProtection="1">
      <alignment horizontal="left"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 locked="0"/>
    </xf>
    <xf numFmtId="4" fontId="11" fillId="0" borderId="20" xfId="0" applyNumberFormat="1" applyFont="1" applyBorder="1" applyAlignment="1" applyProtection="1">
      <alignment vertical="center"/>
      <protection/>
    </xf>
    <xf numFmtId="0" fontId="11" fillId="0" borderId="3" xfId="0" applyFont="1" applyBorder="1" applyAlignment="1">
      <alignment vertical="center"/>
    </xf>
    <xf numFmtId="0" fontId="11" fillId="0" borderId="0" xfId="0" applyFont="1" applyAlignment="1" applyProtection="1">
      <alignment horizontal="left"/>
      <protection/>
    </xf>
    <xf numFmtId="4" fontId="11" fillId="0" borderId="0" xfId="0" applyNumberFormat="1" applyFont="1" applyAlignment="1" applyProtection="1">
      <alignment/>
      <protection/>
    </xf>
    <xf numFmtId="0" fontId="37" fillId="2" borderId="19" xfId="0" applyFont="1" applyFill="1" applyBorder="1" applyAlignment="1" applyProtection="1">
      <alignment horizontal="left" vertical="center"/>
      <protection locked="0"/>
    </xf>
    <xf numFmtId="0" fontId="37" fillId="0" borderId="20" xfId="0" applyFont="1" applyBorder="1" applyAlignment="1" applyProtection="1">
      <alignment horizontal="center"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0" fillId="0" borderId="3" xfId="0" applyFont="1" applyBorder="1" applyAlignment="1">
      <alignment horizontal="center" vertical="center" wrapText="1"/>
    </xf>
    <xf numFmtId="0" fontId="22" fillId="4" borderId="16" xfId="0" applyFont="1" applyFill="1" applyBorder="1" applyAlignment="1">
      <alignment horizontal="center" vertical="center" wrapText="1"/>
    </xf>
    <xf numFmtId="0" fontId="22" fillId="4" borderId="17" xfId="0" applyFont="1" applyFill="1" applyBorder="1" applyAlignment="1">
      <alignment horizontal="center" vertical="center" wrapText="1"/>
    </xf>
    <xf numFmtId="0" fontId="22" fillId="4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39" fillId="0" borderId="16" xfId="0" applyFont="1" applyBorder="1" applyAlignment="1">
      <alignment horizontal="left" vertical="center" wrapText="1"/>
    </xf>
    <xf numFmtId="0" fontId="39" fillId="0" borderId="22" xfId="0" applyFont="1" applyBorder="1" applyAlignment="1">
      <alignment horizontal="left" vertical="center" wrapText="1"/>
    </xf>
    <xf numFmtId="0" fontId="39" fillId="0" borderId="22" xfId="0" applyFont="1" applyBorder="1" applyAlignment="1">
      <alignment horizontal="left" vertical="center"/>
    </xf>
    <xf numFmtId="167" fontId="39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5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12" fillId="0" borderId="23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2" fillId="0" borderId="26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6" xfId="0" applyFont="1" applyBorder="1" applyAlignment="1">
      <alignment vertical="center" wrapText="1"/>
    </xf>
    <xf numFmtId="0" fontId="41" fillId="0" borderId="28" xfId="0" applyFont="1" applyBorder="1" applyAlignment="1">
      <alignment horizontal="left" wrapText="1"/>
    </xf>
    <xf numFmtId="0" fontId="12" fillId="0" borderId="27" xfId="0" applyFont="1" applyBorder="1" applyAlignment="1">
      <alignment vertical="center" wrapText="1"/>
    </xf>
    <xf numFmtId="0" fontId="41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26" xfId="0" applyFont="1" applyBorder="1" applyAlignment="1">
      <alignment vertical="center" wrapText="1"/>
    </xf>
    <xf numFmtId="0" fontId="42" fillId="0" borderId="0" xfId="0" applyFont="1" applyBorder="1" applyAlignment="1">
      <alignment vertical="center" wrapText="1"/>
    </xf>
    <xf numFmtId="0" fontId="42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vertical="center"/>
    </xf>
    <xf numFmtId="49" fontId="42" fillId="0" borderId="0" xfId="0" applyNumberFormat="1" applyFont="1" applyBorder="1" applyAlignment="1">
      <alignment horizontal="left" vertical="center" wrapText="1"/>
    </xf>
    <xf numFmtId="49" fontId="42" fillId="0" borderId="0" xfId="0" applyNumberFormat="1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43" fillId="0" borderId="28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2" fillId="0" borderId="0" xfId="0" applyFont="1" applyBorder="1" applyAlignment="1">
      <alignment vertical="top"/>
    </xf>
    <xf numFmtId="0" fontId="12" fillId="0" borderId="0" xfId="0" applyFont="1" applyAlignment="1">
      <alignment vertical="top"/>
    </xf>
    <xf numFmtId="0" fontId="12" fillId="0" borderId="23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12" fillId="0" borderId="27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41" fillId="0" borderId="28" xfId="0" applyFont="1" applyBorder="1" applyAlignment="1">
      <alignment horizontal="center" vertical="center"/>
    </xf>
    <xf numFmtId="0" fontId="44" fillId="0" borderId="28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2" fillId="0" borderId="26" xfId="0" applyFont="1" applyBorder="1" applyAlignment="1">
      <alignment horizontal="left" vertical="center"/>
    </xf>
    <xf numFmtId="0" fontId="42" fillId="0" borderId="0" xfId="0" applyFont="1" applyFill="1" applyBorder="1" applyAlignment="1">
      <alignment horizontal="left" vertical="center"/>
    </xf>
    <xf numFmtId="0" fontId="42" fillId="0" borderId="0" xfId="0" applyFont="1" applyFill="1" applyBorder="1" applyAlignment="1">
      <alignment horizontal="center" vertical="center"/>
    </xf>
    <xf numFmtId="0" fontId="12" fillId="0" borderId="29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12" fillId="0" borderId="3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 wrapText="1"/>
    </xf>
    <xf numFmtId="0" fontId="42" fillId="0" borderId="28" xfId="0" applyFont="1" applyBorder="1" applyAlignment="1">
      <alignment horizontal="left" vertical="center" wrapText="1"/>
    </xf>
    <xf numFmtId="0" fontId="42" fillId="0" borderId="3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top"/>
    </xf>
    <xf numFmtId="0" fontId="42" fillId="0" borderId="0" xfId="0" applyFont="1" applyBorder="1" applyAlignment="1">
      <alignment horizontal="center" vertical="top"/>
    </xf>
    <xf numFmtId="0" fontId="42" fillId="0" borderId="29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/>
    </xf>
    <xf numFmtId="0" fontId="44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4" fillId="0" borderId="28" xfId="0" applyFont="1" applyBorder="1" applyAlignment="1">
      <alignment vertical="center"/>
    </xf>
    <xf numFmtId="0" fontId="41" fillId="0" borderId="28" xfId="0" applyFont="1" applyBorder="1" applyAlignment="1">
      <alignment vertical="center"/>
    </xf>
    <xf numFmtId="0" fontId="0" fillId="0" borderId="0" xfId="0" applyBorder="1" applyAlignment="1">
      <alignment vertical="top"/>
    </xf>
    <xf numFmtId="49" fontId="42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1" fillId="0" borderId="28" xfId="0" applyFont="1" applyBorder="1" applyAlignment="1">
      <alignment horizontal="left"/>
    </xf>
    <xf numFmtId="0" fontId="44" fillId="0" borderId="28" xfId="0" applyFont="1" applyBorder="1" applyAlignment="1">
      <alignment/>
    </xf>
    <xf numFmtId="0" fontId="12" fillId="0" borderId="26" xfId="0" applyFont="1" applyBorder="1" applyAlignment="1">
      <alignment vertical="top"/>
    </xf>
    <xf numFmtId="0" fontId="12" fillId="0" borderId="27" xfId="0" applyFont="1" applyBorder="1" applyAlignment="1">
      <alignment vertical="top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top"/>
    </xf>
    <xf numFmtId="0" fontId="12" fillId="0" borderId="29" xfId="0" applyFont="1" applyBorder="1" applyAlignment="1">
      <alignment vertical="top"/>
    </xf>
    <xf numFmtId="0" fontId="12" fillId="0" borderId="28" xfId="0" applyFont="1" applyBorder="1" applyAlignment="1">
      <alignment vertical="top"/>
    </xf>
    <xf numFmtId="0" fontId="12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74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20</v>
      </c>
      <c r="AL7" s="22"/>
      <c r="AM7" s="22"/>
      <c r="AN7" s="27" t="s">
        <v>21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22</v>
      </c>
      <c r="E8" s="22"/>
      <c r="F8" s="22"/>
      <c r="G8" s="22"/>
      <c r="H8" s="22"/>
      <c r="I8" s="22"/>
      <c r="J8" s="22"/>
      <c r="K8" s="27" t="s">
        <v>23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24</v>
      </c>
      <c r="AL8" s="22"/>
      <c r="AM8" s="22"/>
      <c r="AN8" s="33" t="s">
        <v>25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26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27</v>
      </c>
      <c r="AL10" s="22"/>
      <c r="AM10" s="22"/>
      <c r="AN10" s="27" t="s">
        <v>28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29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30</v>
      </c>
      <c r="AL11" s="22"/>
      <c r="AM11" s="22"/>
      <c r="AN11" s="27" t="s">
        <v>28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31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27</v>
      </c>
      <c r="AL13" s="22"/>
      <c r="AM13" s="22"/>
      <c r="AN13" s="34" t="s">
        <v>32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32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30</v>
      </c>
      <c r="AL14" s="22"/>
      <c r="AM14" s="22"/>
      <c r="AN14" s="34" t="s">
        <v>32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33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27</v>
      </c>
      <c r="AL16" s="22"/>
      <c r="AM16" s="22"/>
      <c r="AN16" s="27" t="s">
        <v>28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34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30</v>
      </c>
      <c r="AL17" s="22"/>
      <c r="AM17" s="22"/>
      <c r="AN17" s="27" t="s">
        <v>28</v>
      </c>
      <c r="AO17" s="22"/>
      <c r="AP17" s="22"/>
      <c r="AQ17" s="22"/>
      <c r="AR17" s="20"/>
      <c r="BE17" s="31"/>
      <c r="BS17" s="17" t="s">
        <v>35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36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27</v>
      </c>
      <c r="AL19" s="22"/>
      <c r="AM19" s="22"/>
      <c r="AN19" s="27" t="s">
        <v>28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37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30</v>
      </c>
      <c r="AL20" s="22"/>
      <c r="AM20" s="22"/>
      <c r="AN20" s="27" t="s">
        <v>28</v>
      </c>
      <c r="AO20" s="22"/>
      <c r="AP20" s="22"/>
      <c r="AQ20" s="22"/>
      <c r="AR20" s="20"/>
      <c r="BE20" s="31"/>
      <c r="BS20" s="17" t="s">
        <v>4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38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47.25" customHeight="1">
      <c r="B23" s="21"/>
      <c r="C23" s="22"/>
      <c r="D23" s="22"/>
      <c r="E23" s="36" t="s">
        <v>39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40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ROUND(AG54,2)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41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42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43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44</v>
      </c>
      <c r="E29" s="47"/>
      <c r="F29" s="32" t="s">
        <v>45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ROUND(AZ54,2)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ROUND(AV54,2)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46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ROUND(BA54,2)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ROUND(AW54,2)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47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ROUND(BB54,2)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48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ROUND(BC54,2)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49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ROUND(BD54,2)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3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8"/>
    </row>
    <row r="35" spans="1:57" s="2" customFormat="1" ht="25.9" customHeight="1">
      <c r="A35" s="38"/>
      <c r="B35" s="39"/>
      <c r="C35" s="52"/>
      <c r="D35" s="53" t="s">
        <v>50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51</v>
      </c>
      <c r="U35" s="54"/>
      <c r="V35" s="54"/>
      <c r="W35" s="54"/>
      <c r="X35" s="56" t="s">
        <v>52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6.95" customHeight="1">
      <c r="A37" s="38"/>
      <c r="B37" s="59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44"/>
      <c r="BE37" s="38"/>
    </row>
    <row r="41" spans="1:57" s="2" customFormat="1" ht="6.95" customHeight="1">
      <c r="A41" s="38"/>
      <c r="B41" s="61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44"/>
      <c r="BE41" s="38"/>
    </row>
    <row r="42" spans="1:57" s="2" customFormat="1" ht="24.95" customHeight="1">
      <c r="A42" s="38"/>
      <c r="B42" s="39"/>
      <c r="C42" s="23" t="s">
        <v>53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4"/>
      <c r="BE42" s="38"/>
    </row>
    <row r="43" spans="1:57" s="2" customFormat="1" ht="6.95" customHeight="1">
      <c r="A43" s="38"/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4"/>
      <c r="BE43" s="38"/>
    </row>
    <row r="44" spans="1:57" s="4" customFormat="1" ht="12" customHeight="1">
      <c r="A44" s="4"/>
      <c r="B44" s="63"/>
      <c r="C44" s="32" t="s">
        <v>13</v>
      </c>
      <c r="D44" s="64"/>
      <c r="E44" s="64"/>
      <c r="F44" s="64"/>
      <c r="G44" s="64"/>
      <c r="H44" s="64"/>
      <c r="I44" s="64"/>
      <c r="J44" s="64"/>
      <c r="K44" s="64"/>
      <c r="L44" s="64" t="str">
        <f>K5</f>
        <v>ALFA-2651</v>
      </c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5"/>
      <c r="BE44" s="4"/>
    </row>
    <row r="45" spans="1:57" s="5" customFormat="1" ht="36.95" customHeight="1">
      <c r="A45" s="5"/>
      <c r="B45" s="66"/>
      <c r="C45" s="67" t="s">
        <v>16</v>
      </c>
      <c r="D45" s="68"/>
      <c r="E45" s="68"/>
      <c r="F45" s="68"/>
      <c r="G45" s="68"/>
      <c r="H45" s="68"/>
      <c r="I45" s="68"/>
      <c r="J45" s="68"/>
      <c r="K45" s="68"/>
      <c r="L45" s="69" t="str">
        <f>K6</f>
        <v>Transform. domova Kamelie Křižanov IV - SO.3 výstavba Měřín DA a DS</v>
      </c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70"/>
      <c r="BE45" s="5"/>
    </row>
    <row r="46" spans="1:57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4"/>
      <c r="BE46" s="38"/>
    </row>
    <row r="47" spans="1:57" s="2" customFormat="1" ht="12" customHeight="1">
      <c r="A47" s="38"/>
      <c r="B47" s="39"/>
      <c r="C47" s="32" t="s">
        <v>22</v>
      </c>
      <c r="D47" s="40"/>
      <c r="E47" s="40"/>
      <c r="F47" s="40"/>
      <c r="G47" s="40"/>
      <c r="H47" s="40"/>
      <c r="I47" s="40"/>
      <c r="J47" s="40"/>
      <c r="K47" s="40"/>
      <c r="L47" s="71" t="str">
        <f>IF(K8="","",K8)</f>
        <v>Měřín</v>
      </c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32" t="s">
        <v>24</v>
      </c>
      <c r="AJ47" s="40"/>
      <c r="AK47" s="40"/>
      <c r="AL47" s="40"/>
      <c r="AM47" s="72" t="str">
        <f>IF(AN8="","",AN8)</f>
        <v>27. 1. 2020</v>
      </c>
      <c r="AN47" s="72"/>
      <c r="AO47" s="40"/>
      <c r="AP47" s="40"/>
      <c r="AQ47" s="40"/>
      <c r="AR47" s="44"/>
      <c r="BE47" s="38"/>
    </row>
    <row r="48" spans="1:57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4"/>
      <c r="BE48" s="38"/>
    </row>
    <row r="49" spans="1:57" s="2" customFormat="1" ht="25.65" customHeight="1">
      <c r="A49" s="38"/>
      <c r="B49" s="39"/>
      <c r="C49" s="32" t="s">
        <v>26</v>
      </c>
      <c r="D49" s="40"/>
      <c r="E49" s="40"/>
      <c r="F49" s="40"/>
      <c r="G49" s="40"/>
      <c r="H49" s="40"/>
      <c r="I49" s="40"/>
      <c r="J49" s="40"/>
      <c r="K49" s="40"/>
      <c r="L49" s="64" t="str">
        <f>IF(E11="","",E11)</f>
        <v>Kraj Výsočina, Žižkova57, Jihlava</v>
      </c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2" t="s">
        <v>33</v>
      </c>
      <c r="AJ49" s="40"/>
      <c r="AK49" s="40"/>
      <c r="AL49" s="40"/>
      <c r="AM49" s="73" t="str">
        <f>IF(E17="","",E17)</f>
        <v>Atelier Alfa, spol. s r.o., Brněnská 48, Jihlava</v>
      </c>
      <c r="AN49" s="64"/>
      <c r="AO49" s="64"/>
      <c r="AP49" s="64"/>
      <c r="AQ49" s="40"/>
      <c r="AR49" s="44"/>
      <c r="AS49" s="74" t="s">
        <v>54</v>
      </c>
      <c r="AT49" s="75"/>
      <c r="AU49" s="76"/>
      <c r="AV49" s="76"/>
      <c r="AW49" s="76"/>
      <c r="AX49" s="76"/>
      <c r="AY49" s="76"/>
      <c r="AZ49" s="76"/>
      <c r="BA49" s="76"/>
      <c r="BB49" s="76"/>
      <c r="BC49" s="76"/>
      <c r="BD49" s="77"/>
      <c r="BE49" s="38"/>
    </row>
    <row r="50" spans="1:57" s="2" customFormat="1" ht="15.15" customHeight="1">
      <c r="A50" s="38"/>
      <c r="B50" s="39"/>
      <c r="C50" s="32" t="s">
        <v>31</v>
      </c>
      <c r="D50" s="40"/>
      <c r="E50" s="40"/>
      <c r="F50" s="40"/>
      <c r="G50" s="40"/>
      <c r="H50" s="40"/>
      <c r="I50" s="40"/>
      <c r="J50" s="40"/>
      <c r="K50" s="40"/>
      <c r="L50" s="64" t="str">
        <f>IF(E14="Vyplň údaj","",E14)</f>
        <v/>
      </c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2" t="s">
        <v>36</v>
      </c>
      <c r="AJ50" s="40"/>
      <c r="AK50" s="40"/>
      <c r="AL50" s="40"/>
      <c r="AM50" s="73" t="str">
        <f>IF(E20="","",E20)</f>
        <v xml:space="preserve"> </v>
      </c>
      <c r="AN50" s="64"/>
      <c r="AO50" s="64"/>
      <c r="AP50" s="64"/>
      <c r="AQ50" s="40"/>
      <c r="AR50" s="44"/>
      <c r="AS50" s="78"/>
      <c r="AT50" s="79"/>
      <c r="AU50" s="80"/>
      <c r="AV50" s="80"/>
      <c r="AW50" s="80"/>
      <c r="AX50" s="80"/>
      <c r="AY50" s="80"/>
      <c r="AZ50" s="80"/>
      <c r="BA50" s="80"/>
      <c r="BB50" s="80"/>
      <c r="BC50" s="80"/>
      <c r="BD50" s="81"/>
      <c r="BE50" s="38"/>
    </row>
    <row r="51" spans="1:57" s="2" customFormat="1" ht="10.8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4"/>
      <c r="AS51" s="82"/>
      <c r="AT51" s="83"/>
      <c r="AU51" s="84"/>
      <c r="AV51" s="84"/>
      <c r="AW51" s="84"/>
      <c r="AX51" s="84"/>
      <c r="AY51" s="84"/>
      <c r="AZ51" s="84"/>
      <c r="BA51" s="84"/>
      <c r="BB51" s="84"/>
      <c r="BC51" s="84"/>
      <c r="BD51" s="85"/>
      <c r="BE51" s="38"/>
    </row>
    <row r="52" spans="1:57" s="2" customFormat="1" ht="29.25" customHeight="1">
      <c r="A52" s="38"/>
      <c r="B52" s="39"/>
      <c r="C52" s="86" t="s">
        <v>55</v>
      </c>
      <c r="D52" s="87"/>
      <c r="E52" s="87"/>
      <c r="F52" s="87"/>
      <c r="G52" s="87"/>
      <c r="H52" s="88"/>
      <c r="I52" s="89" t="s">
        <v>56</v>
      </c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90" t="s">
        <v>57</v>
      </c>
      <c r="AH52" s="87"/>
      <c r="AI52" s="87"/>
      <c r="AJ52" s="87"/>
      <c r="AK52" s="87"/>
      <c r="AL52" s="87"/>
      <c r="AM52" s="87"/>
      <c r="AN52" s="89" t="s">
        <v>58</v>
      </c>
      <c r="AO52" s="87"/>
      <c r="AP52" s="87"/>
      <c r="AQ52" s="91" t="s">
        <v>59</v>
      </c>
      <c r="AR52" s="44"/>
      <c r="AS52" s="92" t="s">
        <v>60</v>
      </c>
      <c r="AT52" s="93" t="s">
        <v>61</v>
      </c>
      <c r="AU52" s="93" t="s">
        <v>62</v>
      </c>
      <c r="AV52" s="93" t="s">
        <v>63</v>
      </c>
      <c r="AW52" s="93" t="s">
        <v>64</v>
      </c>
      <c r="AX52" s="93" t="s">
        <v>65</v>
      </c>
      <c r="AY52" s="93" t="s">
        <v>66</v>
      </c>
      <c r="AZ52" s="93" t="s">
        <v>67</v>
      </c>
      <c r="BA52" s="93" t="s">
        <v>68</v>
      </c>
      <c r="BB52" s="93" t="s">
        <v>69</v>
      </c>
      <c r="BC52" s="93" t="s">
        <v>70</v>
      </c>
      <c r="BD52" s="94" t="s">
        <v>71</v>
      </c>
      <c r="BE52" s="38"/>
    </row>
    <row r="53" spans="1:57" s="2" customFormat="1" ht="10.8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4"/>
      <c r="AS53" s="95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7"/>
      <c r="BE53" s="38"/>
    </row>
    <row r="54" spans="1:90" s="6" customFormat="1" ht="32.4" customHeight="1">
      <c r="A54" s="6"/>
      <c r="B54" s="98"/>
      <c r="C54" s="99" t="s">
        <v>72</v>
      </c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1">
        <f>ROUND(SUM(AG55:AG72),2)</f>
        <v>0</v>
      </c>
      <c r="AH54" s="101"/>
      <c r="AI54" s="101"/>
      <c r="AJ54" s="101"/>
      <c r="AK54" s="101"/>
      <c r="AL54" s="101"/>
      <c r="AM54" s="101"/>
      <c r="AN54" s="102">
        <f>SUM(AG54,AT54)</f>
        <v>0</v>
      </c>
      <c r="AO54" s="102"/>
      <c r="AP54" s="102"/>
      <c r="AQ54" s="103" t="s">
        <v>28</v>
      </c>
      <c r="AR54" s="104"/>
      <c r="AS54" s="105">
        <f>ROUND(SUM(AS55:AS72),2)</f>
        <v>0</v>
      </c>
      <c r="AT54" s="106">
        <f>ROUND(SUM(AV54:AW54),2)</f>
        <v>0</v>
      </c>
      <c r="AU54" s="107">
        <f>ROUND(SUM(AU55:AU72),5)</f>
        <v>0</v>
      </c>
      <c r="AV54" s="106">
        <f>ROUND(AZ54*L29,2)</f>
        <v>0</v>
      </c>
      <c r="AW54" s="106">
        <f>ROUND(BA54*L30,2)</f>
        <v>0</v>
      </c>
      <c r="AX54" s="106">
        <f>ROUND(BB54*L29,2)</f>
        <v>0</v>
      </c>
      <c r="AY54" s="106">
        <f>ROUND(BC54*L30,2)</f>
        <v>0</v>
      </c>
      <c r="AZ54" s="106">
        <f>ROUND(SUM(AZ55:AZ72),2)</f>
        <v>0</v>
      </c>
      <c r="BA54" s="106">
        <f>ROUND(SUM(BA55:BA72),2)</f>
        <v>0</v>
      </c>
      <c r="BB54" s="106">
        <f>ROUND(SUM(BB55:BB72),2)</f>
        <v>0</v>
      </c>
      <c r="BC54" s="106">
        <f>ROUND(SUM(BC55:BC72),2)</f>
        <v>0</v>
      </c>
      <c r="BD54" s="108">
        <f>ROUND(SUM(BD55:BD72),2)</f>
        <v>0</v>
      </c>
      <c r="BE54" s="6"/>
      <c r="BS54" s="109" t="s">
        <v>73</v>
      </c>
      <c r="BT54" s="109" t="s">
        <v>74</v>
      </c>
      <c r="BU54" s="110" t="s">
        <v>75</v>
      </c>
      <c r="BV54" s="109" t="s">
        <v>76</v>
      </c>
      <c r="BW54" s="109" t="s">
        <v>5</v>
      </c>
      <c r="BX54" s="109" t="s">
        <v>77</v>
      </c>
      <c r="CL54" s="109" t="s">
        <v>19</v>
      </c>
    </row>
    <row r="55" spans="1:91" s="7" customFormat="1" ht="24.75" customHeight="1">
      <c r="A55" s="111" t="s">
        <v>78</v>
      </c>
      <c r="B55" s="112"/>
      <c r="C55" s="113"/>
      <c r="D55" s="114" t="s">
        <v>79</v>
      </c>
      <c r="E55" s="114"/>
      <c r="F55" s="114"/>
      <c r="G55" s="114"/>
      <c r="H55" s="114"/>
      <c r="I55" s="115"/>
      <c r="J55" s="114" t="s">
        <v>80</v>
      </c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6">
        <f>'ALFA-26501 - D.1.1., D.1....'!J30</f>
        <v>0</v>
      </c>
      <c r="AH55" s="115"/>
      <c r="AI55" s="115"/>
      <c r="AJ55" s="115"/>
      <c r="AK55" s="115"/>
      <c r="AL55" s="115"/>
      <c r="AM55" s="115"/>
      <c r="AN55" s="116">
        <f>SUM(AG55,AT55)</f>
        <v>0</v>
      </c>
      <c r="AO55" s="115"/>
      <c r="AP55" s="115"/>
      <c r="AQ55" s="117" t="s">
        <v>81</v>
      </c>
      <c r="AR55" s="118"/>
      <c r="AS55" s="119">
        <v>0</v>
      </c>
      <c r="AT55" s="120">
        <f>ROUND(SUM(AV55:AW55),2)</f>
        <v>0</v>
      </c>
      <c r="AU55" s="121">
        <f>'ALFA-26501 - D.1.1., D.1....'!P106</f>
        <v>0</v>
      </c>
      <c r="AV55" s="120">
        <f>'ALFA-26501 - D.1.1., D.1....'!J33</f>
        <v>0</v>
      </c>
      <c r="AW55" s="120">
        <f>'ALFA-26501 - D.1.1., D.1....'!J34</f>
        <v>0</v>
      </c>
      <c r="AX55" s="120">
        <f>'ALFA-26501 - D.1.1., D.1....'!J35</f>
        <v>0</v>
      </c>
      <c r="AY55" s="120">
        <f>'ALFA-26501 - D.1.1., D.1....'!J36</f>
        <v>0</v>
      </c>
      <c r="AZ55" s="120">
        <f>'ALFA-26501 - D.1.1., D.1....'!F33</f>
        <v>0</v>
      </c>
      <c r="BA55" s="120">
        <f>'ALFA-26501 - D.1.1., D.1....'!F34</f>
        <v>0</v>
      </c>
      <c r="BB55" s="120">
        <f>'ALFA-26501 - D.1.1., D.1....'!F35</f>
        <v>0</v>
      </c>
      <c r="BC55" s="120">
        <f>'ALFA-26501 - D.1.1., D.1....'!F36</f>
        <v>0</v>
      </c>
      <c r="BD55" s="122">
        <f>'ALFA-26501 - D.1.1., D.1....'!F37</f>
        <v>0</v>
      </c>
      <c r="BE55" s="7"/>
      <c r="BT55" s="123" t="s">
        <v>82</v>
      </c>
      <c r="BV55" s="123" t="s">
        <v>76</v>
      </c>
      <c r="BW55" s="123" t="s">
        <v>83</v>
      </c>
      <c r="BX55" s="123" t="s">
        <v>5</v>
      </c>
      <c r="CL55" s="123" t="s">
        <v>28</v>
      </c>
      <c r="CM55" s="123" t="s">
        <v>84</v>
      </c>
    </row>
    <row r="56" spans="1:91" s="7" customFormat="1" ht="24.75" customHeight="1">
      <c r="A56" s="111" t="s">
        <v>78</v>
      </c>
      <c r="B56" s="112"/>
      <c r="C56" s="113"/>
      <c r="D56" s="114" t="s">
        <v>85</v>
      </c>
      <c r="E56" s="114"/>
      <c r="F56" s="114"/>
      <c r="G56" s="114"/>
      <c r="H56" s="114"/>
      <c r="I56" s="115"/>
      <c r="J56" s="114" t="s">
        <v>86</v>
      </c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6">
        <f>'ALFA-26502 - D.1.4.1. - ZTI'!J30</f>
        <v>0</v>
      </c>
      <c r="AH56" s="115"/>
      <c r="AI56" s="115"/>
      <c r="AJ56" s="115"/>
      <c r="AK56" s="115"/>
      <c r="AL56" s="115"/>
      <c r="AM56" s="115"/>
      <c r="AN56" s="116">
        <f>SUM(AG56,AT56)</f>
        <v>0</v>
      </c>
      <c r="AO56" s="115"/>
      <c r="AP56" s="115"/>
      <c r="AQ56" s="117" t="s">
        <v>81</v>
      </c>
      <c r="AR56" s="118"/>
      <c r="AS56" s="119">
        <v>0</v>
      </c>
      <c r="AT56" s="120">
        <f>ROUND(SUM(AV56:AW56),2)</f>
        <v>0</v>
      </c>
      <c r="AU56" s="121">
        <f>'ALFA-26502 - D.1.4.1. - ZTI'!P93</f>
        <v>0</v>
      </c>
      <c r="AV56" s="120">
        <f>'ALFA-26502 - D.1.4.1. - ZTI'!J33</f>
        <v>0</v>
      </c>
      <c r="AW56" s="120">
        <f>'ALFA-26502 - D.1.4.1. - ZTI'!J34</f>
        <v>0</v>
      </c>
      <c r="AX56" s="120">
        <f>'ALFA-26502 - D.1.4.1. - ZTI'!J35</f>
        <v>0</v>
      </c>
      <c r="AY56" s="120">
        <f>'ALFA-26502 - D.1.4.1. - ZTI'!J36</f>
        <v>0</v>
      </c>
      <c r="AZ56" s="120">
        <f>'ALFA-26502 - D.1.4.1. - ZTI'!F33</f>
        <v>0</v>
      </c>
      <c r="BA56" s="120">
        <f>'ALFA-26502 - D.1.4.1. - ZTI'!F34</f>
        <v>0</v>
      </c>
      <c r="BB56" s="120">
        <f>'ALFA-26502 - D.1.4.1. - ZTI'!F35</f>
        <v>0</v>
      </c>
      <c r="BC56" s="120">
        <f>'ALFA-26502 - D.1.4.1. - ZTI'!F36</f>
        <v>0</v>
      </c>
      <c r="BD56" s="122">
        <f>'ALFA-26502 - D.1.4.1. - ZTI'!F37</f>
        <v>0</v>
      </c>
      <c r="BE56" s="7"/>
      <c r="BT56" s="123" t="s">
        <v>82</v>
      </c>
      <c r="BV56" s="123" t="s">
        <v>76</v>
      </c>
      <c r="BW56" s="123" t="s">
        <v>87</v>
      </c>
      <c r="BX56" s="123" t="s">
        <v>5</v>
      </c>
      <c r="CL56" s="123" t="s">
        <v>28</v>
      </c>
      <c r="CM56" s="123" t="s">
        <v>84</v>
      </c>
    </row>
    <row r="57" spans="1:91" s="7" customFormat="1" ht="24.75" customHeight="1">
      <c r="A57" s="111" t="s">
        <v>78</v>
      </c>
      <c r="B57" s="112"/>
      <c r="C57" s="113"/>
      <c r="D57" s="114" t="s">
        <v>88</v>
      </c>
      <c r="E57" s="114"/>
      <c r="F57" s="114"/>
      <c r="G57" s="114"/>
      <c r="H57" s="114"/>
      <c r="I57" s="115"/>
      <c r="J57" s="114" t="s">
        <v>89</v>
      </c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6">
        <f>'ALFA-26503 - D.1.4.1. - VZT'!J30</f>
        <v>0</v>
      </c>
      <c r="AH57" s="115"/>
      <c r="AI57" s="115"/>
      <c r="AJ57" s="115"/>
      <c r="AK57" s="115"/>
      <c r="AL57" s="115"/>
      <c r="AM57" s="115"/>
      <c r="AN57" s="116">
        <f>SUM(AG57,AT57)</f>
        <v>0</v>
      </c>
      <c r="AO57" s="115"/>
      <c r="AP57" s="115"/>
      <c r="AQ57" s="117" t="s">
        <v>81</v>
      </c>
      <c r="AR57" s="118"/>
      <c r="AS57" s="119">
        <v>0</v>
      </c>
      <c r="AT57" s="120">
        <f>ROUND(SUM(AV57:AW57),2)</f>
        <v>0</v>
      </c>
      <c r="AU57" s="121">
        <f>'ALFA-26503 - D.1.4.1. - VZT'!P84</f>
        <v>0</v>
      </c>
      <c r="AV57" s="120">
        <f>'ALFA-26503 - D.1.4.1. - VZT'!J33</f>
        <v>0</v>
      </c>
      <c r="AW57" s="120">
        <f>'ALFA-26503 - D.1.4.1. - VZT'!J34</f>
        <v>0</v>
      </c>
      <c r="AX57" s="120">
        <f>'ALFA-26503 - D.1.4.1. - VZT'!J35</f>
        <v>0</v>
      </c>
      <c r="AY57" s="120">
        <f>'ALFA-26503 - D.1.4.1. - VZT'!J36</f>
        <v>0</v>
      </c>
      <c r="AZ57" s="120">
        <f>'ALFA-26503 - D.1.4.1. - VZT'!F33</f>
        <v>0</v>
      </c>
      <c r="BA57" s="120">
        <f>'ALFA-26503 - D.1.4.1. - VZT'!F34</f>
        <v>0</v>
      </c>
      <c r="BB57" s="120">
        <f>'ALFA-26503 - D.1.4.1. - VZT'!F35</f>
        <v>0</v>
      </c>
      <c r="BC57" s="120">
        <f>'ALFA-26503 - D.1.4.1. - VZT'!F36</f>
        <v>0</v>
      </c>
      <c r="BD57" s="122">
        <f>'ALFA-26503 - D.1.4.1. - VZT'!F37</f>
        <v>0</v>
      </c>
      <c r="BE57" s="7"/>
      <c r="BT57" s="123" t="s">
        <v>82</v>
      </c>
      <c r="BV57" s="123" t="s">
        <v>76</v>
      </c>
      <c r="BW57" s="123" t="s">
        <v>90</v>
      </c>
      <c r="BX57" s="123" t="s">
        <v>5</v>
      </c>
      <c r="CL57" s="123" t="s">
        <v>28</v>
      </c>
      <c r="CM57" s="123" t="s">
        <v>84</v>
      </c>
    </row>
    <row r="58" spans="1:91" s="7" customFormat="1" ht="24.75" customHeight="1">
      <c r="A58" s="111" t="s">
        <v>78</v>
      </c>
      <c r="B58" s="112"/>
      <c r="C58" s="113"/>
      <c r="D58" s="114" t="s">
        <v>91</v>
      </c>
      <c r="E58" s="114"/>
      <c r="F58" s="114"/>
      <c r="G58" s="114"/>
      <c r="H58" s="114"/>
      <c r="I58" s="115"/>
      <c r="J58" s="114" t="s">
        <v>92</v>
      </c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  <c r="AF58" s="114"/>
      <c r="AG58" s="116">
        <f>'ALFA-26504 - D.1.4.3. - v...'!J30</f>
        <v>0</v>
      </c>
      <c r="AH58" s="115"/>
      <c r="AI58" s="115"/>
      <c r="AJ58" s="115"/>
      <c r="AK58" s="115"/>
      <c r="AL58" s="115"/>
      <c r="AM58" s="115"/>
      <c r="AN58" s="116">
        <f>SUM(AG58,AT58)</f>
        <v>0</v>
      </c>
      <c r="AO58" s="115"/>
      <c r="AP58" s="115"/>
      <c r="AQ58" s="117" t="s">
        <v>81</v>
      </c>
      <c r="AR58" s="118"/>
      <c r="AS58" s="119">
        <v>0</v>
      </c>
      <c r="AT58" s="120">
        <f>ROUND(SUM(AV58:AW58),2)</f>
        <v>0</v>
      </c>
      <c r="AU58" s="121">
        <f>'ALFA-26504 - D.1.4.3. - v...'!P88</f>
        <v>0</v>
      </c>
      <c r="AV58" s="120">
        <f>'ALFA-26504 - D.1.4.3. - v...'!J33</f>
        <v>0</v>
      </c>
      <c r="AW58" s="120">
        <f>'ALFA-26504 - D.1.4.3. - v...'!J34</f>
        <v>0</v>
      </c>
      <c r="AX58" s="120">
        <f>'ALFA-26504 - D.1.4.3. - v...'!J35</f>
        <v>0</v>
      </c>
      <c r="AY58" s="120">
        <f>'ALFA-26504 - D.1.4.3. - v...'!J36</f>
        <v>0</v>
      </c>
      <c r="AZ58" s="120">
        <f>'ALFA-26504 - D.1.4.3. - v...'!F33</f>
        <v>0</v>
      </c>
      <c r="BA58" s="120">
        <f>'ALFA-26504 - D.1.4.3. - v...'!F34</f>
        <v>0</v>
      </c>
      <c r="BB58" s="120">
        <f>'ALFA-26504 - D.1.4.3. - v...'!F35</f>
        <v>0</v>
      </c>
      <c r="BC58" s="120">
        <f>'ALFA-26504 - D.1.4.3. - v...'!F36</f>
        <v>0</v>
      </c>
      <c r="BD58" s="122">
        <f>'ALFA-26504 - D.1.4.3. - v...'!F37</f>
        <v>0</v>
      </c>
      <c r="BE58" s="7"/>
      <c r="BT58" s="123" t="s">
        <v>82</v>
      </c>
      <c r="BV58" s="123" t="s">
        <v>76</v>
      </c>
      <c r="BW58" s="123" t="s">
        <v>93</v>
      </c>
      <c r="BX58" s="123" t="s">
        <v>5</v>
      </c>
      <c r="CL58" s="123" t="s">
        <v>28</v>
      </c>
      <c r="CM58" s="123" t="s">
        <v>84</v>
      </c>
    </row>
    <row r="59" spans="1:91" s="7" customFormat="1" ht="37.5" customHeight="1">
      <c r="A59" s="111" t="s">
        <v>78</v>
      </c>
      <c r="B59" s="112"/>
      <c r="C59" s="113"/>
      <c r="D59" s="114" t="s">
        <v>94</v>
      </c>
      <c r="E59" s="114"/>
      <c r="F59" s="114"/>
      <c r="G59" s="114"/>
      <c r="H59" s="114"/>
      <c r="I59" s="115"/>
      <c r="J59" s="114" t="s">
        <v>95</v>
      </c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A59" s="114"/>
      <c r="AB59" s="114"/>
      <c r="AC59" s="114"/>
      <c r="AD59" s="114"/>
      <c r="AE59" s="114"/>
      <c r="AF59" s="114"/>
      <c r="AG59" s="116">
        <f>'ALFA-26505 - D.1.4.4. - s...'!J30</f>
        <v>0</v>
      </c>
      <c r="AH59" s="115"/>
      <c r="AI59" s="115"/>
      <c r="AJ59" s="115"/>
      <c r="AK59" s="115"/>
      <c r="AL59" s="115"/>
      <c r="AM59" s="115"/>
      <c r="AN59" s="116">
        <f>SUM(AG59,AT59)</f>
        <v>0</v>
      </c>
      <c r="AO59" s="115"/>
      <c r="AP59" s="115"/>
      <c r="AQ59" s="117" t="s">
        <v>81</v>
      </c>
      <c r="AR59" s="118"/>
      <c r="AS59" s="119">
        <v>0</v>
      </c>
      <c r="AT59" s="120">
        <f>ROUND(SUM(AV59:AW59),2)</f>
        <v>0</v>
      </c>
      <c r="AU59" s="121">
        <f>'ALFA-26505 - D.1.4.4. - s...'!P86</f>
        <v>0</v>
      </c>
      <c r="AV59" s="120">
        <f>'ALFA-26505 - D.1.4.4. - s...'!J33</f>
        <v>0</v>
      </c>
      <c r="AW59" s="120">
        <f>'ALFA-26505 - D.1.4.4. - s...'!J34</f>
        <v>0</v>
      </c>
      <c r="AX59" s="120">
        <f>'ALFA-26505 - D.1.4.4. - s...'!J35</f>
        <v>0</v>
      </c>
      <c r="AY59" s="120">
        <f>'ALFA-26505 - D.1.4.4. - s...'!J36</f>
        <v>0</v>
      </c>
      <c r="AZ59" s="120">
        <f>'ALFA-26505 - D.1.4.4. - s...'!F33</f>
        <v>0</v>
      </c>
      <c r="BA59" s="120">
        <f>'ALFA-26505 - D.1.4.4. - s...'!F34</f>
        <v>0</v>
      </c>
      <c r="BB59" s="120">
        <f>'ALFA-26505 - D.1.4.4. - s...'!F35</f>
        <v>0</v>
      </c>
      <c r="BC59" s="120">
        <f>'ALFA-26505 - D.1.4.4. - s...'!F36</f>
        <v>0</v>
      </c>
      <c r="BD59" s="122">
        <f>'ALFA-26505 - D.1.4.4. - s...'!F37</f>
        <v>0</v>
      </c>
      <c r="BE59" s="7"/>
      <c r="BT59" s="123" t="s">
        <v>82</v>
      </c>
      <c r="BV59" s="123" t="s">
        <v>76</v>
      </c>
      <c r="BW59" s="123" t="s">
        <v>96</v>
      </c>
      <c r="BX59" s="123" t="s">
        <v>5</v>
      </c>
      <c r="CL59" s="123" t="s">
        <v>28</v>
      </c>
      <c r="CM59" s="123" t="s">
        <v>84</v>
      </c>
    </row>
    <row r="60" spans="1:91" s="7" customFormat="1" ht="24.75" customHeight="1">
      <c r="A60" s="111" t="s">
        <v>78</v>
      </c>
      <c r="B60" s="112"/>
      <c r="C60" s="113"/>
      <c r="D60" s="114" t="s">
        <v>97</v>
      </c>
      <c r="E60" s="114"/>
      <c r="F60" s="114"/>
      <c r="G60" s="114"/>
      <c r="H60" s="114"/>
      <c r="I60" s="115"/>
      <c r="J60" s="114" t="s">
        <v>98</v>
      </c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  <c r="AA60" s="114"/>
      <c r="AB60" s="114"/>
      <c r="AC60" s="114"/>
      <c r="AD60" s="114"/>
      <c r="AE60" s="114"/>
      <c r="AF60" s="114"/>
      <c r="AG60" s="116">
        <f>'ALFA-26507-1 - D.1.4.6.- ...'!J30</f>
        <v>0</v>
      </c>
      <c r="AH60" s="115"/>
      <c r="AI60" s="115"/>
      <c r="AJ60" s="115"/>
      <c r="AK60" s="115"/>
      <c r="AL60" s="115"/>
      <c r="AM60" s="115"/>
      <c r="AN60" s="116">
        <f>SUM(AG60,AT60)</f>
        <v>0</v>
      </c>
      <c r="AO60" s="115"/>
      <c r="AP60" s="115"/>
      <c r="AQ60" s="117" t="s">
        <v>81</v>
      </c>
      <c r="AR60" s="118"/>
      <c r="AS60" s="119">
        <v>0</v>
      </c>
      <c r="AT60" s="120">
        <f>ROUND(SUM(AV60:AW60),2)</f>
        <v>0</v>
      </c>
      <c r="AU60" s="121">
        <f>'ALFA-26507-1 - D.1.4.6.- ...'!P91</f>
        <v>0</v>
      </c>
      <c r="AV60" s="120">
        <f>'ALFA-26507-1 - D.1.4.6.- ...'!J33</f>
        <v>0</v>
      </c>
      <c r="AW60" s="120">
        <f>'ALFA-26507-1 - D.1.4.6.- ...'!J34</f>
        <v>0</v>
      </c>
      <c r="AX60" s="120">
        <f>'ALFA-26507-1 - D.1.4.6.- ...'!J35</f>
        <v>0</v>
      </c>
      <c r="AY60" s="120">
        <f>'ALFA-26507-1 - D.1.4.6.- ...'!J36</f>
        <v>0</v>
      </c>
      <c r="AZ60" s="120">
        <f>'ALFA-26507-1 - D.1.4.6.- ...'!F33</f>
        <v>0</v>
      </c>
      <c r="BA60" s="120">
        <f>'ALFA-26507-1 - D.1.4.6.- ...'!F34</f>
        <v>0</v>
      </c>
      <c r="BB60" s="120">
        <f>'ALFA-26507-1 - D.1.4.6.- ...'!F35</f>
        <v>0</v>
      </c>
      <c r="BC60" s="120">
        <f>'ALFA-26507-1 - D.1.4.6.- ...'!F36</f>
        <v>0</v>
      </c>
      <c r="BD60" s="122">
        <f>'ALFA-26507-1 - D.1.4.6.- ...'!F37</f>
        <v>0</v>
      </c>
      <c r="BE60" s="7"/>
      <c r="BT60" s="123" t="s">
        <v>82</v>
      </c>
      <c r="BV60" s="123" t="s">
        <v>76</v>
      </c>
      <c r="BW60" s="123" t="s">
        <v>99</v>
      </c>
      <c r="BX60" s="123" t="s">
        <v>5</v>
      </c>
      <c r="CL60" s="123" t="s">
        <v>28</v>
      </c>
      <c r="CM60" s="123" t="s">
        <v>84</v>
      </c>
    </row>
    <row r="61" spans="1:91" s="7" customFormat="1" ht="24.75" customHeight="1">
      <c r="A61" s="111" t="s">
        <v>78</v>
      </c>
      <c r="B61" s="112"/>
      <c r="C61" s="113"/>
      <c r="D61" s="114" t="s">
        <v>100</v>
      </c>
      <c r="E61" s="114"/>
      <c r="F61" s="114"/>
      <c r="G61" s="114"/>
      <c r="H61" s="114"/>
      <c r="I61" s="115"/>
      <c r="J61" s="114" t="s">
        <v>101</v>
      </c>
      <c r="K61" s="114"/>
      <c r="L61" s="114"/>
      <c r="M61" s="114"/>
      <c r="N61" s="114"/>
      <c r="O61" s="114"/>
      <c r="P61" s="114"/>
      <c r="Q61" s="114"/>
      <c r="R61" s="114"/>
      <c r="S61" s="114"/>
      <c r="T61" s="114"/>
      <c r="U61" s="114"/>
      <c r="V61" s="114"/>
      <c r="W61" s="114"/>
      <c r="X61" s="114"/>
      <c r="Y61" s="114"/>
      <c r="Z61" s="114"/>
      <c r="AA61" s="114"/>
      <c r="AB61" s="114"/>
      <c r="AC61" s="114"/>
      <c r="AD61" s="114"/>
      <c r="AE61" s="114"/>
      <c r="AF61" s="114"/>
      <c r="AG61" s="116">
        <f>'ALFA-26507-3 - D.1.4.6.- ...'!J30</f>
        <v>0</v>
      </c>
      <c r="AH61" s="115"/>
      <c r="AI61" s="115"/>
      <c r="AJ61" s="115"/>
      <c r="AK61" s="115"/>
      <c r="AL61" s="115"/>
      <c r="AM61" s="115"/>
      <c r="AN61" s="116">
        <f>SUM(AG61,AT61)</f>
        <v>0</v>
      </c>
      <c r="AO61" s="115"/>
      <c r="AP61" s="115"/>
      <c r="AQ61" s="117" t="s">
        <v>81</v>
      </c>
      <c r="AR61" s="118"/>
      <c r="AS61" s="119">
        <v>0</v>
      </c>
      <c r="AT61" s="120">
        <f>ROUND(SUM(AV61:AW61),2)</f>
        <v>0</v>
      </c>
      <c r="AU61" s="121">
        <f>'ALFA-26507-3 - D.1.4.6.- ...'!P96</f>
        <v>0</v>
      </c>
      <c r="AV61" s="120">
        <f>'ALFA-26507-3 - D.1.4.6.- ...'!J33</f>
        <v>0</v>
      </c>
      <c r="AW61" s="120">
        <f>'ALFA-26507-3 - D.1.4.6.- ...'!J34</f>
        <v>0</v>
      </c>
      <c r="AX61" s="120">
        <f>'ALFA-26507-3 - D.1.4.6.- ...'!J35</f>
        <v>0</v>
      </c>
      <c r="AY61" s="120">
        <f>'ALFA-26507-3 - D.1.4.6.- ...'!J36</f>
        <v>0</v>
      </c>
      <c r="AZ61" s="120">
        <f>'ALFA-26507-3 - D.1.4.6.- ...'!F33</f>
        <v>0</v>
      </c>
      <c r="BA61" s="120">
        <f>'ALFA-26507-3 - D.1.4.6.- ...'!F34</f>
        <v>0</v>
      </c>
      <c r="BB61" s="120">
        <f>'ALFA-26507-3 - D.1.4.6.- ...'!F35</f>
        <v>0</v>
      </c>
      <c r="BC61" s="120">
        <f>'ALFA-26507-3 - D.1.4.6.- ...'!F36</f>
        <v>0</v>
      </c>
      <c r="BD61" s="122">
        <f>'ALFA-26507-3 - D.1.4.6.- ...'!F37</f>
        <v>0</v>
      </c>
      <c r="BE61" s="7"/>
      <c r="BT61" s="123" t="s">
        <v>82</v>
      </c>
      <c r="BV61" s="123" t="s">
        <v>76</v>
      </c>
      <c r="BW61" s="123" t="s">
        <v>102</v>
      </c>
      <c r="BX61" s="123" t="s">
        <v>5</v>
      </c>
      <c r="CL61" s="123" t="s">
        <v>28</v>
      </c>
      <c r="CM61" s="123" t="s">
        <v>84</v>
      </c>
    </row>
    <row r="62" spans="1:91" s="7" customFormat="1" ht="24.75" customHeight="1">
      <c r="A62" s="111" t="s">
        <v>78</v>
      </c>
      <c r="B62" s="112"/>
      <c r="C62" s="113"/>
      <c r="D62" s="114" t="s">
        <v>103</v>
      </c>
      <c r="E62" s="114"/>
      <c r="F62" s="114"/>
      <c r="G62" s="114"/>
      <c r="H62" s="114"/>
      <c r="I62" s="115"/>
      <c r="J62" s="114" t="s">
        <v>104</v>
      </c>
      <c r="K62" s="114"/>
      <c r="L62" s="114"/>
      <c r="M62" s="114"/>
      <c r="N62" s="114"/>
      <c r="O62" s="114"/>
      <c r="P62" s="114"/>
      <c r="Q62" s="114"/>
      <c r="R62" s="114"/>
      <c r="S62" s="114"/>
      <c r="T62" s="114"/>
      <c r="U62" s="114"/>
      <c r="V62" s="114"/>
      <c r="W62" s="114"/>
      <c r="X62" s="114"/>
      <c r="Y62" s="114"/>
      <c r="Z62" s="114"/>
      <c r="AA62" s="114"/>
      <c r="AB62" s="114"/>
      <c r="AC62" s="114"/>
      <c r="AD62" s="114"/>
      <c r="AE62" s="114"/>
      <c r="AF62" s="114"/>
      <c r="AG62" s="116">
        <f>'ALFA-26508 - D.1.4.7. - c...'!J30</f>
        <v>0</v>
      </c>
      <c r="AH62" s="115"/>
      <c r="AI62" s="115"/>
      <c r="AJ62" s="115"/>
      <c r="AK62" s="115"/>
      <c r="AL62" s="115"/>
      <c r="AM62" s="115"/>
      <c r="AN62" s="116">
        <f>SUM(AG62,AT62)</f>
        <v>0</v>
      </c>
      <c r="AO62" s="115"/>
      <c r="AP62" s="115"/>
      <c r="AQ62" s="117" t="s">
        <v>81</v>
      </c>
      <c r="AR62" s="118"/>
      <c r="AS62" s="119">
        <v>0</v>
      </c>
      <c r="AT62" s="120">
        <f>ROUND(SUM(AV62:AW62),2)</f>
        <v>0</v>
      </c>
      <c r="AU62" s="121">
        <f>'ALFA-26508 - D.1.4.7. - c...'!P80</f>
        <v>0</v>
      </c>
      <c r="AV62" s="120">
        <f>'ALFA-26508 - D.1.4.7. - c...'!J33</f>
        <v>0</v>
      </c>
      <c r="AW62" s="120">
        <f>'ALFA-26508 - D.1.4.7. - c...'!J34</f>
        <v>0</v>
      </c>
      <c r="AX62" s="120">
        <f>'ALFA-26508 - D.1.4.7. - c...'!J35</f>
        <v>0</v>
      </c>
      <c r="AY62" s="120">
        <f>'ALFA-26508 - D.1.4.7. - c...'!J36</f>
        <v>0</v>
      </c>
      <c r="AZ62" s="120">
        <f>'ALFA-26508 - D.1.4.7. - c...'!F33</f>
        <v>0</v>
      </c>
      <c r="BA62" s="120">
        <f>'ALFA-26508 - D.1.4.7. - c...'!F34</f>
        <v>0</v>
      </c>
      <c r="BB62" s="120">
        <f>'ALFA-26508 - D.1.4.7. - c...'!F35</f>
        <v>0</v>
      </c>
      <c r="BC62" s="120">
        <f>'ALFA-26508 - D.1.4.7. - c...'!F36</f>
        <v>0</v>
      </c>
      <c r="BD62" s="122">
        <f>'ALFA-26508 - D.1.4.7. - c...'!F37</f>
        <v>0</v>
      </c>
      <c r="BE62" s="7"/>
      <c r="BT62" s="123" t="s">
        <v>82</v>
      </c>
      <c r="BV62" s="123" t="s">
        <v>76</v>
      </c>
      <c r="BW62" s="123" t="s">
        <v>105</v>
      </c>
      <c r="BX62" s="123" t="s">
        <v>5</v>
      </c>
      <c r="CL62" s="123" t="s">
        <v>28</v>
      </c>
      <c r="CM62" s="123" t="s">
        <v>84</v>
      </c>
    </row>
    <row r="63" spans="1:91" s="7" customFormat="1" ht="24.75" customHeight="1">
      <c r="A63" s="111" t="s">
        <v>78</v>
      </c>
      <c r="B63" s="112"/>
      <c r="C63" s="113"/>
      <c r="D63" s="114" t="s">
        <v>106</v>
      </c>
      <c r="E63" s="114"/>
      <c r="F63" s="114"/>
      <c r="G63" s="114"/>
      <c r="H63" s="114"/>
      <c r="I63" s="115"/>
      <c r="J63" s="114" t="s">
        <v>107</v>
      </c>
      <c r="K63" s="114"/>
      <c r="L63" s="114"/>
      <c r="M63" s="114"/>
      <c r="N63" s="114"/>
      <c r="O63" s="114"/>
      <c r="P63" s="114"/>
      <c r="Q63" s="114"/>
      <c r="R63" s="114"/>
      <c r="S63" s="114"/>
      <c r="T63" s="114"/>
      <c r="U63" s="114"/>
      <c r="V63" s="114"/>
      <c r="W63" s="114"/>
      <c r="X63" s="114"/>
      <c r="Y63" s="114"/>
      <c r="Z63" s="114"/>
      <c r="AA63" s="114"/>
      <c r="AB63" s="114"/>
      <c r="AC63" s="114"/>
      <c r="AD63" s="114"/>
      <c r="AE63" s="114"/>
      <c r="AF63" s="114"/>
      <c r="AG63" s="116">
        <f>'ALFA-265091 - D.2.1 - ven...'!J30</f>
        <v>0</v>
      </c>
      <c r="AH63" s="115"/>
      <c r="AI63" s="115"/>
      <c r="AJ63" s="115"/>
      <c r="AK63" s="115"/>
      <c r="AL63" s="115"/>
      <c r="AM63" s="115"/>
      <c r="AN63" s="116">
        <f>SUM(AG63,AT63)</f>
        <v>0</v>
      </c>
      <c r="AO63" s="115"/>
      <c r="AP63" s="115"/>
      <c r="AQ63" s="117" t="s">
        <v>81</v>
      </c>
      <c r="AR63" s="118"/>
      <c r="AS63" s="119">
        <v>0</v>
      </c>
      <c r="AT63" s="120">
        <f>ROUND(SUM(AV63:AW63),2)</f>
        <v>0</v>
      </c>
      <c r="AU63" s="121">
        <f>'ALFA-265091 - D.2.1 - ven...'!P83</f>
        <v>0</v>
      </c>
      <c r="AV63" s="120">
        <f>'ALFA-265091 - D.2.1 - ven...'!J33</f>
        <v>0</v>
      </c>
      <c r="AW63" s="120">
        <f>'ALFA-265091 - D.2.1 - ven...'!J34</f>
        <v>0</v>
      </c>
      <c r="AX63" s="120">
        <f>'ALFA-265091 - D.2.1 - ven...'!J35</f>
        <v>0</v>
      </c>
      <c r="AY63" s="120">
        <f>'ALFA-265091 - D.2.1 - ven...'!J36</f>
        <v>0</v>
      </c>
      <c r="AZ63" s="120">
        <f>'ALFA-265091 - D.2.1 - ven...'!F33</f>
        <v>0</v>
      </c>
      <c r="BA63" s="120">
        <f>'ALFA-265091 - D.2.1 - ven...'!F34</f>
        <v>0</v>
      </c>
      <c r="BB63" s="120">
        <f>'ALFA-265091 - D.2.1 - ven...'!F35</f>
        <v>0</v>
      </c>
      <c r="BC63" s="120">
        <f>'ALFA-265091 - D.2.1 - ven...'!F36</f>
        <v>0</v>
      </c>
      <c r="BD63" s="122">
        <f>'ALFA-265091 - D.2.1 - ven...'!F37</f>
        <v>0</v>
      </c>
      <c r="BE63" s="7"/>
      <c r="BT63" s="123" t="s">
        <v>82</v>
      </c>
      <c r="BV63" s="123" t="s">
        <v>76</v>
      </c>
      <c r="BW63" s="123" t="s">
        <v>108</v>
      </c>
      <c r="BX63" s="123" t="s">
        <v>5</v>
      </c>
      <c r="CL63" s="123" t="s">
        <v>28</v>
      </c>
      <c r="CM63" s="123" t="s">
        <v>84</v>
      </c>
    </row>
    <row r="64" spans="1:91" s="7" customFormat="1" ht="24.75" customHeight="1">
      <c r="A64" s="111" t="s">
        <v>78</v>
      </c>
      <c r="B64" s="112"/>
      <c r="C64" s="113"/>
      <c r="D64" s="114" t="s">
        <v>109</v>
      </c>
      <c r="E64" s="114"/>
      <c r="F64" s="114"/>
      <c r="G64" s="114"/>
      <c r="H64" s="114"/>
      <c r="I64" s="115"/>
      <c r="J64" s="114" t="s">
        <v>110</v>
      </c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4"/>
      <c r="AB64" s="114"/>
      <c r="AC64" s="114"/>
      <c r="AD64" s="114"/>
      <c r="AE64" s="114"/>
      <c r="AF64" s="114"/>
      <c r="AG64" s="116">
        <f>'ALFA-265092 - D.2.2 - spl...'!J30</f>
        <v>0</v>
      </c>
      <c r="AH64" s="115"/>
      <c r="AI64" s="115"/>
      <c r="AJ64" s="115"/>
      <c r="AK64" s="115"/>
      <c r="AL64" s="115"/>
      <c r="AM64" s="115"/>
      <c r="AN64" s="116">
        <f>SUM(AG64,AT64)</f>
        <v>0</v>
      </c>
      <c r="AO64" s="115"/>
      <c r="AP64" s="115"/>
      <c r="AQ64" s="117" t="s">
        <v>81</v>
      </c>
      <c r="AR64" s="118"/>
      <c r="AS64" s="119">
        <v>0</v>
      </c>
      <c r="AT64" s="120">
        <f>ROUND(SUM(AV64:AW64),2)</f>
        <v>0</v>
      </c>
      <c r="AU64" s="121">
        <f>'ALFA-265092 - D.2.2 - spl...'!P83</f>
        <v>0</v>
      </c>
      <c r="AV64" s="120">
        <f>'ALFA-265092 - D.2.2 - spl...'!J33</f>
        <v>0</v>
      </c>
      <c r="AW64" s="120">
        <f>'ALFA-265092 - D.2.2 - spl...'!J34</f>
        <v>0</v>
      </c>
      <c r="AX64" s="120">
        <f>'ALFA-265092 - D.2.2 - spl...'!J35</f>
        <v>0</v>
      </c>
      <c r="AY64" s="120">
        <f>'ALFA-265092 - D.2.2 - spl...'!J36</f>
        <v>0</v>
      </c>
      <c r="AZ64" s="120">
        <f>'ALFA-265092 - D.2.2 - spl...'!F33</f>
        <v>0</v>
      </c>
      <c r="BA64" s="120">
        <f>'ALFA-265092 - D.2.2 - spl...'!F34</f>
        <v>0</v>
      </c>
      <c r="BB64" s="120">
        <f>'ALFA-265092 - D.2.2 - spl...'!F35</f>
        <v>0</v>
      </c>
      <c r="BC64" s="120">
        <f>'ALFA-265092 - D.2.2 - spl...'!F36</f>
        <v>0</v>
      </c>
      <c r="BD64" s="122">
        <f>'ALFA-265092 - D.2.2 - spl...'!F37</f>
        <v>0</v>
      </c>
      <c r="BE64" s="7"/>
      <c r="BT64" s="123" t="s">
        <v>82</v>
      </c>
      <c r="BV64" s="123" t="s">
        <v>76</v>
      </c>
      <c r="BW64" s="123" t="s">
        <v>111</v>
      </c>
      <c r="BX64" s="123" t="s">
        <v>5</v>
      </c>
      <c r="CL64" s="123" t="s">
        <v>28</v>
      </c>
      <c r="CM64" s="123" t="s">
        <v>84</v>
      </c>
    </row>
    <row r="65" spans="1:91" s="7" customFormat="1" ht="24.75" customHeight="1">
      <c r="A65" s="111" t="s">
        <v>78</v>
      </c>
      <c r="B65" s="112"/>
      <c r="C65" s="113"/>
      <c r="D65" s="114" t="s">
        <v>112</v>
      </c>
      <c r="E65" s="114"/>
      <c r="F65" s="114"/>
      <c r="G65" s="114"/>
      <c r="H65" s="114"/>
      <c r="I65" s="115"/>
      <c r="J65" s="114" t="s">
        <v>113</v>
      </c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4"/>
      <c r="AB65" s="114"/>
      <c r="AC65" s="114"/>
      <c r="AD65" s="114"/>
      <c r="AE65" s="114"/>
      <c r="AF65" s="114"/>
      <c r="AG65" s="116">
        <f>'ALFA-265093 - D.2.3 - deš...'!J30</f>
        <v>0</v>
      </c>
      <c r="AH65" s="115"/>
      <c r="AI65" s="115"/>
      <c r="AJ65" s="115"/>
      <c r="AK65" s="115"/>
      <c r="AL65" s="115"/>
      <c r="AM65" s="115"/>
      <c r="AN65" s="116">
        <f>SUM(AG65,AT65)</f>
        <v>0</v>
      </c>
      <c r="AO65" s="115"/>
      <c r="AP65" s="115"/>
      <c r="AQ65" s="117" t="s">
        <v>81</v>
      </c>
      <c r="AR65" s="118"/>
      <c r="AS65" s="119">
        <v>0</v>
      </c>
      <c r="AT65" s="120">
        <f>ROUND(SUM(AV65:AW65),2)</f>
        <v>0</v>
      </c>
      <c r="AU65" s="121">
        <f>'ALFA-265093 - D.2.3 - deš...'!P83</f>
        <v>0</v>
      </c>
      <c r="AV65" s="120">
        <f>'ALFA-265093 - D.2.3 - deš...'!J33</f>
        <v>0</v>
      </c>
      <c r="AW65" s="120">
        <f>'ALFA-265093 - D.2.3 - deš...'!J34</f>
        <v>0</v>
      </c>
      <c r="AX65" s="120">
        <f>'ALFA-265093 - D.2.3 - deš...'!J35</f>
        <v>0</v>
      </c>
      <c r="AY65" s="120">
        <f>'ALFA-265093 - D.2.3 - deš...'!J36</f>
        <v>0</v>
      </c>
      <c r="AZ65" s="120">
        <f>'ALFA-265093 - D.2.3 - deš...'!F33</f>
        <v>0</v>
      </c>
      <c r="BA65" s="120">
        <f>'ALFA-265093 - D.2.3 - deš...'!F34</f>
        <v>0</v>
      </c>
      <c r="BB65" s="120">
        <f>'ALFA-265093 - D.2.3 - deš...'!F35</f>
        <v>0</v>
      </c>
      <c r="BC65" s="120">
        <f>'ALFA-265093 - D.2.3 - deš...'!F36</f>
        <v>0</v>
      </c>
      <c r="BD65" s="122">
        <f>'ALFA-265093 - D.2.3 - deš...'!F37</f>
        <v>0</v>
      </c>
      <c r="BE65" s="7"/>
      <c r="BT65" s="123" t="s">
        <v>82</v>
      </c>
      <c r="BV65" s="123" t="s">
        <v>76</v>
      </c>
      <c r="BW65" s="123" t="s">
        <v>114</v>
      </c>
      <c r="BX65" s="123" t="s">
        <v>5</v>
      </c>
      <c r="CL65" s="123" t="s">
        <v>28</v>
      </c>
      <c r="CM65" s="123" t="s">
        <v>84</v>
      </c>
    </row>
    <row r="66" spans="1:91" s="7" customFormat="1" ht="24.75" customHeight="1">
      <c r="A66" s="111" t="s">
        <v>78</v>
      </c>
      <c r="B66" s="112"/>
      <c r="C66" s="113"/>
      <c r="D66" s="114" t="s">
        <v>115</v>
      </c>
      <c r="E66" s="114"/>
      <c r="F66" s="114"/>
      <c r="G66" s="114"/>
      <c r="H66" s="114"/>
      <c r="I66" s="115"/>
      <c r="J66" s="114" t="s">
        <v>116</v>
      </c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14"/>
      <c r="AA66" s="114"/>
      <c r="AB66" s="114"/>
      <c r="AC66" s="114"/>
      <c r="AD66" s="114"/>
      <c r="AE66" s="114"/>
      <c r="AF66" s="114"/>
      <c r="AG66" s="116">
        <f>'ALFA-265094 - D.2.4 - dom...'!J30</f>
        <v>0</v>
      </c>
      <c r="AH66" s="115"/>
      <c r="AI66" s="115"/>
      <c r="AJ66" s="115"/>
      <c r="AK66" s="115"/>
      <c r="AL66" s="115"/>
      <c r="AM66" s="115"/>
      <c r="AN66" s="116">
        <f>SUM(AG66,AT66)</f>
        <v>0</v>
      </c>
      <c r="AO66" s="115"/>
      <c r="AP66" s="115"/>
      <c r="AQ66" s="117" t="s">
        <v>81</v>
      </c>
      <c r="AR66" s="118"/>
      <c r="AS66" s="119">
        <v>0</v>
      </c>
      <c r="AT66" s="120">
        <f>ROUND(SUM(AV66:AW66),2)</f>
        <v>0</v>
      </c>
      <c r="AU66" s="121">
        <f>'ALFA-265094 - D.2.4 - dom...'!P86</f>
        <v>0</v>
      </c>
      <c r="AV66" s="120">
        <f>'ALFA-265094 - D.2.4 - dom...'!J33</f>
        <v>0</v>
      </c>
      <c r="AW66" s="120">
        <f>'ALFA-265094 - D.2.4 - dom...'!J34</f>
        <v>0</v>
      </c>
      <c r="AX66" s="120">
        <f>'ALFA-265094 - D.2.4 - dom...'!J35</f>
        <v>0</v>
      </c>
      <c r="AY66" s="120">
        <f>'ALFA-265094 - D.2.4 - dom...'!J36</f>
        <v>0</v>
      </c>
      <c r="AZ66" s="120">
        <f>'ALFA-265094 - D.2.4 - dom...'!F33</f>
        <v>0</v>
      </c>
      <c r="BA66" s="120">
        <f>'ALFA-265094 - D.2.4 - dom...'!F34</f>
        <v>0</v>
      </c>
      <c r="BB66" s="120">
        <f>'ALFA-265094 - D.2.4 - dom...'!F35</f>
        <v>0</v>
      </c>
      <c r="BC66" s="120">
        <f>'ALFA-265094 - D.2.4 - dom...'!F36</f>
        <v>0</v>
      </c>
      <c r="BD66" s="122">
        <f>'ALFA-265094 - D.2.4 - dom...'!F37</f>
        <v>0</v>
      </c>
      <c r="BE66" s="7"/>
      <c r="BT66" s="123" t="s">
        <v>82</v>
      </c>
      <c r="BV66" s="123" t="s">
        <v>76</v>
      </c>
      <c r="BW66" s="123" t="s">
        <v>117</v>
      </c>
      <c r="BX66" s="123" t="s">
        <v>5</v>
      </c>
      <c r="CL66" s="123" t="s">
        <v>28</v>
      </c>
      <c r="CM66" s="123" t="s">
        <v>84</v>
      </c>
    </row>
    <row r="67" spans="1:91" s="7" customFormat="1" ht="24.75" customHeight="1">
      <c r="A67" s="111" t="s">
        <v>78</v>
      </c>
      <c r="B67" s="112"/>
      <c r="C67" s="113"/>
      <c r="D67" s="114" t="s">
        <v>118</v>
      </c>
      <c r="E67" s="114"/>
      <c r="F67" s="114"/>
      <c r="G67" s="114"/>
      <c r="H67" s="114"/>
      <c r="I67" s="115"/>
      <c r="J67" s="114" t="s">
        <v>119</v>
      </c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4"/>
      <c r="Z67" s="114"/>
      <c r="AA67" s="114"/>
      <c r="AB67" s="114"/>
      <c r="AC67" s="114"/>
      <c r="AD67" s="114"/>
      <c r="AE67" s="114"/>
      <c r="AF67" s="114"/>
      <c r="AG67" s="116">
        <f>'ALFA-26511 - D.2.7 - zpev...'!J30</f>
        <v>0</v>
      </c>
      <c r="AH67" s="115"/>
      <c r="AI67" s="115"/>
      <c r="AJ67" s="115"/>
      <c r="AK67" s="115"/>
      <c r="AL67" s="115"/>
      <c r="AM67" s="115"/>
      <c r="AN67" s="116">
        <f>SUM(AG67,AT67)</f>
        <v>0</v>
      </c>
      <c r="AO67" s="115"/>
      <c r="AP67" s="115"/>
      <c r="AQ67" s="117" t="s">
        <v>81</v>
      </c>
      <c r="AR67" s="118"/>
      <c r="AS67" s="119">
        <v>0</v>
      </c>
      <c r="AT67" s="120">
        <f>ROUND(SUM(AV67:AW67),2)</f>
        <v>0</v>
      </c>
      <c r="AU67" s="121">
        <f>'ALFA-26511 - D.2.7 - zpev...'!P83</f>
        <v>0</v>
      </c>
      <c r="AV67" s="120">
        <f>'ALFA-26511 - D.2.7 - zpev...'!J33</f>
        <v>0</v>
      </c>
      <c r="AW67" s="120">
        <f>'ALFA-26511 - D.2.7 - zpev...'!J34</f>
        <v>0</v>
      </c>
      <c r="AX67" s="120">
        <f>'ALFA-26511 - D.2.7 - zpev...'!J35</f>
        <v>0</v>
      </c>
      <c r="AY67" s="120">
        <f>'ALFA-26511 - D.2.7 - zpev...'!J36</f>
        <v>0</v>
      </c>
      <c r="AZ67" s="120">
        <f>'ALFA-26511 - D.2.7 - zpev...'!F33</f>
        <v>0</v>
      </c>
      <c r="BA67" s="120">
        <f>'ALFA-26511 - D.2.7 - zpev...'!F34</f>
        <v>0</v>
      </c>
      <c r="BB67" s="120">
        <f>'ALFA-26511 - D.2.7 - zpev...'!F35</f>
        <v>0</v>
      </c>
      <c r="BC67" s="120">
        <f>'ALFA-26511 - D.2.7 - zpev...'!F36</f>
        <v>0</v>
      </c>
      <c r="BD67" s="122">
        <f>'ALFA-26511 - D.2.7 - zpev...'!F37</f>
        <v>0</v>
      </c>
      <c r="BE67" s="7"/>
      <c r="BT67" s="123" t="s">
        <v>82</v>
      </c>
      <c r="BV67" s="123" t="s">
        <v>76</v>
      </c>
      <c r="BW67" s="123" t="s">
        <v>120</v>
      </c>
      <c r="BX67" s="123" t="s">
        <v>5</v>
      </c>
      <c r="CL67" s="123" t="s">
        <v>28</v>
      </c>
      <c r="CM67" s="123" t="s">
        <v>84</v>
      </c>
    </row>
    <row r="68" spans="1:91" s="7" customFormat="1" ht="24.75" customHeight="1">
      <c r="A68" s="111" t="s">
        <v>78</v>
      </c>
      <c r="B68" s="112"/>
      <c r="C68" s="113"/>
      <c r="D68" s="114" t="s">
        <v>121</v>
      </c>
      <c r="E68" s="114"/>
      <c r="F68" s="114"/>
      <c r="G68" s="114"/>
      <c r="H68" s="114"/>
      <c r="I68" s="115"/>
      <c r="J68" s="114" t="s">
        <v>122</v>
      </c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14"/>
      <c r="Z68" s="114"/>
      <c r="AA68" s="114"/>
      <c r="AB68" s="114"/>
      <c r="AC68" s="114"/>
      <c r="AD68" s="114"/>
      <c r="AE68" s="114"/>
      <c r="AF68" s="114"/>
      <c r="AG68" s="116">
        <f>'ALFA-265111 - D.27 - zpev...'!J30</f>
        <v>0</v>
      </c>
      <c r="AH68" s="115"/>
      <c r="AI68" s="115"/>
      <c r="AJ68" s="115"/>
      <c r="AK68" s="115"/>
      <c r="AL68" s="115"/>
      <c r="AM68" s="115"/>
      <c r="AN68" s="116">
        <f>SUM(AG68,AT68)</f>
        <v>0</v>
      </c>
      <c r="AO68" s="115"/>
      <c r="AP68" s="115"/>
      <c r="AQ68" s="117" t="s">
        <v>81</v>
      </c>
      <c r="AR68" s="118"/>
      <c r="AS68" s="119">
        <v>0</v>
      </c>
      <c r="AT68" s="120">
        <f>ROUND(SUM(AV68:AW68),2)</f>
        <v>0</v>
      </c>
      <c r="AU68" s="121">
        <f>'ALFA-265111 - D.27 - zpev...'!P83</f>
        <v>0</v>
      </c>
      <c r="AV68" s="120">
        <f>'ALFA-265111 - D.27 - zpev...'!J33</f>
        <v>0</v>
      </c>
      <c r="AW68" s="120">
        <f>'ALFA-265111 - D.27 - zpev...'!J34</f>
        <v>0</v>
      </c>
      <c r="AX68" s="120">
        <f>'ALFA-265111 - D.27 - zpev...'!J35</f>
        <v>0</v>
      </c>
      <c r="AY68" s="120">
        <f>'ALFA-265111 - D.27 - zpev...'!J36</f>
        <v>0</v>
      </c>
      <c r="AZ68" s="120">
        <f>'ALFA-265111 - D.27 - zpev...'!F33</f>
        <v>0</v>
      </c>
      <c r="BA68" s="120">
        <f>'ALFA-265111 - D.27 - zpev...'!F34</f>
        <v>0</v>
      </c>
      <c r="BB68" s="120">
        <f>'ALFA-265111 - D.27 - zpev...'!F35</f>
        <v>0</v>
      </c>
      <c r="BC68" s="120">
        <f>'ALFA-265111 - D.27 - zpev...'!F36</f>
        <v>0</v>
      </c>
      <c r="BD68" s="122">
        <f>'ALFA-265111 - D.27 - zpev...'!F37</f>
        <v>0</v>
      </c>
      <c r="BE68" s="7"/>
      <c r="BT68" s="123" t="s">
        <v>82</v>
      </c>
      <c r="BV68" s="123" t="s">
        <v>76</v>
      </c>
      <c r="BW68" s="123" t="s">
        <v>123</v>
      </c>
      <c r="BX68" s="123" t="s">
        <v>5</v>
      </c>
      <c r="CL68" s="123" t="s">
        <v>28</v>
      </c>
      <c r="CM68" s="123" t="s">
        <v>84</v>
      </c>
    </row>
    <row r="69" spans="1:91" s="7" customFormat="1" ht="24.75" customHeight="1">
      <c r="A69" s="111" t="s">
        <v>78</v>
      </c>
      <c r="B69" s="112"/>
      <c r="C69" s="113"/>
      <c r="D69" s="114" t="s">
        <v>124</v>
      </c>
      <c r="E69" s="114"/>
      <c r="F69" s="114"/>
      <c r="G69" s="114"/>
      <c r="H69" s="114"/>
      <c r="I69" s="115"/>
      <c r="J69" s="114" t="s">
        <v>125</v>
      </c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114"/>
      <c r="V69" s="114"/>
      <c r="W69" s="114"/>
      <c r="X69" s="114"/>
      <c r="Y69" s="114"/>
      <c r="Z69" s="114"/>
      <c r="AA69" s="114"/>
      <c r="AB69" s="114"/>
      <c r="AC69" s="114"/>
      <c r="AD69" s="114"/>
      <c r="AE69" s="114"/>
      <c r="AF69" s="114"/>
      <c r="AG69" s="116">
        <f>'ALFA-26512 - D.2.8 - oplo...'!J30</f>
        <v>0</v>
      </c>
      <c r="AH69" s="115"/>
      <c r="AI69" s="115"/>
      <c r="AJ69" s="115"/>
      <c r="AK69" s="115"/>
      <c r="AL69" s="115"/>
      <c r="AM69" s="115"/>
      <c r="AN69" s="116">
        <f>SUM(AG69,AT69)</f>
        <v>0</v>
      </c>
      <c r="AO69" s="115"/>
      <c r="AP69" s="115"/>
      <c r="AQ69" s="117" t="s">
        <v>81</v>
      </c>
      <c r="AR69" s="118"/>
      <c r="AS69" s="119">
        <v>0</v>
      </c>
      <c r="AT69" s="120">
        <f>ROUND(SUM(AV69:AW69),2)</f>
        <v>0</v>
      </c>
      <c r="AU69" s="121">
        <f>'ALFA-26512 - D.2.8 - oplo...'!P83</f>
        <v>0</v>
      </c>
      <c r="AV69" s="120">
        <f>'ALFA-26512 - D.2.8 - oplo...'!J33</f>
        <v>0</v>
      </c>
      <c r="AW69" s="120">
        <f>'ALFA-26512 - D.2.8 - oplo...'!J34</f>
        <v>0</v>
      </c>
      <c r="AX69" s="120">
        <f>'ALFA-26512 - D.2.8 - oplo...'!J35</f>
        <v>0</v>
      </c>
      <c r="AY69" s="120">
        <f>'ALFA-26512 - D.2.8 - oplo...'!J36</f>
        <v>0</v>
      </c>
      <c r="AZ69" s="120">
        <f>'ALFA-26512 - D.2.8 - oplo...'!F33</f>
        <v>0</v>
      </c>
      <c r="BA69" s="120">
        <f>'ALFA-26512 - D.2.8 - oplo...'!F34</f>
        <v>0</v>
      </c>
      <c r="BB69" s="120">
        <f>'ALFA-26512 - D.2.8 - oplo...'!F35</f>
        <v>0</v>
      </c>
      <c r="BC69" s="120">
        <f>'ALFA-26512 - D.2.8 - oplo...'!F36</f>
        <v>0</v>
      </c>
      <c r="BD69" s="122">
        <f>'ALFA-26512 - D.2.8 - oplo...'!F37</f>
        <v>0</v>
      </c>
      <c r="BE69" s="7"/>
      <c r="BT69" s="123" t="s">
        <v>82</v>
      </c>
      <c r="BV69" s="123" t="s">
        <v>76</v>
      </c>
      <c r="BW69" s="123" t="s">
        <v>126</v>
      </c>
      <c r="BX69" s="123" t="s">
        <v>5</v>
      </c>
      <c r="CL69" s="123" t="s">
        <v>28</v>
      </c>
      <c r="CM69" s="123" t="s">
        <v>84</v>
      </c>
    </row>
    <row r="70" spans="1:91" s="7" customFormat="1" ht="24.75" customHeight="1">
      <c r="A70" s="111" t="s">
        <v>78</v>
      </c>
      <c r="B70" s="112"/>
      <c r="C70" s="113"/>
      <c r="D70" s="114" t="s">
        <v>127</v>
      </c>
      <c r="E70" s="114"/>
      <c r="F70" s="114"/>
      <c r="G70" s="114"/>
      <c r="H70" s="114"/>
      <c r="I70" s="115"/>
      <c r="J70" s="114" t="s">
        <v>128</v>
      </c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4"/>
      <c r="Y70" s="114"/>
      <c r="Z70" s="114"/>
      <c r="AA70" s="114"/>
      <c r="AB70" s="114"/>
      <c r="AC70" s="114"/>
      <c r="AD70" s="114"/>
      <c r="AE70" s="114"/>
      <c r="AF70" s="114"/>
      <c r="AG70" s="116">
        <f>'ALFA-26513 - D.2.9. - ter...'!J30</f>
        <v>0</v>
      </c>
      <c r="AH70" s="115"/>
      <c r="AI70" s="115"/>
      <c r="AJ70" s="115"/>
      <c r="AK70" s="115"/>
      <c r="AL70" s="115"/>
      <c r="AM70" s="115"/>
      <c r="AN70" s="116">
        <f>SUM(AG70,AT70)</f>
        <v>0</v>
      </c>
      <c r="AO70" s="115"/>
      <c r="AP70" s="115"/>
      <c r="AQ70" s="117" t="s">
        <v>81</v>
      </c>
      <c r="AR70" s="118"/>
      <c r="AS70" s="119">
        <v>0</v>
      </c>
      <c r="AT70" s="120">
        <f>ROUND(SUM(AV70:AW70),2)</f>
        <v>0</v>
      </c>
      <c r="AU70" s="121">
        <f>'ALFA-26513 - D.2.9. - ter...'!P83</f>
        <v>0</v>
      </c>
      <c r="AV70" s="120">
        <f>'ALFA-26513 - D.2.9. - ter...'!J33</f>
        <v>0</v>
      </c>
      <c r="AW70" s="120">
        <f>'ALFA-26513 - D.2.9. - ter...'!J34</f>
        <v>0</v>
      </c>
      <c r="AX70" s="120">
        <f>'ALFA-26513 - D.2.9. - ter...'!J35</f>
        <v>0</v>
      </c>
      <c r="AY70" s="120">
        <f>'ALFA-26513 - D.2.9. - ter...'!J36</f>
        <v>0</v>
      </c>
      <c r="AZ70" s="120">
        <f>'ALFA-26513 - D.2.9. - ter...'!F33</f>
        <v>0</v>
      </c>
      <c r="BA70" s="120">
        <f>'ALFA-26513 - D.2.9. - ter...'!F34</f>
        <v>0</v>
      </c>
      <c r="BB70" s="120">
        <f>'ALFA-26513 - D.2.9. - ter...'!F35</f>
        <v>0</v>
      </c>
      <c r="BC70" s="120">
        <f>'ALFA-26513 - D.2.9. - ter...'!F36</f>
        <v>0</v>
      </c>
      <c r="BD70" s="122">
        <f>'ALFA-26513 - D.2.9. - ter...'!F37</f>
        <v>0</v>
      </c>
      <c r="BE70" s="7"/>
      <c r="BT70" s="123" t="s">
        <v>82</v>
      </c>
      <c r="BV70" s="123" t="s">
        <v>76</v>
      </c>
      <c r="BW70" s="123" t="s">
        <v>129</v>
      </c>
      <c r="BX70" s="123" t="s">
        <v>5</v>
      </c>
      <c r="CL70" s="123" t="s">
        <v>28</v>
      </c>
      <c r="CM70" s="123" t="s">
        <v>84</v>
      </c>
    </row>
    <row r="71" spans="1:91" s="7" customFormat="1" ht="24.75" customHeight="1">
      <c r="A71" s="111" t="s">
        <v>78</v>
      </c>
      <c r="B71" s="112"/>
      <c r="C71" s="113"/>
      <c r="D71" s="114" t="s">
        <v>130</v>
      </c>
      <c r="E71" s="114"/>
      <c r="F71" s="114"/>
      <c r="G71" s="114"/>
      <c r="H71" s="114"/>
      <c r="I71" s="115"/>
      <c r="J71" s="114" t="s">
        <v>131</v>
      </c>
      <c r="K71" s="114"/>
      <c r="L71" s="114"/>
      <c r="M71" s="114"/>
      <c r="N71" s="114"/>
      <c r="O71" s="114"/>
      <c r="P71" s="114"/>
      <c r="Q71" s="114"/>
      <c r="R71" s="114"/>
      <c r="S71" s="114"/>
      <c r="T71" s="114"/>
      <c r="U71" s="114"/>
      <c r="V71" s="114"/>
      <c r="W71" s="114"/>
      <c r="X71" s="114"/>
      <c r="Y71" s="114"/>
      <c r="Z71" s="114"/>
      <c r="AA71" s="114"/>
      <c r="AB71" s="114"/>
      <c r="AC71" s="114"/>
      <c r="AD71" s="114"/>
      <c r="AE71" s="114"/>
      <c r="AF71" s="114"/>
      <c r="AG71" s="116">
        <f>'ALFA-265131 - D.2.9. - sa...'!J30</f>
        <v>0</v>
      </c>
      <c r="AH71" s="115"/>
      <c r="AI71" s="115"/>
      <c r="AJ71" s="115"/>
      <c r="AK71" s="115"/>
      <c r="AL71" s="115"/>
      <c r="AM71" s="115"/>
      <c r="AN71" s="116">
        <f>SUM(AG71,AT71)</f>
        <v>0</v>
      </c>
      <c r="AO71" s="115"/>
      <c r="AP71" s="115"/>
      <c r="AQ71" s="117" t="s">
        <v>81</v>
      </c>
      <c r="AR71" s="118"/>
      <c r="AS71" s="119">
        <v>0</v>
      </c>
      <c r="AT71" s="120">
        <f>ROUND(SUM(AV71:AW71),2)</f>
        <v>0</v>
      </c>
      <c r="AU71" s="121">
        <f>'ALFA-265131 - D.2.9. - sa...'!P81</f>
        <v>0</v>
      </c>
      <c r="AV71" s="120">
        <f>'ALFA-265131 - D.2.9. - sa...'!J33</f>
        <v>0</v>
      </c>
      <c r="AW71" s="120">
        <f>'ALFA-265131 - D.2.9. - sa...'!J34</f>
        <v>0</v>
      </c>
      <c r="AX71" s="120">
        <f>'ALFA-265131 - D.2.9. - sa...'!J35</f>
        <v>0</v>
      </c>
      <c r="AY71" s="120">
        <f>'ALFA-265131 - D.2.9. - sa...'!J36</f>
        <v>0</v>
      </c>
      <c r="AZ71" s="120">
        <f>'ALFA-265131 - D.2.9. - sa...'!F33</f>
        <v>0</v>
      </c>
      <c r="BA71" s="120">
        <f>'ALFA-265131 - D.2.9. - sa...'!F34</f>
        <v>0</v>
      </c>
      <c r="BB71" s="120">
        <f>'ALFA-265131 - D.2.9. - sa...'!F35</f>
        <v>0</v>
      </c>
      <c r="BC71" s="120">
        <f>'ALFA-265131 - D.2.9. - sa...'!F36</f>
        <v>0</v>
      </c>
      <c r="BD71" s="122">
        <f>'ALFA-265131 - D.2.9. - sa...'!F37</f>
        <v>0</v>
      </c>
      <c r="BE71" s="7"/>
      <c r="BT71" s="123" t="s">
        <v>82</v>
      </c>
      <c r="BV71" s="123" t="s">
        <v>76</v>
      </c>
      <c r="BW71" s="123" t="s">
        <v>132</v>
      </c>
      <c r="BX71" s="123" t="s">
        <v>5</v>
      </c>
      <c r="CL71" s="123" t="s">
        <v>28</v>
      </c>
      <c r="CM71" s="123" t="s">
        <v>84</v>
      </c>
    </row>
    <row r="72" spans="1:91" s="7" customFormat="1" ht="24.75" customHeight="1">
      <c r="A72" s="111" t="s">
        <v>78</v>
      </c>
      <c r="B72" s="112"/>
      <c r="C72" s="113"/>
      <c r="D72" s="114" t="s">
        <v>133</v>
      </c>
      <c r="E72" s="114"/>
      <c r="F72" s="114"/>
      <c r="G72" s="114"/>
      <c r="H72" s="114"/>
      <c r="I72" s="115"/>
      <c r="J72" s="114" t="s">
        <v>134</v>
      </c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4"/>
      <c r="Y72" s="114"/>
      <c r="Z72" s="114"/>
      <c r="AA72" s="114"/>
      <c r="AB72" s="114"/>
      <c r="AC72" s="114"/>
      <c r="AD72" s="114"/>
      <c r="AE72" s="114"/>
      <c r="AF72" s="114"/>
      <c r="AG72" s="116">
        <f>'ALFA-26514 - vedlejší a o...'!J30</f>
        <v>0</v>
      </c>
      <c r="AH72" s="115"/>
      <c r="AI72" s="115"/>
      <c r="AJ72" s="115"/>
      <c r="AK72" s="115"/>
      <c r="AL72" s="115"/>
      <c r="AM72" s="115"/>
      <c r="AN72" s="116">
        <f>SUM(AG72,AT72)</f>
        <v>0</v>
      </c>
      <c r="AO72" s="115"/>
      <c r="AP72" s="115"/>
      <c r="AQ72" s="117" t="s">
        <v>81</v>
      </c>
      <c r="AR72" s="118"/>
      <c r="AS72" s="124">
        <v>0</v>
      </c>
      <c r="AT72" s="125">
        <f>ROUND(SUM(AV72:AW72),2)</f>
        <v>0</v>
      </c>
      <c r="AU72" s="126">
        <f>'ALFA-26514 - vedlejší a o...'!P81</f>
        <v>0</v>
      </c>
      <c r="AV72" s="125">
        <f>'ALFA-26514 - vedlejší a o...'!J33</f>
        <v>0</v>
      </c>
      <c r="AW72" s="125">
        <f>'ALFA-26514 - vedlejší a o...'!J34</f>
        <v>0</v>
      </c>
      <c r="AX72" s="125">
        <f>'ALFA-26514 - vedlejší a o...'!J35</f>
        <v>0</v>
      </c>
      <c r="AY72" s="125">
        <f>'ALFA-26514 - vedlejší a o...'!J36</f>
        <v>0</v>
      </c>
      <c r="AZ72" s="125">
        <f>'ALFA-26514 - vedlejší a o...'!F33</f>
        <v>0</v>
      </c>
      <c r="BA72" s="125">
        <f>'ALFA-26514 - vedlejší a o...'!F34</f>
        <v>0</v>
      </c>
      <c r="BB72" s="125">
        <f>'ALFA-26514 - vedlejší a o...'!F35</f>
        <v>0</v>
      </c>
      <c r="BC72" s="125">
        <f>'ALFA-26514 - vedlejší a o...'!F36</f>
        <v>0</v>
      </c>
      <c r="BD72" s="127">
        <f>'ALFA-26514 - vedlejší a o...'!F37</f>
        <v>0</v>
      </c>
      <c r="BE72" s="7"/>
      <c r="BT72" s="123" t="s">
        <v>82</v>
      </c>
      <c r="BV72" s="123" t="s">
        <v>76</v>
      </c>
      <c r="BW72" s="123" t="s">
        <v>135</v>
      </c>
      <c r="BX72" s="123" t="s">
        <v>5</v>
      </c>
      <c r="CL72" s="123" t="s">
        <v>28</v>
      </c>
      <c r="CM72" s="123" t="s">
        <v>84</v>
      </c>
    </row>
    <row r="73" spans="1:57" s="2" customFormat="1" ht="30" customHeight="1">
      <c r="A73" s="38"/>
      <c r="B73" s="39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4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</row>
    <row r="74" spans="1:57" s="2" customFormat="1" ht="6.95" customHeight="1">
      <c r="A74" s="38"/>
      <c r="B74" s="59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44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</row>
  </sheetData>
  <sheetProtection password="CC35" sheet="1" objects="1" scenarios="1" formatColumns="0" formatRows="0"/>
  <mergeCells count="110">
    <mergeCell ref="C52:G52"/>
    <mergeCell ref="D61:H61"/>
    <mergeCell ref="D58:H58"/>
    <mergeCell ref="D55:H55"/>
    <mergeCell ref="D59:H59"/>
    <mergeCell ref="D60:H60"/>
    <mergeCell ref="D56:H56"/>
    <mergeCell ref="D57:H57"/>
    <mergeCell ref="D62:H62"/>
    <mergeCell ref="D63:H63"/>
    <mergeCell ref="D64:H64"/>
    <mergeCell ref="I52:AF52"/>
    <mergeCell ref="J61:AF61"/>
    <mergeCell ref="J60:AF60"/>
    <mergeCell ref="J62:AF62"/>
    <mergeCell ref="J63:AF63"/>
    <mergeCell ref="J59:AF59"/>
    <mergeCell ref="J57:AF57"/>
    <mergeCell ref="J58:AF58"/>
    <mergeCell ref="J64:AF64"/>
    <mergeCell ref="J56:AF56"/>
    <mergeCell ref="J55:AF55"/>
    <mergeCell ref="L45:AO45"/>
    <mergeCell ref="D65:H65"/>
    <mergeCell ref="J65:AF65"/>
    <mergeCell ref="D66:H66"/>
    <mergeCell ref="J66:AF66"/>
    <mergeCell ref="D67:H67"/>
    <mergeCell ref="J67:AF67"/>
    <mergeCell ref="D68:H68"/>
    <mergeCell ref="J68:AF68"/>
    <mergeCell ref="D69:H69"/>
    <mergeCell ref="J69:AF69"/>
    <mergeCell ref="D70:H70"/>
    <mergeCell ref="J70:AF70"/>
    <mergeCell ref="D71:H71"/>
    <mergeCell ref="J71:AF71"/>
    <mergeCell ref="D72:H72"/>
    <mergeCell ref="J72:AF72"/>
    <mergeCell ref="AG54:AM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  <mergeCell ref="AG63:AM63"/>
    <mergeCell ref="AG62:AM62"/>
    <mergeCell ref="AG52:AM52"/>
    <mergeCell ref="AG60:AM60"/>
    <mergeCell ref="AG55:AM55"/>
    <mergeCell ref="AG59:AM59"/>
    <mergeCell ref="AG61:AM61"/>
    <mergeCell ref="AG57:AM57"/>
    <mergeCell ref="AG64:AM64"/>
    <mergeCell ref="AG56:AM56"/>
    <mergeCell ref="AG58:AM58"/>
    <mergeCell ref="AM47:AN47"/>
    <mergeCell ref="AM49:AP49"/>
    <mergeCell ref="AM50:AP50"/>
    <mergeCell ref="AN64:AP64"/>
    <mergeCell ref="AN63:AP63"/>
    <mergeCell ref="AN57:AP57"/>
    <mergeCell ref="AN52:AP52"/>
    <mergeCell ref="AN62:AP62"/>
    <mergeCell ref="AN61:AP61"/>
    <mergeCell ref="AN56:AP56"/>
    <mergeCell ref="AN60:AP60"/>
    <mergeCell ref="AN58:AP58"/>
    <mergeCell ref="AN59:AP59"/>
    <mergeCell ref="AN55:AP55"/>
    <mergeCell ref="AS49:AT51"/>
    <mergeCell ref="AN65:AP65"/>
    <mergeCell ref="AG65:AM65"/>
    <mergeCell ref="AN66:AP66"/>
    <mergeCell ref="AG66:AM66"/>
    <mergeCell ref="AN67:AP67"/>
    <mergeCell ref="AG67:AM67"/>
    <mergeCell ref="AN68:AP68"/>
    <mergeCell ref="AG68:AM68"/>
    <mergeCell ref="AN69:AP69"/>
    <mergeCell ref="AG69:AM69"/>
    <mergeCell ref="AN70:AP70"/>
    <mergeCell ref="AG70:AM70"/>
    <mergeCell ref="AN71:AP71"/>
    <mergeCell ref="AG71:AM71"/>
    <mergeCell ref="AN72:AP72"/>
    <mergeCell ref="AG72:AM72"/>
    <mergeCell ref="AN54:AP54"/>
  </mergeCells>
  <hyperlinks>
    <hyperlink ref="A55" location="'ALFA-26501 - D.1.1., D.1....'!C2" display="/"/>
    <hyperlink ref="A56" location="'ALFA-26502 - D.1.4.1. - ZTI'!C2" display="/"/>
    <hyperlink ref="A57" location="'ALFA-26503 - D.1.4.1. - VZT'!C2" display="/"/>
    <hyperlink ref="A58" location="'ALFA-26504 - D.1.4.3. - v...'!C2" display="/"/>
    <hyperlink ref="A59" location="'ALFA-26505 - D.1.4.4. - s...'!C2" display="/"/>
    <hyperlink ref="A60" location="'ALFA-26507-1 - D.1.4.6.- ...'!C2" display="/"/>
    <hyperlink ref="A61" location="'ALFA-26507-3 - D.1.4.6.- ...'!C2" display="/"/>
    <hyperlink ref="A62" location="'ALFA-26508 - D.1.4.7. - c...'!C2" display="/"/>
    <hyperlink ref="A63" location="'ALFA-265091 - D.2.1 - ven...'!C2" display="/"/>
    <hyperlink ref="A64" location="'ALFA-265092 - D.2.2 - spl...'!C2" display="/"/>
    <hyperlink ref="A65" location="'ALFA-265093 - D.2.3 - deš...'!C2" display="/"/>
    <hyperlink ref="A66" location="'ALFA-265094 - D.2.4 - dom...'!C2" display="/"/>
    <hyperlink ref="A67" location="'ALFA-26511 - D.2.7 - zpev...'!C2" display="/"/>
    <hyperlink ref="A68" location="'ALFA-265111 - D.27 - zpev...'!C2" display="/"/>
    <hyperlink ref="A69" location="'ALFA-26512 - D.2.8 - oplo...'!C2" display="/"/>
    <hyperlink ref="A70" location="'ALFA-26513 - D.2.9. - ter...'!C2" display="/"/>
    <hyperlink ref="A71" location="'ALFA-265131 - D.2.9. - sa...'!C2" display="/"/>
    <hyperlink ref="A72" location="'ALFA-26514 - vedlejší a o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28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56" s="1" customFormat="1" ht="36.95" customHeight="1">
      <c r="I2" s="128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108</v>
      </c>
      <c r="AZ2" s="129" t="s">
        <v>2858</v>
      </c>
      <c r="BA2" s="129" t="s">
        <v>2858</v>
      </c>
      <c r="BB2" s="129" t="s">
        <v>28</v>
      </c>
      <c r="BC2" s="129" t="s">
        <v>5013</v>
      </c>
      <c r="BD2" s="129" t="s">
        <v>138</v>
      </c>
    </row>
    <row r="3" spans="2:56" s="1" customFormat="1" ht="6.95" customHeight="1">
      <c r="B3" s="130"/>
      <c r="C3" s="131"/>
      <c r="D3" s="131"/>
      <c r="E3" s="131"/>
      <c r="F3" s="131"/>
      <c r="G3" s="131"/>
      <c r="H3" s="131"/>
      <c r="I3" s="132"/>
      <c r="J3" s="131"/>
      <c r="K3" s="131"/>
      <c r="L3" s="20"/>
      <c r="AT3" s="17" t="s">
        <v>84</v>
      </c>
      <c r="AZ3" s="129" t="s">
        <v>3823</v>
      </c>
      <c r="BA3" s="129" t="s">
        <v>3823</v>
      </c>
      <c r="BB3" s="129" t="s">
        <v>28</v>
      </c>
      <c r="BC3" s="129" t="s">
        <v>5014</v>
      </c>
      <c r="BD3" s="129" t="s">
        <v>138</v>
      </c>
    </row>
    <row r="4" spans="2:56" s="1" customFormat="1" ht="24.95" customHeight="1">
      <c r="B4" s="20"/>
      <c r="D4" s="133" t="s">
        <v>141</v>
      </c>
      <c r="I4" s="128"/>
      <c r="L4" s="20"/>
      <c r="M4" s="134" t="s">
        <v>10</v>
      </c>
      <c r="AT4" s="17" t="s">
        <v>4</v>
      </c>
      <c r="AZ4" s="129" t="s">
        <v>5015</v>
      </c>
      <c r="BA4" s="129" t="s">
        <v>5015</v>
      </c>
      <c r="BB4" s="129" t="s">
        <v>28</v>
      </c>
      <c r="BC4" s="129" t="s">
        <v>5016</v>
      </c>
      <c r="BD4" s="129" t="s">
        <v>138</v>
      </c>
    </row>
    <row r="5" spans="2:12" s="1" customFormat="1" ht="6.95" customHeight="1">
      <c r="B5" s="20"/>
      <c r="I5" s="128"/>
      <c r="L5" s="20"/>
    </row>
    <row r="6" spans="2:12" s="1" customFormat="1" ht="12" customHeight="1">
      <c r="B6" s="20"/>
      <c r="D6" s="135" t="s">
        <v>16</v>
      </c>
      <c r="I6" s="128"/>
      <c r="L6" s="20"/>
    </row>
    <row r="7" spans="2:12" s="1" customFormat="1" ht="16.5" customHeight="1">
      <c r="B7" s="20"/>
      <c r="E7" s="136" t="str">
        <f>'Rekapitulace stavby'!K6</f>
        <v>Transform. domova Kamelie Křižanov IV - SO.3 výstavba Měřín DA a DS</v>
      </c>
      <c r="F7" s="135"/>
      <c r="G7" s="135"/>
      <c r="H7" s="135"/>
      <c r="I7" s="128"/>
      <c r="L7" s="20"/>
    </row>
    <row r="8" spans="1:31" s="2" customFormat="1" ht="12" customHeight="1">
      <c r="A8" s="38"/>
      <c r="B8" s="44"/>
      <c r="C8" s="38"/>
      <c r="D8" s="135" t="s">
        <v>149</v>
      </c>
      <c r="E8" s="38"/>
      <c r="F8" s="38"/>
      <c r="G8" s="38"/>
      <c r="H8" s="38"/>
      <c r="I8" s="137"/>
      <c r="J8" s="38"/>
      <c r="K8" s="38"/>
      <c r="L8" s="1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9" t="s">
        <v>5017</v>
      </c>
      <c r="F9" s="38"/>
      <c r="G9" s="38"/>
      <c r="H9" s="38"/>
      <c r="I9" s="137"/>
      <c r="J9" s="38"/>
      <c r="K9" s="38"/>
      <c r="L9" s="1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137"/>
      <c r="J10" s="38"/>
      <c r="K10" s="38"/>
      <c r="L10" s="1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5" t="s">
        <v>18</v>
      </c>
      <c r="E11" s="38"/>
      <c r="F11" s="140" t="s">
        <v>28</v>
      </c>
      <c r="G11" s="38"/>
      <c r="H11" s="38"/>
      <c r="I11" s="141" t="s">
        <v>20</v>
      </c>
      <c r="J11" s="140" t="s">
        <v>28</v>
      </c>
      <c r="K11" s="38"/>
      <c r="L11" s="1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5" t="s">
        <v>22</v>
      </c>
      <c r="E12" s="38"/>
      <c r="F12" s="140" t="s">
        <v>23</v>
      </c>
      <c r="G12" s="38"/>
      <c r="H12" s="38"/>
      <c r="I12" s="141" t="s">
        <v>24</v>
      </c>
      <c r="J12" s="142" t="str">
        <f>'Rekapitulace stavby'!AN8</f>
        <v>27. 1. 2020</v>
      </c>
      <c r="K12" s="38"/>
      <c r="L12" s="1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37"/>
      <c r="J13" s="38"/>
      <c r="K13" s="38"/>
      <c r="L13" s="1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5" t="s">
        <v>26</v>
      </c>
      <c r="E14" s="38"/>
      <c r="F14" s="38"/>
      <c r="G14" s="38"/>
      <c r="H14" s="38"/>
      <c r="I14" s="141" t="s">
        <v>27</v>
      </c>
      <c r="J14" s="140" t="s">
        <v>28</v>
      </c>
      <c r="K14" s="38"/>
      <c r="L14" s="1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0" t="s">
        <v>29</v>
      </c>
      <c r="F15" s="38"/>
      <c r="G15" s="38"/>
      <c r="H15" s="38"/>
      <c r="I15" s="141" t="s">
        <v>30</v>
      </c>
      <c r="J15" s="140" t="s">
        <v>28</v>
      </c>
      <c r="K15" s="38"/>
      <c r="L15" s="1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137"/>
      <c r="J16" s="38"/>
      <c r="K16" s="38"/>
      <c r="L16" s="1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5" t="s">
        <v>31</v>
      </c>
      <c r="E17" s="38"/>
      <c r="F17" s="38"/>
      <c r="G17" s="38"/>
      <c r="H17" s="38"/>
      <c r="I17" s="141" t="s">
        <v>27</v>
      </c>
      <c r="J17" s="33" t="str">
        <f>'Rekapitulace stavby'!AN13</f>
        <v>Vyplň údaj</v>
      </c>
      <c r="K17" s="38"/>
      <c r="L17" s="1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0"/>
      <c r="G18" s="140"/>
      <c r="H18" s="140"/>
      <c r="I18" s="141" t="s">
        <v>30</v>
      </c>
      <c r="J18" s="33" t="str">
        <f>'Rekapitulace stavby'!AN14</f>
        <v>Vyplň údaj</v>
      </c>
      <c r="K18" s="38"/>
      <c r="L18" s="1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137"/>
      <c r="J19" s="38"/>
      <c r="K19" s="38"/>
      <c r="L19" s="1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5" t="s">
        <v>33</v>
      </c>
      <c r="E20" s="38"/>
      <c r="F20" s="38"/>
      <c r="G20" s="38"/>
      <c r="H20" s="38"/>
      <c r="I20" s="141" t="s">
        <v>27</v>
      </c>
      <c r="J20" s="140" t="s">
        <v>28</v>
      </c>
      <c r="K20" s="38"/>
      <c r="L20" s="1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0" t="s">
        <v>34</v>
      </c>
      <c r="F21" s="38"/>
      <c r="G21" s="38"/>
      <c r="H21" s="38"/>
      <c r="I21" s="141" t="s">
        <v>30</v>
      </c>
      <c r="J21" s="140" t="s">
        <v>28</v>
      </c>
      <c r="K21" s="38"/>
      <c r="L21" s="1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137"/>
      <c r="J22" s="38"/>
      <c r="K22" s="38"/>
      <c r="L22" s="1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5" t="s">
        <v>36</v>
      </c>
      <c r="E23" s="38"/>
      <c r="F23" s="38"/>
      <c r="G23" s="38"/>
      <c r="H23" s="38"/>
      <c r="I23" s="141" t="s">
        <v>27</v>
      </c>
      <c r="J23" s="140" t="str">
        <f>IF('Rekapitulace stavby'!AN19="","",'Rekapitulace stavby'!AN19)</f>
        <v/>
      </c>
      <c r="K23" s="38"/>
      <c r="L23" s="1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0" t="str">
        <f>IF('Rekapitulace stavby'!E20="","",'Rekapitulace stavby'!E20)</f>
        <v xml:space="preserve"> </v>
      </c>
      <c r="F24" s="38"/>
      <c r="G24" s="38"/>
      <c r="H24" s="38"/>
      <c r="I24" s="141" t="s">
        <v>30</v>
      </c>
      <c r="J24" s="140" t="str">
        <f>IF('Rekapitulace stavby'!AN20="","",'Rekapitulace stavby'!AN20)</f>
        <v/>
      </c>
      <c r="K24" s="38"/>
      <c r="L24" s="1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137"/>
      <c r="J25" s="38"/>
      <c r="K25" s="38"/>
      <c r="L25" s="1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5" t="s">
        <v>38</v>
      </c>
      <c r="E26" s="38"/>
      <c r="F26" s="38"/>
      <c r="G26" s="38"/>
      <c r="H26" s="38"/>
      <c r="I26" s="137"/>
      <c r="J26" s="38"/>
      <c r="K26" s="38"/>
      <c r="L26" s="1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3"/>
      <c r="B27" s="144"/>
      <c r="C27" s="143"/>
      <c r="D27" s="143"/>
      <c r="E27" s="145" t="s">
        <v>28</v>
      </c>
      <c r="F27" s="145"/>
      <c r="G27" s="145"/>
      <c r="H27" s="145"/>
      <c r="I27" s="146"/>
      <c r="J27" s="143"/>
      <c r="K27" s="143"/>
      <c r="L27" s="147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137"/>
      <c r="J28" s="38"/>
      <c r="K28" s="38"/>
      <c r="L28" s="1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50"/>
      <c r="J29" s="149"/>
      <c r="K29" s="149"/>
      <c r="L29" s="1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1" t="s">
        <v>40</v>
      </c>
      <c r="E30" s="38"/>
      <c r="F30" s="38"/>
      <c r="G30" s="38"/>
      <c r="H30" s="38"/>
      <c r="I30" s="137"/>
      <c r="J30" s="152">
        <f>ROUND(J83,2)</f>
        <v>0</v>
      </c>
      <c r="K30" s="38"/>
      <c r="L30" s="1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50"/>
      <c r="J31" s="149"/>
      <c r="K31" s="149"/>
      <c r="L31" s="1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3" t="s">
        <v>42</v>
      </c>
      <c r="G32" s="38"/>
      <c r="H32" s="38"/>
      <c r="I32" s="154" t="s">
        <v>41</v>
      </c>
      <c r="J32" s="153" t="s">
        <v>43</v>
      </c>
      <c r="K32" s="38"/>
      <c r="L32" s="1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5" t="s">
        <v>44</v>
      </c>
      <c r="E33" s="135" t="s">
        <v>45</v>
      </c>
      <c r="F33" s="156">
        <f>ROUND((SUM(BE83:BE159)),2)</f>
        <v>0</v>
      </c>
      <c r="G33" s="38"/>
      <c r="H33" s="38"/>
      <c r="I33" s="157">
        <v>0.21</v>
      </c>
      <c r="J33" s="156">
        <f>ROUND(((SUM(BE83:BE159))*I33),2)</f>
        <v>0</v>
      </c>
      <c r="K33" s="38"/>
      <c r="L33" s="1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5" t="s">
        <v>46</v>
      </c>
      <c r="F34" s="156">
        <f>ROUND((SUM(BF83:BF159)),2)</f>
        <v>0</v>
      </c>
      <c r="G34" s="38"/>
      <c r="H34" s="38"/>
      <c r="I34" s="157">
        <v>0.15</v>
      </c>
      <c r="J34" s="156">
        <f>ROUND(((SUM(BF83:BF159))*I34),2)</f>
        <v>0</v>
      </c>
      <c r="K34" s="38"/>
      <c r="L34" s="1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5" t="s">
        <v>47</v>
      </c>
      <c r="F35" s="156">
        <f>ROUND((SUM(BG83:BG159)),2)</f>
        <v>0</v>
      </c>
      <c r="G35" s="38"/>
      <c r="H35" s="38"/>
      <c r="I35" s="157">
        <v>0.21</v>
      </c>
      <c r="J35" s="156">
        <f>0</f>
        <v>0</v>
      </c>
      <c r="K35" s="38"/>
      <c r="L35" s="1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5" t="s">
        <v>48</v>
      </c>
      <c r="F36" s="156">
        <f>ROUND((SUM(BH83:BH159)),2)</f>
        <v>0</v>
      </c>
      <c r="G36" s="38"/>
      <c r="H36" s="38"/>
      <c r="I36" s="157">
        <v>0.15</v>
      </c>
      <c r="J36" s="156">
        <f>0</f>
        <v>0</v>
      </c>
      <c r="K36" s="38"/>
      <c r="L36" s="1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5" t="s">
        <v>49</v>
      </c>
      <c r="F37" s="156">
        <f>ROUND((SUM(BI83:BI159)),2)</f>
        <v>0</v>
      </c>
      <c r="G37" s="38"/>
      <c r="H37" s="38"/>
      <c r="I37" s="157">
        <v>0</v>
      </c>
      <c r="J37" s="156">
        <f>0</f>
        <v>0</v>
      </c>
      <c r="K37" s="38"/>
      <c r="L37" s="1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137"/>
      <c r="J38" s="38"/>
      <c r="K38" s="38"/>
      <c r="L38" s="1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8"/>
      <c r="D39" s="159" t="s">
        <v>50</v>
      </c>
      <c r="E39" s="160"/>
      <c r="F39" s="160"/>
      <c r="G39" s="161" t="s">
        <v>51</v>
      </c>
      <c r="H39" s="162" t="s">
        <v>52</v>
      </c>
      <c r="I39" s="163"/>
      <c r="J39" s="164">
        <f>SUM(J30:J37)</f>
        <v>0</v>
      </c>
      <c r="K39" s="165"/>
      <c r="L39" s="1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66"/>
      <c r="C40" s="167"/>
      <c r="D40" s="167"/>
      <c r="E40" s="167"/>
      <c r="F40" s="167"/>
      <c r="G40" s="167"/>
      <c r="H40" s="167"/>
      <c r="I40" s="168"/>
      <c r="J40" s="167"/>
      <c r="K40" s="167"/>
      <c r="L40" s="1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69"/>
      <c r="C44" s="170"/>
      <c r="D44" s="170"/>
      <c r="E44" s="170"/>
      <c r="F44" s="170"/>
      <c r="G44" s="170"/>
      <c r="H44" s="170"/>
      <c r="I44" s="171"/>
      <c r="J44" s="170"/>
      <c r="K44" s="170"/>
      <c r="L44" s="1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218</v>
      </c>
      <c r="D45" s="40"/>
      <c r="E45" s="40"/>
      <c r="F45" s="40"/>
      <c r="G45" s="40"/>
      <c r="H45" s="40"/>
      <c r="I45" s="137"/>
      <c r="J45" s="40"/>
      <c r="K45" s="40"/>
      <c r="L45" s="1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137"/>
      <c r="J46" s="40"/>
      <c r="K46" s="40"/>
      <c r="L46" s="1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137"/>
      <c r="J47" s="40"/>
      <c r="K47" s="40"/>
      <c r="L47" s="1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72" t="str">
        <f>E7</f>
        <v>Transform. domova Kamelie Křižanov IV - SO.3 výstavba Měřín DA a DS</v>
      </c>
      <c r="F48" s="32"/>
      <c r="G48" s="32"/>
      <c r="H48" s="32"/>
      <c r="I48" s="137"/>
      <c r="J48" s="40"/>
      <c r="K48" s="40"/>
      <c r="L48" s="1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149</v>
      </c>
      <c r="D49" s="40"/>
      <c r="E49" s="40"/>
      <c r="F49" s="40"/>
      <c r="G49" s="40"/>
      <c r="H49" s="40"/>
      <c r="I49" s="137"/>
      <c r="J49" s="40"/>
      <c r="K49" s="40"/>
      <c r="L49" s="1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ALFA-265091 - D.2.1 - venkovní část domov. vodovodu</v>
      </c>
      <c r="F50" s="40"/>
      <c r="G50" s="40"/>
      <c r="H50" s="40"/>
      <c r="I50" s="137"/>
      <c r="J50" s="40"/>
      <c r="K50" s="40"/>
      <c r="L50" s="1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137"/>
      <c r="J51" s="40"/>
      <c r="K51" s="40"/>
      <c r="L51" s="1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22</v>
      </c>
      <c r="D52" s="40"/>
      <c r="E52" s="40"/>
      <c r="F52" s="27" t="str">
        <f>F12</f>
        <v>Měřín</v>
      </c>
      <c r="G52" s="40"/>
      <c r="H52" s="40"/>
      <c r="I52" s="141" t="s">
        <v>24</v>
      </c>
      <c r="J52" s="72" t="str">
        <f>IF(J12="","",J12)</f>
        <v>27. 1. 2020</v>
      </c>
      <c r="K52" s="40"/>
      <c r="L52" s="1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137"/>
      <c r="J53" s="40"/>
      <c r="K53" s="40"/>
      <c r="L53" s="1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40.05" customHeight="1">
      <c r="A54" s="38"/>
      <c r="B54" s="39"/>
      <c r="C54" s="32" t="s">
        <v>26</v>
      </c>
      <c r="D54" s="40"/>
      <c r="E54" s="40"/>
      <c r="F54" s="27" t="str">
        <f>E15</f>
        <v>Kraj Výsočina, Žižkova57, Jihlava</v>
      </c>
      <c r="G54" s="40"/>
      <c r="H54" s="40"/>
      <c r="I54" s="141" t="s">
        <v>33</v>
      </c>
      <c r="J54" s="36" t="str">
        <f>E21</f>
        <v>Atelier Alfa, spol. s r.o., Brněnská 48, Jihlava</v>
      </c>
      <c r="K54" s="40"/>
      <c r="L54" s="1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31</v>
      </c>
      <c r="D55" s="40"/>
      <c r="E55" s="40"/>
      <c r="F55" s="27" t="str">
        <f>IF(E18="","",E18)</f>
        <v>Vyplň údaj</v>
      </c>
      <c r="G55" s="40"/>
      <c r="H55" s="40"/>
      <c r="I55" s="141" t="s">
        <v>36</v>
      </c>
      <c r="J55" s="36" t="str">
        <f>E24</f>
        <v xml:space="preserve"> </v>
      </c>
      <c r="K55" s="40"/>
      <c r="L55" s="1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137"/>
      <c r="J56" s="40"/>
      <c r="K56" s="40"/>
      <c r="L56" s="1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73" t="s">
        <v>243</v>
      </c>
      <c r="D57" s="174"/>
      <c r="E57" s="174"/>
      <c r="F57" s="174"/>
      <c r="G57" s="174"/>
      <c r="H57" s="174"/>
      <c r="I57" s="175"/>
      <c r="J57" s="176" t="s">
        <v>244</v>
      </c>
      <c r="K57" s="174"/>
      <c r="L57" s="1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137"/>
      <c r="J58" s="40"/>
      <c r="K58" s="40"/>
      <c r="L58" s="1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77" t="s">
        <v>72</v>
      </c>
      <c r="D59" s="40"/>
      <c r="E59" s="40"/>
      <c r="F59" s="40"/>
      <c r="G59" s="40"/>
      <c r="H59" s="40"/>
      <c r="I59" s="137"/>
      <c r="J59" s="102">
        <f>J83</f>
        <v>0</v>
      </c>
      <c r="K59" s="40"/>
      <c r="L59" s="1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84</v>
      </c>
    </row>
    <row r="60" spans="1:31" s="9" customFormat="1" ht="24.95" customHeight="1">
      <c r="A60" s="9"/>
      <c r="B60" s="178"/>
      <c r="C60" s="179"/>
      <c r="D60" s="180" t="s">
        <v>251</v>
      </c>
      <c r="E60" s="181"/>
      <c r="F60" s="181"/>
      <c r="G60" s="181"/>
      <c r="H60" s="181"/>
      <c r="I60" s="182"/>
      <c r="J60" s="183">
        <f>J84</f>
        <v>0</v>
      </c>
      <c r="K60" s="179"/>
      <c r="L60" s="184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9" customFormat="1" ht="24.95" customHeight="1">
      <c r="A61" s="9"/>
      <c r="B61" s="178"/>
      <c r="C61" s="179"/>
      <c r="D61" s="180" t="s">
        <v>260</v>
      </c>
      <c r="E61" s="181"/>
      <c r="F61" s="181"/>
      <c r="G61" s="181"/>
      <c r="H61" s="181"/>
      <c r="I61" s="182"/>
      <c r="J61" s="183">
        <f>J126</f>
        <v>0</v>
      </c>
      <c r="K61" s="179"/>
      <c r="L61" s="184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1:31" s="9" customFormat="1" ht="24.95" customHeight="1">
      <c r="A62" s="9"/>
      <c r="B62" s="178"/>
      <c r="C62" s="179"/>
      <c r="D62" s="180" t="s">
        <v>5018</v>
      </c>
      <c r="E62" s="181"/>
      <c r="F62" s="181"/>
      <c r="G62" s="181"/>
      <c r="H62" s="181"/>
      <c r="I62" s="182"/>
      <c r="J62" s="183">
        <f>J131</f>
        <v>0</v>
      </c>
      <c r="K62" s="179"/>
      <c r="L62" s="184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9" customFormat="1" ht="24.95" customHeight="1">
      <c r="A63" s="9"/>
      <c r="B63" s="178"/>
      <c r="C63" s="179"/>
      <c r="D63" s="180" t="s">
        <v>327</v>
      </c>
      <c r="E63" s="181"/>
      <c r="F63" s="181"/>
      <c r="G63" s="181"/>
      <c r="H63" s="181"/>
      <c r="I63" s="182"/>
      <c r="J63" s="183">
        <f>J158</f>
        <v>0</v>
      </c>
      <c r="K63" s="179"/>
      <c r="L63" s="184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s="2" customFormat="1" ht="21.8" customHeight="1">
      <c r="A64" s="38"/>
      <c r="B64" s="39"/>
      <c r="C64" s="40"/>
      <c r="D64" s="40"/>
      <c r="E64" s="40"/>
      <c r="F64" s="40"/>
      <c r="G64" s="40"/>
      <c r="H64" s="40"/>
      <c r="I64" s="137"/>
      <c r="J64" s="40"/>
      <c r="K64" s="40"/>
      <c r="L64" s="1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5" spans="1:31" s="2" customFormat="1" ht="6.95" customHeight="1">
      <c r="A65" s="38"/>
      <c r="B65" s="59"/>
      <c r="C65" s="60"/>
      <c r="D65" s="60"/>
      <c r="E65" s="60"/>
      <c r="F65" s="60"/>
      <c r="G65" s="60"/>
      <c r="H65" s="60"/>
      <c r="I65" s="168"/>
      <c r="J65" s="60"/>
      <c r="K65" s="60"/>
      <c r="L65" s="1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9" spans="1:31" s="2" customFormat="1" ht="6.95" customHeight="1">
      <c r="A69" s="38"/>
      <c r="B69" s="61"/>
      <c r="C69" s="62"/>
      <c r="D69" s="62"/>
      <c r="E69" s="62"/>
      <c r="F69" s="62"/>
      <c r="G69" s="62"/>
      <c r="H69" s="62"/>
      <c r="I69" s="171"/>
      <c r="J69" s="62"/>
      <c r="K69" s="62"/>
      <c r="L69" s="1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24.95" customHeight="1">
      <c r="A70" s="38"/>
      <c r="B70" s="39"/>
      <c r="C70" s="23" t="s">
        <v>337</v>
      </c>
      <c r="D70" s="40"/>
      <c r="E70" s="40"/>
      <c r="F70" s="40"/>
      <c r="G70" s="40"/>
      <c r="H70" s="40"/>
      <c r="I70" s="137"/>
      <c r="J70" s="40"/>
      <c r="K70" s="40"/>
      <c r="L70" s="1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6.95" customHeight="1">
      <c r="A71" s="38"/>
      <c r="B71" s="39"/>
      <c r="C71" s="40"/>
      <c r="D71" s="40"/>
      <c r="E71" s="40"/>
      <c r="F71" s="40"/>
      <c r="G71" s="40"/>
      <c r="H71" s="40"/>
      <c r="I71" s="137"/>
      <c r="J71" s="40"/>
      <c r="K71" s="40"/>
      <c r="L71" s="1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2" customHeight="1">
      <c r="A72" s="38"/>
      <c r="B72" s="39"/>
      <c r="C72" s="32" t="s">
        <v>16</v>
      </c>
      <c r="D72" s="40"/>
      <c r="E72" s="40"/>
      <c r="F72" s="40"/>
      <c r="G72" s="40"/>
      <c r="H72" s="40"/>
      <c r="I72" s="137"/>
      <c r="J72" s="40"/>
      <c r="K72" s="40"/>
      <c r="L72" s="1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6.5" customHeight="1">
      <c r="A73" s="38"/>
      <c r="B73" s="39"/>
      <c r="C73" s="40"/>
      <c r="D73" s="40"/>
      <c r="E73" s="172" t="str">
        <f>E7</f>
        <v>Transform. domova Kamelie Křižanov IV - SO.3 výstavba Měřín DA a DS</v>
      </c>
      <c r="F73" s="32"/>
      <c r="G73" s="32"/>
      <c r="H73" s="32"/>
      <c r="I73" s="137"/>
      <c r="J73" s="40"/>
      <c r="K73" s="40"/>
      <c r="L73" s="1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2" customHeight="1">
      <c r="A74" s="38"/>
      <c r="B74" s="39"/>
      <c r="C74" s="32" t="s">
        <v>149</v>
      </c>
      <c r="D74" s="40"/>
      <c r="E74" s="40"/>
      <c r="F74" s="40"/>
      <c r="G74" s="40"/>
      <c r="H74" s="40"/>
      <c r="I74" s="137"/>
      <c r="J74" s="40"/>
      <c r="K74" s="40"/>
      <c r="L74" s="1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6.5" customHeight="1">
      <c r="A75" s="38"/>
      <c r="B75" s="39"/>
      <c r="C75" s="40"/>
      <c r="D75" s="40"/>
      <c r="E75" s="69" t="str">
        <f>E9</f>
        <v>ALFA-265091 - D.2.1 - venkovní část domov. vodovodu</v>
      </c>
      <c r="F75" s="40"/>
      <c r="G75" s="40"/>
      <c r="H75" s="40"/>
      <c r="I75" s="137"/>
      <c r="J75" s="40"/>
      <c r="K75" s="40"/>
      <c r="L75" s="1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6.95" customHeight="1">
      <c r="A76" s="38"/>
      <c r="B76" s="39"/>
      <c r="C76" s="40"/>
      <c r="D76" s="40"/>
      <c r="E76" s="40"/>
      <c r="F76" s="40"/>
      <c r="G76" s="40"/>
      <c r="H76" s="40"/>
      <c r="I76" s="137"/>
      <c r="J76" s="40"/>
      <c r="K76" s="40"/>
      <c r="L76" s="1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2" customHeight="1">
      <c r="A77" s="38"/>
      <c r="B77" s="39"/>
      <c r="C77" s="32" t="s">
        <v>22</v>
      </c>
      <c r="D77" s="40"/>
      <c r="E77" s="40"/>
      <c r="F77" s="27" t="str">
        <f>F12</f>
        <v>Měřín</v>
      </c>
      <c r="G77" s="40"/>
      <c r="H77" s="40"/>
      <c r="I77" s="141" t="s">
        <v>24</v>
      </c>
      <c r="J77" s="72" t="str">
        <f>IF(J12="","",J12)</f>
        <v>27. 1. 2020</v>
      </c>
      <c r="K77" s="40"/>
      <c r="L77" s="1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6.95" customHeight="1">
      <c r="A78" s="38"/>
      <c r="B78" s="39"/>
      <c r="C78" s="40"/>
      <c r="D78" s="40"/>
      <c r="E78" s="40"/>
      <c r="F78" s="40"/>
      <c r="G78" s="40"/>
      <c r="H78" s="40"/>
      <c r="I78" s="137"/>
      <c r="J78" s="40"/>
      <c r="K78" s="40"/>
      <c r="L78" s="1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40.05" customHeight="1">
      <c r="A79" s="38"/>
      <c r="B79" s="39"/>
      <c r="C79" s="32" t="s">
        <v>26</v>
      </c>
      <c r="D79" s="40"/>
      <c r="E79" s="40"/>
      <c r="F79" s="27" t="str">
        <f>E15</f>
        <v>Kraj Výsočina, Žižkova57, Jihlava</v>
      </c>
      <c r="G79" s="40"/>
      <c r="H79" s="40"/>
      <c r="I79" s="141" t="s">
        <v>33</v>
      </c>
      <c r="J79" s="36" t="str">
        <f>E21</f>
        <v>Atelier Alfa, spol. s r.o., Brněnská 48, Jihlava</v>
      </c>
      <c r="K79" s="40"/>
      <c r="L79" s="1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5.15" customHeight="1">
      <c r="A80" s="38"/>
      <c r="B80" s="39"/>
      <c r="C80" s="32" t="s">
        <v>31</v>
      </c>
      <c r="D80" s="40"/>
      <c r="E80" s="40"/>
      <c r="F80" s="27" t="str">
        <f>IF(E18="","",E18)</f>
        <v>Vyplň údaj</v>
      </c>
      <c r="G80" s="40"/>
      <c r="H80" s="40"/>
      <c r="I80" s="141" t="s">
        <v>36</v>
      </c>
      <c r="J80" s="36" t="str">
        <f>E24</f>
        <v xml:space="preserve"> </v>
      </c>
      <c r="K80" s="40"/>
      <c r="L80" s="1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0.3" customHeight="1">
      <c r="A81" s="38"/>
      <c r="B81" s="39"/>
      <c r="C81" s="40"/>
      <c r="D81" s="40"/>
      <c r="E81" s="40"/>
      <c r="F81" s="40"/>
      <c r="G81" s="40"/>
      <c r="H81" s="40"/>
      <c r="I81" s="137"/>
      <c r="J81" s="40"/>
      <c r="K81" s="40"/>
      <c r="L81" s="1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10" customFormat="1" ht="29.25" customHeight="1">
      <c r="A82" s="186"/>
      <c r="B82" s="187"/>
      <c r="C82" s="188" t="s">
        <v>338</v>
      </c>
      <c r="D82" s="189" t="s">
        <v>59</v>
      </c>
      <c r="E82" s="189" t="s">
        <v>55</v>
      </c>
      <c r="F82" s="189" t="s">
        <v>56</v>
      </c>
      <c r="G82" s="189" t="s">
        <v>339</v>
      </c>
      <c r="H82" s="189" t="s">
        <v>340</v>
      </c>
      <c r="I82" s="190" t="s">
        <v>341</v>
      </c>
      <c r="J82" s="189" t="s">
        <v>244</v>
      </c>
      <c r="K82" s="191" t="s">
        <v>342</v>
      </c>
      <c r="L82" s="192"/>
      <c r="M82" s="92" t="s">
        <v>28</v>
      </c>
      <c r="N82" s="93" t="s">
        <v>44</v>
      </c>
      <c r="O82" s="93" t="s">
        <v>343</v>
      </c>
      <c r="P82" s="93" t="s">
        <v>344</v>
      </c>
      <c r="Q82" s="93" t="s">
        <v>345</v>
      </c>
      <c r="R82" s="93" t="s">
        <v>346</v>
      </c>
      <c r="S82" s="93" t="s">
        <v>347</v>
      </c>
      <c r="T82" s="94" t="s">
        <v>348</v>
      </c>
      <c r="U82" s="186"/>
      <c r="V82" s="186"/>
      <c r="W82" s="186"/>
      <c r="X82" s="186"/>
      <c r="Y82" s="186"/>
      <c r="Z82" s="186"/>
      <c r="AA82" s="186"/>
      <c r="AB82" s="186"/>
      <c r="AC82" s="186"/>
      <c r="AD82" s="186"/>
      <c r="AE82" s="186"/>
    </row>
    <row r="83" spans="1:63" s="2" customFormat="1" ht="22.8" customHeight="1">
      <c r="A83" s="38"/>
      <c r="B83" s="39"/>
      <c r="C83" s="99" t="s">
        <v>349</v>
      </c>
      <c r="D83" s="40"/>
      <c r="E83" s="40"/>
      <c r="F83" s="40"/>
      <c r="G83" s="40"/>
      <c r="H83" s="40"/>
      <c r="I83" s="137"/>
      <c r="J83" s="193">
        <f>BK83</f>
        <v>0</v>
      </c>
      <c r="K83" s="40"/>
      <c r="L83" s="44"/>
      <c r="M83" s="95"/>
      <c r="N83" s="194"/>
      <c r="O83" s="96"/>
      <c r="P83" s="195">
        <f>P84+P126+P131+P158</f>
        <v>0</v>
      </c>
      <c r="Q83" s="96"/>
      <c r="R83" s="195">
        <f>R84+R126+R131+R158</f>
        <v>6.662502160000001</v>
      </c>
      <c r="S83" s="96"/>
      <c r="T83" s="196">
        <f>T84+T126+T131+T158</f>
        <v>0</v>
      </c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T83" s="17" t="s">
        <v>73</v>
      </c>
      <c r="AU83" s="17" t="s">
        <v>84</v>
      </c>
      <c r="BK83" s="197">
        <f>BK84+BK126+BK131+BK158</f>
        <v>0</v>
      </c>
    </row>
    <row r="84" spans="1:63" s="11" customFormat="1" ht="25.9" customHeight="1">
      <c r="A84" s="11"/>
      <c r="B84" s="198"/>
      <c r="C84" s="199"/>
      <c r="D84" s="200" t="s">
        <v>73</v>
      </c>
      <c r="E84" s="201" t="s">
        <v>82</v>
      </c>
      <c r="F84" s="201" t="s">
        <v>350</v>
      </c>
      <c r="G84" s="199"/>
      <c r="H84" s="199"/>
      <c r="I84" s="202"/>
      <c r="J84" s="203">
        <f>BK84</f>
        <v>0</v>
      </c>
      <c r="K84" s="199"/>
      <c r="L84" s="204"/>
      <c r="M84" s="205"/>
      <c r="N84" s="206"/>
      <c r="O84" s="206"/>
      <c r="P84" s="207">
        <f>SUM(P85:P125)</f>
        <v>0</v>
      </c>
      <c r="Q84" s="206"/>
      <c r="R84" s="207">
        <f>SUM(R85:R125)</f>
        <v>4.02521828</v>
      </c>
      <c r="S84" s="206"/>
      <c r="T84" s="208">
        <f>SUM(T85:T125)</f>
        <v>0</v>
      </c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R84" s="209" t="s">
        <v>228</v>
      </c>
      <c r="AT84" s="210" t="s">
        <v>73</v>
      </c>
      <c r="AU84" s="210" t="s">
        <v>74</v>
      </c>
      <c r="AY84" s="209" t="s">
        <v>351</v>
      </c>
      <c r="BK84" s="211">
        <f>SUM(BK85:BK125)</f>
        <v>0</v>
      </c>
    </row>
    <row r="85" spans="1:65" s="2" customFormat="1" ht="33" customHeight="1">
      <c r="A85" s="38"/>
      <c r="B85" s="39"/>
      <c r="C85" s="212" t="s">
        <v>82</v>
      </c>
      <c r="D85" s="212" t="s">
        <v>352</v>
      </c>
      <c r="E85" s="213" t="s">
        <v>5019</v>
      </c>
      <c r="F85" s="214" t="s">
        <v>5020</v>
      </c>
      <c r="G85" s="215" t="s">
        <v>355</v>
      </c>
      <c r="H85" s="216">
        <v>4.68</v>
      </c>
      <c r="I85" s="217"/>
      <c r="J85" s="218">
        <f>ROUND(I85*H85,2)</f>
        <v>0</v>
      </c>
      <c r="K85" s="214" t="s">
        <v>356</v>
      </c>
      <c r="L85" s="44"/>
      <c r="M85" s="219" t="s">
        <v>28</v>
      </c>
      <c r="N85" s="220" t="s">
        <v>45</v>
      </c>
      <c r="O85" s="84"/>
      <c r="P85" s="221">
        <f>O85*H85</f>
        <v>0</v>
      </c>
      <c r="Q85" s="221">
        <v>0</v>
      </c>
      <c r="R85" s="221">
        <f>Q85*H85</f>
        <v>0</v>
      </c>
      <c r="S85" s="221">
        <v>0</v>
      </c>
      <c r="T85" s="222">
        <f>S85*H85</f>
        <v>0</v>
      </c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R85" s="223" t="s">
        <v>228</v>
      </c>
      <c r="AT85" s="223" t="s">
        <v>352</v>
      </c>
      <c r="AU85" s="223" t="s">
        <v>82</v>
      </c>
      <c r="AY85" s="17" t="s">
        <v>351</v>
      </c>
      <c r="BE85" s="224">
        <f>IF(N85="základní",J85,0)</f>
        <v>0</v>
      </c>
      <c r="BF85" s="224">
        <f>IF(N85="snížená",J85,0)</f>
        <v>0</v>
      </c>
      <c r="BG85" s="224">
        <f>IF(N85="zákl. přenesená",J85,0)</f>
        <v>0</v>
      </c>
      <c r="BH85" s="224">
        <f>IF(N85="sníž. přenesená",J85,0)</f>
        <v>0</v>
      </c>
      <c r="BI85" s="224">
        <f>IF(N85="nulová",J85,0)</f>
        <v>0</v>
      </c>
      <c r="BJ85" s="17" t="s">
        <v>82</v>
      </c>
      <c r="BK85" s="224">
        <f>ROUND(I85*H85,2)</f>
        <v>0</v>
      </c>
      <c r="BL85" s="17" t="s">
        <v>228</v>
      </c>
      <c r="BM85" s="223" t="s">
        <v>5021</v>
      </c>
    </row>
    <row r="86" spans="1:51" s="12" customFormat="1" ht="12">
      <c r="A86" s="12"/>
      <c r="B86" s="225"/>
      <c r="C86" s="226"/>
      <c r="D86" s="227" t="s">
        <v>358</v>
      </c>
      <c r="E86" s="228" t="s">
        <v>28</v>
      </c>
      <c r="F86" s="229" t="s">
        <v>5022</v>
      </c>
      <c r="G86" s="226"/>
      <c r="H86" s="228" t="s">
        <v>28</v>
      </c>
      <c r="I86" s="230"/>
      <c r="J86" s="226"/>
      <c r="K86" s="226"/>
      <c r="L86" s="231"/>
      <c r="M86" s="232"/>
      <c r="N86" s="233"/>
      <c r="O86" s="233"/>
      <c r="P86" s="233"/>
      <c r="Q86" s="233"/>
      <c r="R86" s="233"/>
      <c r="S86" s="233"/>
      <c r="T86" s="234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T86" s="235" t="s">
        <v>358</v>
      </c>
      <c r="AU86" s="235" t="s">
        <v>82</v>
      </c>
      <c r="AV86" s="12" t="s">
        <v>82</v>
      </c>
      <c r="AW86" s="12" t="s">
        <v>35</v>
      </c>
      <c r="AX86" s="12" t="s">
        <v>74</v>
      </c>
      <c r="AY86" s="235" t="s">
        <v>351</v>
      </c>
    </row>
    <row r="87" spans="1:51" s="12" customFormat="1" ht="12">
      <c r="A87" s="12"/>
      <c r="B87" s="225"/>
      <c r="C87" s="226"/>
      <c r="D87" s="227" t="s">
        <v>358</v>
      </c>
      <c r="E87" s="228" t="s">
        <v>28</v>
      </c>
      <c r="F87" s="229" t="s">
        <v>5023</v>
      </c>
      <c r="G87" s="226"/>
      <c r="H87" s="228" t="s">
        <v>28</v>
      </c>
      <c r="I87" s="230"/>
      <c r="J87" s="226"/>
      <c r="K87" s="226"/>
      <c r="L87" s="231"/>
      <c r="M87" s="232"/>
      <c r="N87" s="233"/>
      <c r="O87" s="233"/>
      <c r="P87" s="233"/>
      <c r="Q87" s="233"/>
      <c r="R87" s="233"/>
      <c r="S87" s="233"/>
      <c r="T87" s="234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T87" s="235" t="s">
        <v>358</v>
      </c>
      <c r="AU87" s="235" t="s">
        <v>82</v>
      </c>
      <c r="AV87" s="12" t="s">
        <v>82</v>
      </c>
      <c r="AW87" s="12" t="s">
        <v>35</v>
      </c>
      <c r="AX87" s="12" t="s">
        <v>74</v>
      </c>
      <c r="AY87" s="235" t="s">
        <v>351</v>
      </c>
    </row>
    <row r="88" spans="1:51" s="13" customFormat="1" ht="12">
      <c r="A88" s="13"/>
      <c r="B88" s="236"/>
      <c r="C88" s="237"/>
      <c r="D88" s="227" t="s">
        <v>358</v>
      </c>
      <c r="E88" s="238" t="s">
        <v>360</v>
      </c>
      <c r="F88" s="239" t="s">
        <v>5024</v>
      </c>
      <c r="G88" s="237"/>
      <c r="H88" s="240">
        <v>4.68</v>
      </c>
      <c r="I88" s="241"/>
      <c r="J88" s="237"/>
      <c r="K88" s="237"/>
      <c r="L88" s="242"/>
      <c r="M88" s="243"/>
      <c r="N88" s="244"/>
      <c r="O88" s="244"/>
      <c r="P88" s="244"/>
      <c r="Q88" s="244"/>
      <c r="R88" s="244"/>
      <c r="S88" s="244"/>
      <c r="T88" s="245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T88" s="246" t="s">
        <v>358</v>
      </c>
      <c r="AU88" s="246" t="s">
        <v>82</v>
      </c>
      <c r="AV88" s="13" t="s">
        <v>138</v>
      </c>
      <c r="AW88" s="13" t="s">
        <v>35</v>
      </c>
      <c r="AX88" s="13" t="s">
        <v>82</v>
      </c>
      <c r="AY88" s="246" t="s">
        <v>351</v>
      </c>
    </row>
    <row r="89" spans="1:65" s="2" customFormat="1" ht="44.25" customHeight="1">
      <c r="A89" s="38"/>
      <c r="B89" s="39"/>
      <c r="C89" s="212" t="s">
        <v>138</v>
      </c>
      <c r="D89" s="212" t="s">
        <v>352</v>
      </c>
      <c r="E89" s="213" t="s">
        <v>5025</v>
      </c>
      <c r="F89" s="214" t="s">
        <v>5026</v>
      </c>
      <c r="G89" s="215" t="s">
        <v>355</v>
      </c>
      <c r="H89" s="216">
        <v>4.68</v>
      </c>
      <c r="I89" s="217"/>
      <c r="J89" s="218">
        <f>ROUND(I89*H89,2)</f>
        <v>0</v>
      </c>
      <c r="K89" s="214" t="s">
        <v>356</v>
      </c>
      <c r="L89" s="44"/>
      <c r="M89" s="219" t="s">
        <v>28</v>
      </c>
      <c r="N89" s="220" t="s">
        <v>45</v>
      </c>
      <c r="O89" s="84"/>
      <c r="P89" s="221">
        <f>O89*H89</f>
        <v>0</v>
      </c>
      <c r="Q89" s="221">
        <v>0</v>
      </c>
      <c r="R89" s="221">
        <f>Q89*H89</f>
        <v>0</v>
      </c>
      <c r="S89" s="221">
        <v>0</v>
      </c>
      <c r="T89" s="222">
        <f>S89*H89</f>
        <v>0</v>
      </c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R89" s="223" t="s">
        <v>228</v>
      </c>
      <c r="AT89" s="223" t="s">
        <v>352</v>
      </c>
      <c r="AU89" s="223" t="s">
        <v>82</v>
      </c>
      <c r="AY89" s="17" t="s">
        <v>351</v>
      </c>
      <c r="BE89" s="224">
        <f>IF(N89="základní",J89,0)</f>
        <v>0</v>
      </c>
      <c r="BF89" s="224">
        <f>IF(N89="snížená",J89,0)</f>
        <v>0</v>
      </c>
      <c r="BG89" s="224">
        <f>IF(N89="zákl. přenesená",J89,0)</f>
        <v>0</v>
      </c>
      <c r="BH89" s="224">
        <f>IF(N89="sníž. přenesená",J89,0)</f>
        <v>0</v>
      </c>
      <c r="BI89" s="224">
        <f>IF(N89="nulová",J89,0)</f>
        <v>0</v>
      </c>
      <c r="BJ89" s="17" t="s">
        <v>82</v>
      </c>
      <c r="BK89" s="224">
        <f>ROUND(I89*H89,2)</f>
        <v>0</v>
      </c>
      <c r="BL89" s="17" t="s">
        <v>228</v>
      </c>
      <c r="BM89" s="223" t="s">
        <v>5027</v>
      </c>
    </row>
    <row r="90" spans="1:51" s="13" customFormat="1" ht="12">
      <c r="A90" s="13"/>
      <c r="B90" s="236"/>
      <c r="C90" s="237"/>
      <c r="D90" s="227" t="s">
        <v>358</v>
      </c>
      <c r="E90" s="238" t="s">
        <v>365</v>
      </c>
      <c r="F90" s="239" t="s">
        <v>5028</v>
      </c>
      <c r="G90" s="237"/>
      <c r="H90" s="240">
        <v>4.68</v>
      </c>
      <c r="I90" s="241"/>
      <c r="J90" s="237"/>
      <c r="K90" s="237"/>
      <c r="L90" s="242"/>
      <c r="M90" s="243"/>
      <c r="N90" s="244"/>
      <c r="O90" s="244"/>
      <c r="P90" s="244"/>
      <c r="Q90" s="244"/>
      <c r="R90" s="244"/>
      <c r="S90" s="244"/>
      <c r="T90" s="245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T90" s="246" t="s">
        <v>358</v>
      </c>
      <c r="AU90" s="246" t="s">
        <v>82</v>
      </c>
      <c r="AV90" s="13" t="s">
        <v>138</v>
      </c>
      <c r="AW90" s="13" t="s">
        <v>35</v>
      </c>
      <c r="AX90" s="13" t="s">
        <v>82</v>
      </c>
      <c r="AY90" s="246" t="s">
        <v>351</v>
      </c>
    </row>
    <row r="91" spans="1:65" s="2" customFormat="1" ht="33" customHeight="1">
      <c r="A91" s="38"/>
      <c r="B91" s="39"/>
      <c r="C91" s="212" t="s">
        <v>367</v>
      </c>
      <c r="D91" s="212" t="s">
        <v>352</v>
      </c>
      <c r="E91" s="213" t="s">
        <v>386</v>
      </c>
      <c r="F91" s="214" t="s">
        <v>387</v>
      </c>
      <c r="G91" s="215" t="s">
        <v>355</v>
      </c>
      <c r="H91" s="216">
        <v>4.68</v>
      </c>
      <c r="I91" s="217"/>
      <c r="J91" s="218">
        <f>ROUND(I91*H91,2)</f>
        <v>0</v>
      </c>
      <c r="K91" s="214" t="s">
        <v>356</v>
      </c>
      <c r="L91" s="44"/>
      <c r="M91" s="219" t="s">
        <v>28</v>
      </c>
      <c r="N91" s="220" t="s">
        <v>45</v>
      </c>
      <c r="O91" s="84"/>
      <c r="P91" s="221">
        <f>O91*H91</f>
        <v>0</v>
      </c>
      <c r="Q91" s="221">
        <v>0</v>
      </c>
      <c r="R91" s="221">
        <f>Q91*H91</f>
        <v>0</v>
      </c>
      <c r="S91" s="221">
        <v>0</v>
      </c>
      <c r="T91" s="222">
        <f>S91*H91</f>
        <v>0</v>
      </c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R91" s="223" t="s">
        <v>228</v>
      </c>
      <c r="AT91" s="223" t="s">
        <v>352</v>
      </c>
      <c r="AU91" s="223" t="s">
        <v>82</v>
      </c>
      <c r="AY91" s="17" t="s">
        <v>351</v>
      </c>
      <c r="BE91" s="224">
        <f>IF(N91="základní",J91,0)</f>
        <v>0</v>
      </c>
      <c r="BF91" s="224">
        <f>IF(N91="snížená",J91,0)</f>
        <v>0</v>
      </c>
      <c r="BG91" s="224">
        <f>IF(N91="zákl. přenesená",J91,0)</f>
        <v>0</v>
      </c>
      <c r="BH91" s="224">
        <f>IF(N91="sníž. přenesená",J91,0)</f>
        <v>0</v>
      </c>
      <c r="BI91" s="224">
        <f>IF(N91="nulová",J91,0)</f>
        <v>0</v>
      </c>
      <c r="BJ91" s="17" t="s">
        <v>82</v>
      </c>
      <c r="BK91" s="224">
        <f>ROUND(I91*H91,2)</f>
        <v>0</v>
      </c>
      <c r="BL91" s="17" t="s">
        <v>228</v>
      </c>
      <c r="BM91" s="223" t="s">
        <v>5029</v>
      </c>
    </row>
    <row r="92" spans="1:51" s="13" customFormat="1" ht="12">
      <c r="A92" s="13"/>
      <c r="B92" s="236"/>
      <c r="C92" s="237"/>
      <c r="D92" s="227" t="s">
        <v>358</v>
      </c>
      <c r="E92" s="238" t="s">
        <v>371</v>
      </c>
      <c r="F92" s="239" t="s">
        <v>5028</v>
      </c>
      <c r="G92" s="237"/>
      <c r="H92" s="240">
        <v>4.68</v>
      </c>
      <c r="I92" s="241"/>
      <c r="J92" s="237"/>
      <c r="K92" s="237"/>
      <c r="L92" s="242"/>
      <c r="M92" s="243"/>
      <c r="N92" s="244"/>
      <c r="O92" s="244"/>
      <c r="P92" s="244"/>
      <c r="Q92" s="244"/>
      <c r="R92" s="244"/>
      <c r="S92" s="244"/>
      <c r="T92" s="245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46" t="s">
        <v>358</v>
      </c>
      <c r="AU92" s="246" t="s">
        <v>82</v>
      </c>
      <c r="AV92" s="13" t="s">
        <v>138</v>
      </c>
      <c r="AW92" s="13" t="s">
        <v>35</v>
      </c>
      <c r="AX92" s="13" t="s">
        <v>82</v>
      </c>
      <c r="AY92" s="246" t="s">
        <v>351</v>
      </c>
    </row>
    <row r="93" spans="1:65" s="2" customFormat="1" ht="44.25" customHeight="1">
      <c r="A93" s="38"/>
      <c r="B93" s="39"/>
      <c r="C93" s="212" t="s">
        <v>228</v>
      </c>
      <c r="D93" s="212" t="s">
        <v>352</v>
      </c>
      <c r="E93" s="213" t="s">
        <v>5030</v>
      </c>
      <c r="F93" s="214" t="s">
        <v>5031</v>
      </c>
      <c r="G93" s="215" t="s">
        <v>355</v>
      </c>
      <c r="H93" s="216">
        <v>4.68</v>
      </c>
      <c r="I93" s="217"/>
      <c r="J93" s="218">
        <f>ROUND(I93*H93,2)</f>
        <v>0</v>
      </c>
      <c r="K93" s="214" t="s">
        <v>356</v>
      </c>
      <c r="L93" s="44"/>
      <c r="M93" s="219" t="s">
        <v>28</v>
      </c>
      <c r="N93" s="220" t="s">
        <v>45</v>
      </c>
      <c r="O93" s="84"/>
      <c r="P93" s="221">
        <f>O93*H93</f>
        <v>0</v>
      </c>
      <c r="Q93" s="221">
        <v>0</v>
      </c>
      <c r="R93" s="221">
        <f>Q93*H93</f>
        <v>0</v>
      </c>
      <c r="S93" s="221">
        <v>0</v>
      </c>
      <c r="T93" s="222">
        <f>S93*H93</f>
        <v>0</v>
      </c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R93" s="223" t="s">
        <v>228</v>
      </c>
      <c r="AT93" s="223" t="s">
        <v>352</v>
      </c>
      <c r="AU93" s="223" t="s">
        <v>82</v>
      </c>
      <c r="AY93" s="17" t="s">
        <v>351</v>
      </c>
      <c r="BE93" s="224">
        <f>IF(N93="základní",J93,0)</f>
        <v>0</v>
      </c>
      <c r="BF93" s="224">
        <f>IF(N93="snížená",J93,0)</f>
        <v>0</v>
      </c>
      <c r="BG93" s="224">
        <f>IF(N93="zákl. přenesená",J93,0)</f>
        <v>0</v>
      </c>
      <c r="BH93" s="224">
        <f>IF(N93="sníž. přenesená",J93,0)</f>
        <v>0</v>
      </c>
      <c r="BI93" s="224">
        <f>IF(N93="nulová",J93,0)</f>
        <v>0</v>
      </c>
      <c r="BJ93" s="17" t="s">
        <v>82</v>
      </c>
      <c r="BK93" s="224">
        <f>ROUND(I93*H93,2)</f>
        <v>0</v>
      </c>
      <c r="BL93" s="17" t="s">
        <v>228</v>
      </c>
      <c r="BM93" s="223" t="s">
        <v>5032</v>
      </c>
    </row>
    <row r="94" spans="1:51" s="13" customFormat="1" ht="12">
      <c r="A94" s="13"/>
      <c r="B94" s="236"/>
      <c r="C94" s="237"/>
      <c r="D94" s="227" t="s">
        <v>358</v>
      </c>
      <c r="E94" s="238" t="s">
        <v>375</v>
      </c>
      <c r="F94" s="239" t="s">
        <v>5028</v>
      </c>
      <c r="G94" s="237"/>
      <c r="H94" s="240">
        <v>4.68</v>
      </c>
      <c r="I94" s="241"/>
      <c r="J94" s="237"/>
      <c r="K94" s="237"/>
      <c r="L94" s="242"/>
      <c r="M94" s="243"/>
      <c r="N94" s="244"/>
      <c r="O94" s="244"/>
      <c r="P94" s="244"/>
      <c r="Q94" s="244"/>
      <c r="R94" s="244"/>
      <c r="S94" s="244"/>
      <c r="T94" s="245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46" t="s">
        <v>358</v>
      </c>
      <c r="AU94" s="246" t="s">
        <v>82</v>
      </c>
      <c r="AV94" s="13" t="s">
        <v>138</v>
      </c>
      <c r="AW94" s="13" t="s">
        <v>35</v>
      </c>
      <c r="AX94" s="13" t="s">
        <v>82</v>
      </c>
      <c r="AY94" s="246" t="s">
        <v>351</v>
      </c>
    </row>
    <row r="95" spans="1:65" s="2" customFormat="1" ht="33" customHeight="1">
      <c r="A95" s="38"/>
      <c r="B95" s="39"/>
      <c r="C95" s="212" t="s">
        <v>376</v>
      </c>
      <c r="D95" s="212" t="s">
        <v>352</v>
      </c>
      <c r="E95" s="213" t="s">
        <v>5033</v>
      </c>
      <c r="F95" s="214" t="s">
        <v>5034</v>
      </c>
      <c r="G95" s="215" t="s">
        <v>398</v>
      </c>
      <c r="H95" s="216">
        <v>18.117</v>
      </c>
      <c r="I95" s="217"/>
      <c r="J95" s="218">
        <f>ROUND(I95*H95,2)</f>
        <v>0</v>
      </c>
      <c r="K95" s="214" t="s">
        <v>356</v>
      </c>
      <c r="L95" s="44"/>
      <c r="M95" s="219" t="s">
        <v>28</v>
      </c>
      <c r="N95" s="220" t="s">
        <v>45</v>
      </c>
      <c r="O95" s="84"/>
      <c r="P95" s="221">
        <f>O95*H95</f>
        <v>0</v>
      </c>
      <c r="Q95" s="221">
        <v>0.00084</v>
      </c>
      <c r="R95" s="221">
        <f>Q95*H95</f>
        <v>0.01521828</v>
      </c>
      <c r="S95" s="221">
        <v>0</v>
      </c>
      <c r="T95" s="222">
        <f>S95*H95</f>
        <v>0</v>
      </c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R95" s="223" t="s">
        <v>228</v>
      </c>
      <c r="AT95" s="223" t="s">
        <v>352</v>
      </c>
      <c r="AU95" s="223" t="s">
        <v>82</v>
      </c>
      <c r="AY95" s="17" t="s">
        <v>351</v>
      </c>
      <c r="BE95" s="224">
        <f>IF(N95="základní",J95,0)</f>
        <v>0</v>
      </c>
      <c r="BF95" s="224">
        <f>IF(N95="snížená",J95,0)</f>
        <v>0</v>
      </c>
      <c r="BG95" s="224">
        <f>IF(N95="zákl. přenesená",J95,0)</f>
        <v>0</v>
      </c>
      <c r="BH95" s="224">
        <f>IF(N95="sníž. přenesená",J95,0)</f>
        <v>0</v>
      </c>
      <c r="BI95" s="224">
        <f>IF(N95="nulová",J95,0)</f>
        <v>0</v>
      </c>
      <c r="BJ95" s="17" t="s">
        <v>82</v>
      </c>
      <c r="BK95" s="224">
        <f>ROUND(I95*H95,2)</f>
        <v>0</v>
      </c>
      <c r="BL95" s="17" t="s">
        <v>228</v>
      </c>
      <c r="BM95" s="223" t="s">
        <v>5035</v>
      </c>
    </row>
    <row r="96" spans="1:51" s="12" customFormat="1" ht="12">
      <c r="A96" s="12"/>
      <c r="B96" s="225"/>
      <c r="C96" s="226"/>
      <c r="D96" s="227" t="s">
        <v>358</v>
      </c>
      <c r="E96" s="228" t="s">
        <v>28</v>
      </c>
      <c r="F96" s="229" t="s">
        <v>5022</v>
      </c>
      <c r="G96" s="226"/>
      <c r="H96" s="228" t="s">
        <v>28</v>
      </c>
      <c r="I96" s="230"/>
      <c r="J96" s="226"/>
      <c r="K96" s="226"/>
      <c r="L96" s="231"/>
      <c r="M96" s="232"/>
      <c r="N96" s="233"/>
      <c r="O96" s="233"/>
      <c r="P96" s="233"/>
      <c r="Q96" s="233"/>
      <c r="R96" s="233"/>
      <c r="S96" s="233"/>
      <c r="T96" s="234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T96" s="235" t="s">
        <v>358</v>
      </c>
      <c r="AU96" s="235" t="s">
        <v>82</v>
      </c>
      <c r="AV96" s="12" t="s">
        <v>82</v>
      </c>
      <c r="AW96" s="12" t="s">
        <v>35</v>
      </c>
      <c r="AX96" s="12" t="s">
        <v>74</v>
      </c>
      <c r="AY96" s="235" t="s">
        <v>351</v>
      </c>
    </row>
    <row r="97" spans="1:51" s="12" customFormat="1" ht="12">
      <c r="A97" s="12"/>
      <c r="B97" s="225"/>
      <c r="C97" s="226"/>
      <c r="D97" s="227" t="s">
        <v>358</v>
      </c>
      <c r="E97" s="228" t="s">
        <v>28</v>
      </c>
      <c r="F97" s="229" t="s">
        <v>5023</v>
      </c>
      <c r="G97" s="226"/>
      <c r="H97" s="228" t="s">
        <v>28</v>
      </c>
      <c r="I97" s="230"/>
      <c r="J97" s="226"/>
      <c r="K97" s="226"/>
      <c r="L97" s="231"/>
      <c r="M97" s="232"/>
      <c r="N97" s="233"/>
      <c r="O97" s="233"/>
      <c r="P97" s="233"/>
      <c r="Q97" s="233"/>
      <c r="R97" s="233"/>
      <c r="S97" s="233"/>
      <c r="T97" s="234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T97" s="235" t="s">
        <v>358</v>
      </c>
      <c r="AU97" s="235" t="s">
        <v>82</v>
      </c>
      <c r="AV97" s="12" t="s">
        <v>82</v>
      </c>
      <c r="AW97" s="12" t="s">
        <v>35</v>
      </c>
      <c r="AX97" s="12" t="s">
        <v>74</v>
      </c>
      <c r="AY97" s="235" t="s">
        <v>351</v>
      </c>
    </row>
    <row r="98" spans="1:51" s="13" customFormat="1" ht="12">
      <c r="A98" s="13"/>
      <c r="B98" s="236"/>
      <c r="C98" s="237"/>
      <c r="D98" s="227" t="s">
        <v>358</v>
      </c>
      <c r="E98" s="238" t="s">
        <v>380</v>
      </c>
      <c r="F98" s="239" t="s">
        <v>5036</v>
      </c>
      <c r="G98" s="237"/>
      <c r="H98" s="240">
        <v>18.117</v>
      </c>
      <c r="I98" s="241"/>
      <c r="J98" s="237"/>
      <c r="K98" s="237"/>
      <c r="L98" s="242"/>
      <c r="M98" s="243"/>
      <c r="N98" s="244"/>
      <c r="O98" s="244"/>
      <c r="P98" s="244"/>
      <c r="Q98" s="244"/>
      <c r="R98" s="244"/>
      <c r="S98" s="244"/>
      <c r="T98" s="245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46" t="s">
        <v>358</v>
      </c>
      <c r="AU98" s="246" t="s">
        <v>82</v>
      </c>
      <c r="AV98" s="13" t="s">
        <v>138</v>
      </c>
      <c r="AW98" s="13" t="s">
        <v>35</v>
      </c>
      <c r="AX98" s="13" t="s">
        <v>82</v>
      </c>
      <c r="AY98" s="246" t="s">
        <v>351</v>
      </c>
    </row>
    <row r="99" spans="1:65" s="2" customFormat="1" ht="33" customHeight="1">
      <c r="A99" s="38"/>
      <c r="B99" s="39"/>
      <c r="C99" s="212" t="s">
        <v>385</v>
      </c>
      <c r="D99" s="212" t="s">
        <v>352</v>
      </c>
      <c r="E99" s="213" t="s">
        <v>5037</v>
      </c>
      <c r="F99" s="214" t="s">
        <v>5038</v>
      </c>
      <c r="G99" s="215" t="s">
        <v>398</v>
      </c>
      <c r="H99" s="216">
        <v>18.117</v>
      </c>
      <c r="I99" s="217"/>
      <c r="J99" s="218">
        <f>ROUND(I99*H99,2)</f>
        <v>0</v>
      </c>
      <c r="K99" s="214" t="s">
        <v>356</v>
      </c>
      <c r="L99" s="44"/>
      <c r="M99" s="219" t="s">
        <v>28</v>
      </c>
      <c r="N99" s="220" t="s">
        <v>45</v>
      </c>
      <c r="O99" s="84"/>
      <c r="P99" s="221">
        <f>O99*H99</f>
        <v>0</v>
      </c>
      <c r="Q99" s="221">
        <v>0</v>
      </c>
      <c r="R99" s="221">
        <f>Q99*H99</f>
        <v>0</v>
      </c>
      <c r="S99" s="221">
        <v>0</v>
      </c>
      <c r="T99" s="222">
        <f>S99*H99</f>
        <v>0</v>
      </c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R99" s="223" t="s">
        <v>228</v>
      </c>
      <c r="AT99" s="223" t="s">
        <v>352</v>
      </c>
      <c r="AU99" s="223" t="s">
        <v>82</v>
      </c>
      <c r="AY99" s="17" t="s">
        <v>351</v>
      </c>
      <c r="BE99" s="224">
        <f>IF(N99="základní",J99,0)</f>
        <v>0</v>
      </c>
      <c r="BF99" s="224">
        <f>IF(N99="snížená",J99,0)</f>
        <v>0</v>
      </c>
      <c r="BG99" s="224">
        <f>IF(N99="zákl. přenesená",J99,0)</f>
        <v>0</v>
      </c>
      <c r="BH99" s="224">
        <f>IF(N99="sníž. přenesená",J99,0)</f>
        <v>0</v>
      </c>
      <c r="BI99" s="224">
        <f>IF(N99="nulová",J99,0)</f>
        <v>0</v>
      </c>
      <c r="BJ99" s="17" t="s">
        <v>82</v>
      </c>
      <c r="BK99" s="224">
        <f>ROUND(I99*H99,2)</f>
        <v>0</v>
      </c>
      <c r="BL99" s="17" t="s">
        <v>228</v>
      </c>
      <c r="BM99" s="223" t="s">
        <v>5039</v>
      </c>
    </row>
    <row r="100" spans="1:51" s="13" customFormat="1" ht="12">
      <c r="A100" s="13"/>
      <c r="B100" s="236"/>
      <c r="C100" s="237"/>
      <c r="D100" s="227" t="s">
        <v>358</v>
      </c>
      <c r="E100" s="238" t="s">
        <v>389</v>
      </c>
      <c r="F100" s="239" t="s">
        <v>5040</v>
      </c>
      <c r="G100" s="237"/>
      <c r="H100" s="240">
        <v>18.117</v>
      </c>
      <c r="I100" s="241"/>
      <c r="J100" s="237"/>
      <c r="K100" s="237"/>
      <c r="L100" s="242"/>
      <c r="M100" s="243"/>
      <c r="N100" s="244"/>
      <c r="O100" s="244"/>
      <c r="P100" s="244"/>
      <c r="Q100" s="244"/>
      <c r="R100" s="244"/>
      <c r="S100" s="244"/>
      <c r="T100" s="245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46" t="s">
        <v>358</v>
      </c>
      <c r="AU100" s="246" t="s">
        <v>82</v>
      </c>
      <c r="AV100" s="13" t="s">
        <v>138</v>
      </c>
      <c r="AW100" s="13" t="s">
        <v>35</v>
      </c>
      <c r="AX100" s="13" t="s">
        <v>82</v>
      </c>
      <c r="AY100" s="246" t="s">
        <v>351</v>
      </c>
    </row>
    <row r="101" spans="1:65" s="2" customFormat="1" ht="44.25" customHeight="1">
      <c r="A101" s="38"/>
      <c r="B101" s="39"/>
      <c r="C101" s="212" t="s">
        <v>395</v>
      </c>
      <c r="D101" s="212" t="s">
        <v>352</v>
      </c>
      <c r="E101" s="213" t="s">
        <v>443</v>
      </c>
      <c r="F101" s="214" t="s">
        <v>444</v>
      </c>
      <c r="G101" s="215" t="s">
        <v>355</v>
      </c>
      <c r="H101" s="216">
        <v>9.36</v>
      </c>
      <c r="I101" s="217"/>
      <c r="J101" s="218">
        <f>ROUND(I101*H101,2)</f>
        <v>0</v>
      </c>
      <c r="K101" s="214" t="s">
        <v>356</v>
      </c>
      <c r="L101" s="44"/>
      <c r="M101" s="219" t="s">
        <v>28</v>
      </c>
      <c r="N101" s="220" t="s">
        <v>45</v>
      </c>
      <c r="O101" s="84"/>
      <c r="P101" s="221">
        <f>O101*H101</f>
        <v>0</v>
      </c>
      <c r="Q101" s="221">
        <v>0</v>
      </c>
      <c r="R101" s="221">
        <f>Q101*H101</f>
        <v>0</v>
      </c>
      <c r="S101" s="221">
        <v>0</v>
      </c>
      <c r="T101" s="222">
        <f>S101*H101</f>
        <v>0</v>
      </c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R101" s="223" t="s">
        <v>228</v>
      </c>
      <c r="AT101" s="223" t="s">
        <v>352</v>
      </c>
      <c r="AU101" s="223" t="s">
        <v>82</v>
      </c>
      <c r="AY101" s="17" t="s">
        <v>351</v>
      </c>
      <c r="BE101" s="224">
        <f>IF(N101="základní",J101,0)</f>
        <v>0</v>
      </c>
      <c r="BF101" s="224">
        <f>IF(N101="snížená",J101,0)</f>
        <v>0</v>
      </c>
      <c r="BG101" s="224">
        <f>IF(N101="zákl. přenesená",J101,0)</f>
        <v>0</v>
      </c>
      <c r="BH101" s="224">
        <f>IF(N101="sníž. přenesená",J101,0)</f>
        <v>0</v>
      </c>
      <c r="BI101" s="224">
        <f>IF(N101="nulová",J101,0)</f>
        <v>0</v>
      </c>
      <c r="BJ101" s="17" t="s">
        <v>82</v>
      </c>
      <c r="BK101" s="224">
        <f>ROUND(I101*H101,2)</f>
        <v>0</v>
      </c>
      <c r="BL101" s="17" t="s">
        <v>228</v>
      </c>
      <c r="BM101" s="223" t="s">
        <v>5041</v>
      </c>
    </row>
    <row r="102" spans="1:51" s="13" customFormat="1" ht="12">
      <c r="A102" s="13"/>
      <c r="B102" s="236"/>
      <c r="C102" s="237"/>
      <c r="D102" s="227" t="s">
        <v>358</v>
      </c>
      <c r="E102" s="238" t="s">
        <v>400</v>
      </c>
      <c r="F102" s="239" t="s">
        <v>5042</v>
      </c>
      <c r="G102" s="237"/>
      <c r="H102" s="240">
        <v>9.36</v>
      </c>
      <c r="I102" s="241"/>
      <c r="J102" s="237"/>
      <c r="K102" s="237"/>
      <c r="L102" s="242"/>
      <c r="M102" s="243"/>
      <c r="N102" s="244"/>
      <c r="O102" s="244"/>
      <c r="P102" s="244"/>
      <c r="Q102" s="244"/>
      <c r="R102" s="244"/>
      <c r="S102" s="244"/>
      <c r="T102" s="245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46" t="s">
        <v>358</v>
      </c>
      <c r="AU102" s="246" t="s">
        <v>82</v>
      </c>
      <c r="AV102" s="13" t="s">
        <v>138</v>
      </c>
      <c r="AW102" s="13" t="s">
        <v>35</v>
      </c>
      <c r="AX102" s="13" t="s">
        <v>82</v>
      </c>
      <c r="AY102" s="246" t="s">
        <v>351</v>
      </c>
    </row>
    <row r="103" spans="1:65" s="2" customFormat="1" ht="44.25" customHeight="1">
      <c r="A103" s="38"/>
      <c r="B103" s="39"/>
      <c r="C103" s="212" t="s">
        <v>405</v>
      </c>
      <c r="D103" s="212" t="s">
        <v>352</v>
      </c>
      <c r="E103" s="213" t="s">
        <v>5043</v>
      </c>
      <c r="F103" s="214" t="s">
        <v>453</v>
      </c>
      <c r="G103" s="215" t="s">
        <v>355</v>
      </c>
      <c r="H103" s="216">
        <v>2.911</v>
      </c>
      <c r="I103" s="217"/>
      <c r="J103" s="218">
        <f>ROUND(I103*H103,2)</f>
        <v>0</v>
      </c>
      <c r="K103" s="214" t="s">
        <v>28</v>
      </c>
      <c r="L103" s="44"/>
      <c r="M103" s="219" t="s">
        <v>28</v>
      </c>
      <c r="N103" s="220" t="s">
        <v>45</v>
      </c>
      <c r="O103" s="84"/>
      <c r="P103" s="221">
        <f>O103*H103</f>
        <v>0</v>
      </c>
      <c r="Q103" s="221">
        <v>0</v>
      </c>
      <c r="R103" s="221">
        <f>Q103*H103</f>
        <v>0</v>
      </c>
      <c r="S103" s="221">
        <v>0</v>
      </c>
      <c r="T103" s="222">
        <f>S103*H103</f>
        <v>0</v>
      </c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R103" s="223" t="s">
        <v>228</v>
      </c>
      <c r="AT103" s="223" t="s">
        <v>352</v>
      </c>
      <c r="AU103" s="223" t="s">
        <v>82</v>
      </c>
      <c r="AY103" s="17" t="s">
        <v>351</v>
      </c>
      <c r="BE103" s="224">
        <f>IF(N103="základní",J103,0)</f>
        <v>0</v>
      </c>
      <c r="BF103" s="224">
        <f>IF(N103="snížená",J103,0)</f>
        <v>0</v>
      </c>
      <c r="BG103" s="224">
        <f>IF(N103="zákl. přenesená",J103,0)</f>
        <v>0</v>
      </c>
      <c r="BH103" s="224">
        <f>IF(N103="sníž. přenesená",J103,0)</f>
        <v>0</v>
      </c>
      <c r="BI103" s="224">
        <f>IF(N103="nulová",J103,0)</f>
        <v>0</v>
      </c>
      <c r="BJ103" s="17" t="s">
        <v>82</v>
      </c>
      <c r="BK103" s="224">
        <f>ROUND(I103*H103,2)</f>
        <v>0</v>
      </c>
      <c r="BL103" s="17" t="s">
        <v>228</v>
      </c>
      <c r="BM103" s="223" t="s">
        <v>5044</v>
      </c>
    </row>
    <row r="104" spans="1:51" s="13" customFormat="1" ht="12">
      <c r="A104" s="13"/>
      <c r="B104" s="236"/>
      <c r="C104" s="237"/>
      <c r="D104" s="227" t="s">
        <v>358</v>
      </c>
      <c r="E104" s="238" t="s">
        <v>409</v>
      </c>
      <c r="F104" s="239" t="s">
        <v>5045</v>
      </c>
      <c r="G104" s="237"/>
      <c r="H104" s="240">
        <v>9.36</v>
      </c>
      <c r="I104" s="241"/>
      <c r="J104" s="237"/>
      <c r="K104" s="237"/>
      <c r="L104" s="242"/>
      <c r="M104" s="243"/>
      <c r="N104" s="244"/>
      <c r="O104" s="244"/>
      <c r="P104" s="244"/>
      <c r="Q104" s="244"/>
      <c r="R104" s="244"/>
      <c r="S104" s="244"/>
      <c r="T104" s="245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46" t="s">
        <v>358</v>
      </c>
      <c r="AU104" s="246" t="s">
        <v>82</v>
      </c>
      <c r="AV104" s="13" t="s">
        <v>138</v>
      </c>
      <c r="AW104" s="13" t="s">
        <v>35</v>
      </c>
      <c r="AX104" s="13" t="s">
        <v>74</v>
      </c>
      <c r="AY104" s="246" t="s">
        <v>351</v>
      </c>
    </row>
    <row r="105" spans="1:51" s="13" customFormat="1" ht="12">
      <c r="A105" s="13"/>
      <c r="B105" s="236"/>
      <c r="C105" s="237"/>
      <c r="D105" s="227" t="s">
        <v>358</v>
      </c>
      <c r="E105" s="238" t="s">
        <v>2858</v>
      </c>
      <c r="F105" s="239" t="s">
        <v>5046</v>
      </c>
      <c r="G105" s="237"/>
      <c r="H105" s="240">
        <v>-6.449</v>
      </c>
      <c r="I105" s="241"/>
      <c r="J105" s="237"/>
      <c r="K105" s="237"/>
      <c r="L105" s="242"/>
      <c r="M105" s="243"/>
      <c r="N105" s="244"/>
      <c r="O105" s="244"/>
      <c r="P105" s="244"/>
      <c r="Q105" s="244"/>
      <c r="R105" s="244"/>
      <c r="S105" s="244"/>
      <c r="T105" s="245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46" t="s">
        <v>358</v>
      </c>
      <c r="AU105" s="246" t="s">
        <v>82</v>
      </c>
      <c r="AV105" s="13" t="s">
        <v>138</v>
      </c>
      <c r="AW105" s="13" t="s">
        <v>35</v>
      </c>
      <c r="AX105" s="13" t="s">
        <v>74</v>
      </c>
      <c r="AY105" s="246" t="s">
        <v>351</v>
      </c>
    </row>
    <row r="106" spans="1:51" s="13" customFormat="1" ht="12">
      <c r="A106" s="13"/>
      <c r="B106" s="236"/>
      <c r="C106" s="237"/>
      <c r="D106" s="227" t="s">
        <v>358</v>
      </c>
      <c r="E106" s="238" t="s">
        <v>5047</v>
      </c>
      <c r="F106" s="239" t="s">
        <v>5048</v>
      </c>
      <c r="G106" s="237"/>
      <c r="H106" s="240">
        <v>2.911</v>
      </c>
      <c r="I106" s="241"/>
      <c r="J106" s="237"/>
      <c r="K106" s="237"/>
      <c r="L106" s="242"/>
      <c r="M106" s="243"/>
      <c r="N106" s="244"/>
      <c r="O106" s="244"/>
      <c r="P106" s="244"/>
      <c r="Q106" s="244"/>
      <c r="R106" s="244"/>
      <c r="S106" s="244"/>
      <c r="T106" s="245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46" t="s">
        <v>358</v>
      </c>
      <c r="AU106" s="246" t="s">
        <v>82</v>
      </c>
      <c r="AV106" s="13" t="s">
        <v>138</v>
      </c>
      <c r="AW106" s="13" t="s">
        <v>35</v>
      </c>
      <c r="AX106" s="13" t="s">
        <v>82</v>
      </c>
      <c r="AY106" s="246" t="s">
        <v>351</v>
      </c>
    </row>
    <row r="107" spans="1:65" s="2" customFormat="1" ht="33" customHeight="1">
      <c r="A107" s="38"/>
      <c r="B107" s="39"/>
      <c r="C107" s="212" t="s">
        <v>411</v>
      </c>
      <c r="D107" s="212" t="s">
        <v>352</v>
      </c>
      <c r="E107" s="213" t="s">
        <v>5049</v>
      </c>
      <c r="F107" s="214" t="s">
        <v>5050</v>
      </c>
      <c r="G107" s="215" t="s">
        <v>355</v>
      </c>
      <c r="H107" s="216">
        <v>2.911</v>
      </c>
      <c r="I107" s="217"/>
      <c r="J107" s="218">
        <f>ROUND(I107*H107,2)</f>
        <v>0</v>
      </c>
      <c r="K107" s="214" t="s">
        <v>356</v>
      </c>
      <c r="L107" s="44"/>
      <c r="M107" s="219" t="s">
        <v>28</v>
      </c>
      <c r="N107" s="220" t="s">
        <v>45</v>
      </c>
      <c r="O107" s="84"/>
      <c r="P107" s="221">
        <f>O107*H107</f>
        <v>0</v>
      </c>
      <c r="Q107" s="221">
        <v>0</v>
      </c>
      <c r="R107" s="221">
        <f>Q107*H107</f>
        <v>0</v>
      </c>
      <c r="S107" s="221">
        <v>0</v>
      </c>
      <c r="T107" s="222">
        <f>S107*H107</f>
        <v>0</v>
      </c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R107" s="223" t="s">
        <v>228</v>
      </c>
      <c r="AT107" s="223" t="s">
        <v>352</v>
      </c>
      <c r="AU107" s="223" t="s">
        <v>82</v>
      </c>
      <c r="AY107" s="17" t="s">
        <v>351</v>
      </c>
      <c r="BE107" s="224">
        <f>IF(N107="základní",J107,0)</f>
        <v>0</v>
      </c>
      <c r="BF107" s="224">
        <f>IF(N107="snížená",J107,0)</f>
        <v>0</v>
      </c>
      <c r="BG107" s="224">
        <f>IF(N107="zákl. přenesená",J107,0)</f>
        <v>0</v>
      </c>
      <c r="BH107" s="224">
        <f>IF(N107="sníž. přenesená",J107,0)</f>
        <v>0</v>
      </c>
      <c r="BI107" s="224">
        <f>IF(N107="nulová",J107,0)</f>
        <v>0</v>
      </c>
      <c r="BJ107" s="17" t="s">
        <v>82</v>
      </c>
      <c r="BK107" s="224">
        <f>ROUND(I107*H107,2)</f>
        <v>0</v>
      </c>
      <c r="BL107" s="17" t="s">
        <v>228</v>
      </c>
      <c r="BM107" s="223" t="s">
        <v>5051</v>
      </c>
    </row>
    <row r="108" spans="1:51" s="13" customFormat="1" ht="12">
      <c r="A108" s="13"/>
      <c r="B108" s="236"/>
      <c r="C108" s="237"/>
      <c r="D108" s="227" t="s">
        <v>358</v>
      </c>
      <c r="E108" s="238" t="s">
        <v>415</v>
      </c>
      <c r="F108" s="239" t="s">
        <v>5052</v>
      </c>
      <c r="G108" s="237"/>
      <c r="H108" s="240">
        <v>2.911</v>
      </c>
      <c r="I108" s="241"/>
      <c r="J108" s="237"/>
      <c r="K108" s="237"/>
      <c r="L108" s="242"/>
      <c r="M108" s="243"/>
      <c r="N108" s="244"/>
      <c r="O108" s="244"/>
      <c r="P108" s="244"/>
      <c r="Q108" s="244"/>
      <c r="R108" s="244"/>
      <c r="S108" s="244"/>
      <c r="T108" s="245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46" t="s">
        <v>358</v>
      </c>
      <c r="AU108" s="246" t="s">
        <v>82</v>
      </c>
      <c r="AV108" s="13" t="s">
        <v>138</v>
      </c>
      <c r="AW108" s="13" t="s">
        <v>35</v>
      </c>
      <c r="AX108" s="13" t="s">
        <v>82</v>
      </c>
      <c r="AY108" s="246" t="s">
        <v>351</v>
      </c>
    </row>
    <row r="109" spans="1:65" s="2" customFormat="1" ht="16.5" customHeight="1">
      <c r="A109" s="38"/>
      <c r="B109" s="39"/>
      <c r="C109" s="212" t="s">
        <v>417</v>
      </c>
      <c r="D109" s="212" t="s">
        <v>352</v>
      </c>
      <c r="E109" s="213" t="s">
        <v>462</v>
      </c>
      <c r="F109" s="214" t="s">
        <v>463</v>
      </c>
      <c r="G109" s="215" t="s">
        <v>355</v>
      </c>
      <c r="H109" s="216">
        <v>2.911</v>
      </c>
      <c r="I109" s="217"/>
      <c r="J109" s="218">
        <f>ROUND(I109*H109,2)</f>
        <v>0</v>
      </c>
      <c r="K109" s="214" t="s">
        <v>356</v>
      </c>
      <c r="L109" s="44"/>
      <c r="M109" s="219" t="s">
        <v>28</v>
      </c>
      <c r="N109" s="220" t="s">
        <v>45</v>
      </c>
      <c r="O109" s="84"/>
      <c r="P109" s="221">
        <f>O109*H109</f>
        <v>0</v>
      </c>
      <c r="Q109" s="221">
        <v>0</v>
      </c>
      <c r="R109" s="221">
        <f>Q109*H109</f>
        <v>0</v>
      </c>
      <c r="S109" s="221">
        <v>0</v>
      </c>
      <c r="T109" s="222">
        <f>S109*H109</f>
        <v>0</v>
      </c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R109" s="223" t="s">
        <v>228</v>
      </c>
      <c r="AT109" s="223" t="s">
        <v>352</v>
      </c>
      <c r="AU109" s="223" t="s">
        <v>82</v>
      </c>
      <c r="AY109" s="17" t="s">
        <v>351</v>
      </c>
      <c r="BE109" s="224">
        <f>IF(N109="základní",J109,0)</f>
        <v>0</v>
      </c>
      <c r="BF109" s="224">
        <f>IF(N109="snížená",J109,0)</f>
        <v>0</v>
      </c>
      <c r="BG109" s="224">
        <f>IF(N109="zákl. přenesená",J109,0)</f>
        <v>0</v>
      </c>
      <c r="BH109" s="224">
        <f>IF(N109="sníž. přenesená",J109,0)</f>
        <v>0</v>
      </c>
      <c r="BI109" s="224">
        <f>IF(N109="nulová",J109,0)</f>
        <v>0</v>
      </c>
      <c r="BJ109" s="17" t="s">
        <v>82</v>
      </c>
      <c r="BK109" s="224">
        <f>ROUND(I109*H109,2)</f>
        <v>0</v>
      </c>
      <c r="BL109" s="17" t="s">
        <v>228</v>
      </c>
      <c r="BM109" s="223" t="s">
        <v>5053</v>
      </c>
    </row>
    <row r="110" spans="1:51" s="13" customFormat="1" ht="12">
      <c r="A110" s="13"/>
      <c r="B110" s="236"/>
      <c r="C110" s="237"/>
      <c r="D110" s="227" t="s">
        <v>358</v>
      </c>
      <c r="E110" s="238" t="s">
        <v>421</v>
      </c>
      <c r="F110" s="239" t="s">
        <v>5052</v>
      </c>
      <c r="G110" s="237"/>
      <c r="H110" s="240">
        <v>2.911</v>
      </c>
      <c r="I110" s="241"/>
      <c r="J110" s="237"/>
      <c r="K110" s="237"/>
      <c r="L110" s="242"/>
      <c r="M110" s="243"/>
      <c r="N110" s="244"/>
      <c r="O110" s="244"/>
      <c r="P110" s="244"/>
      <c r="Q110" s="244"/>
      <c r="R110" s="244"/>
      <c r="S110" s="244"/>
      <c r="T110" s="245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46" t="s">
        <v>358</v>
      </c>
      <c r="AU110" s="246" t="s">
        <v>82</v>
      </c>
      <c r="AV110" s="13" t="s">
        <v>138</v>
      </c>
      <c r="AW110" s="13" t="s">
        <v>35</v>
      </c>
      <c r="AX110" s="13" t="s">
        <v>82</v>
      </c>
      <c r="AY110" s="246" t="s">
        <v>351</v>
      </c>
    </row>
    <row r="111" spans="1:65" s="2" customFormat="1" ht="21.75" customHeight="1">
      <c r="A111" s="38"/>
      <c r="B111" s="39"/>
      <c r="C111" s="212" t="s">
        <v>422</v>
      </c>
      <c r="D111" s="212" t="s">
        <v>352</v>
      </c>
      <c r="E111" s="213" t="s">
        <v>5054</v>
      </c>
      <c r="F111" s="214" t="s">
        <v>5055</v>
      </c>
      <c r="G111" s="215" t="s">
        <v>355</v>
      </c>
      <c r="H111" s="216">
        <v>2.911</v>
      </c>
      <c r="I111" s="217"/>
      <c r="J111" s="218">
        <f>ROUND(I111*H111,2)</f>
        <v>0</v>
      </c>
      <c r="K111" s="214" t="s">
        <v>28</v>
      </c>
      <c r="L111" s="44"/>
      <c r="M111" s="219" t="s">
        <v>28</v>
      </c>
      <c r="N111" s="220" t="s">
        <v>45</v>
      </c>
      <c r="O111" s="84"/>
      <c r="P111" s="221">
        <f>O111*H111</f>
        <v>0</v>
      </c>
      <c r="Q111" s="221">
        <v>0</v>
      </c>
      <c r="R111" s="221">
        <f>Q111*H111</f>
        <v>0</v>
      </c>
      <c r="S111" s="221">
        <v>0</v>
      </c>
      <c r="T111" s="222">
        <f>S111*H111</f>
        <v>0</v>
      </c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R111" s="223" t="s">
        <v>228</v>
      </c>
      <c r="AT111" s="223" t="s">
        <v>352</v>
      </c>
      <c r="AU111" s="223" t="s">
        <v>82</v>
      </c>
      <c r="AY111" s="17" t="s">
        <v>351</v>
      </c>
      <c r="BE111" s="224">
        <f>IF(N111="základní",J111,0)</f>
        <v>0</v>
      </c>
      <c r="BF111" s="224">
        <f>IF(N111="snížená",J111,0)</f>
        <v>0</v>
      </c>
      <c r="BG111" s="224">
        <f>IF(N111="zákl. přenesená",J111,0)</f>
        <v>0</v>
      </c>
      <c r="BH111" s="224">
        <f>IF(N111="sníž. přenesená",J111,0)</f>
        <v>0</v>
      </c>
      <c r="BI111" s="224">
        <f>IF(N111="nulová",J111,0)</f>
        <v>0</v>
      </c>
      <c r="BJ111" s="17" t="s">
        <v>82</v>
      </c>
      <c r="BK111" s="224">
        <f>ROUND(I111*H111,2)</f>
        <v>0</v>
      </c>
      <c r="BL111" s="17" t="s">
        <v>228</v>
      </c>
      <c r="BM111" s="223" t="s">
        <v>5056</v>
      </c>
    </row>
    <row r="112" spans="1:51" s="13" customFormat="1" ht="12">
      <c r="A112" s="13"/>
      <c r="B112" s="236"/>
      <c r="C112" s="237"/>
      <c r="D112" s="227" t="s">
        <v>358</v>
      </c>
      <c r="E112" s="238" t="s">
        <v>426</v>
      </c>
      <c r="F112" s="239" t="s">
        <v>5052</v>
      </c>
      <c r="G112" s="237"/>
      <c r="H112" s="240">
        <v>2.911</v>
      </c>
      <c r="I112" s="241"/>
      <c r="J112" s="237"/>
      <c r="K112" s="237"/>
      <c r="L112" s="242"/>
      <c r="M112" s="243"/>
      <c r="N112" s="244"/>
      <c r="O112" s="244"/>
      <c r="P112" s="244"/>
      <c r="Q112" s="244"/>
      <c r="R112" s="244"/>
      <c r="S112" s="244"/>
      <c r="T112" s="245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46" t="s">
        <v>358</v>
      </c>
      <c r="AU112" s="246" t="s">
        <v>82</v>
      </c>
      <c r="AV112" s="13" t="s">
        <v>138</v>
      </c>
      <c r="AW112" s="13" t="s">
        <v>35</v>
      </c>
      <c r="AX112" s="13" t="s">
        <v>82</v>
      </c>
      <c r="AY112" s="246" t="s">
        <v>351</v>
      </c>
    </row>
    <row r="113" spans="1:65" s="2" customFormat="1" ht="33" customHeight="1">
      <c r="A113" s="38"/>
      <c r="B113" s="39"/>
      <c r="C113" s="212" t="s">
        <v>428</v>
      </c>
      <c r="D113" s="212" t="s">
        <v>352</v>
      </c>
      <c r="E113" s="213" t="s">
        <v>473</v>
      </c>
      <c r="F113" s="214" t="s">
        <v>474</v>
      </c>
      <c r="G113" s="215" t="s">
        <v>355</v>
      </c>
      <c r="H113" s="216">
        <v>6.449</v>
      </c>
      <c r="I113" s="217"/>
      <c r="J113" s="218">
        <f>ROUND(I113*H113,2)</f>
        <v>0</v>
      </c>
      <c r="K113" s="214" t="s">
        <v>356</v>
      </c>
      <c r="L113" s="44"/>
      <c r="M113" s="219" t="s">
        <v>28</v>
      </c>
      <c r="N113" s="220" t="s">
        <v>45</v>
      </c>
      <c r="O113" s="84"/>
      <c r="P113" s="221">
        <f>O113*H113</f>
        <v>0</v>
      </c>
      <c r="Q113" s="221">
        <v>0</v>
      </c>
      <c r="R113" s="221">
        <f>Q113*H113</f>
        <v>0</v>
      </c>
      <c r="S113" s="221">
        <v>0</v>
      </c>
      <c r="T113" s="222">
        <f>S113*H113</f>
        <v>0</v>
      </c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R113" s="223" t="s">
        <v>228</v>
      </c>
      <c r="AT113" s="223" t="s">
        <v>352</v>
      </c>
      <c r="AU113" s="223" t="s">
        <v>82</v>
      </c>
      <c r="AY113" s="17" t="s">
        <v>351</v>
      </c>
      <c r="BE113" s="224">
        <f>IF(N113="základní",J113,0)</f>
        <v>0</v>
      </c>
      <c r="BF113" s="224">
        <f>IF(N113="snížená",J113,0)</f>
        <v>0</v>
      </c>
      <c r="BG113" s="224">
        <f>IF(N113="zákl. přenesená",J113,0)</f>
        <v>0</v>
      </c>
      <c r="BH113" s="224">
        <f>IF(N113="sníž. přenesená",J113,0)</f>
        <v>0</v>
      </c>
      <c r="BI113" s="224">
        <f>IF(N113="nulová",J113,0)</f>
        <v>0</v>
      </c>
      <c r="BJ113" s="17" t="s">
        <v>82</v>
      </c>
      <c r="BK113" s="224">
        <f>ROUND(I113*H113,2)</f>
        <v>0</v>
      </c>
      <c r="BL113" s="17" t="s">
        <v>228</v>
      </c>
      <c r="BM113" s="223" t="s">
        <v>5057</v>
      </c>
    </row>
    <row r="114" spans="1:51" s="13" customFormat="1" ht="12">
      <c r="A114" s="13"/>
      <c r="B114" s="236"/>
      <c r="C114" s="237"/>
      <c r="D114" s="227" t="s">
        <v>358</v>
      </c>
      <c r="E114" s="238" t="s">
        <v>432</v>
      </c>
      <c r="F114" s="239" t="s">
        <v>5045</v>
      </c>
      <c r="G114" s="237"/>
      <c r="H114" s="240">
        <v>9.36</v>
      </c>
      <c r="I114" s="241"/>
      <c r="J114" s="237"/>
      <c r="K114" s="237"/>
      <c r="L114" s="242"/>
      <c r="M114" s="243"/>
      <c r="N114" s="244"/>
      <c r="O114" s="244"/>
      <c r="P114" s="244"/>
      <c r="Q114" s="244"/>
      <c r="R114" s="244"/>
      <c r="S114" s="244"/>
      <c r="T114" s="245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46" t="s">
        <v>358</v>
      </c>
      <c r="AU114" s="246" t="s">
        <v>82</v>
      </c>
      <c r="AV114" s="13" t="s">
        <v>138</v>
      </c>
      <c r="AW114" s="13" t="s">
        <v>35</v>
      </c>
      <c r="AX114" s="13" t="s">
        <v>74</v>
      </c>
      <c r="AY114" s="246" t="s">
        <v>351</v>
      </c>
    </row>
    <row r="115" spans="1:51" s="13" customFormat="1" ht="12">
      <c r="A115" s="13"/>
      <c r="B115" s="236"/>
      <c r="C115" s="237"/>
      <c r="D115" s="227" t="s">
        <v>358</v>
      </c>
      <c r="E115" s="238" t="s">
        <v>3823</v>
      </c>
      <c r="F115" s="239" t="s">
        <v>5058</v>
      </c>
      <c r="G115" s="237"/>
      <c r="H115" s="240">
        <v>-0.906</v>
      </c>
      <c r="I115" s="241"/>
      <c r="J115" s="237"/>
      <c r="K115" s="237"/>
      <c r="L115" s="242"/>
      <c r="M115" s="243"/>
      <c r="N115" s="244"/>
      <c r="O115" s="244"/>
      <c r="P115" s="244"/>
      <c r="Q115" s="244"/>
      <c r="R115" s="244"/>
      <c r="S115" s="244"/>
      <c r="T115" s="245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46" t="s">
        <v>358</v>
      </c>
      <c r="AU115" s="246" t="s">
        <v>82</v>
      </c>
      <c r="AV115" s="13" t="s">
        <v>138</v>
      </c>
      <c r="AW115" s="13" t="s">
        <v>35</v>
      </c>
      <c r="AX115" s="13" t="s">
        <v>74</v>
      </c>
      <c r="AY115" s="246" t="s">
        <v>351</v>
      </c>
    </row>
    <row r="116" spans="1:51" s="13" customFormat="1" ht="12">
      <c r="A116" s="13"/>
      <c r="B116" s="236"/>
      <c r="C116" s="237"/>
      <c r="D116" s="227" t="s">
        <v>358</v>
      </c>
      <c r="E116" s="238" t="s">
        <v>5015</v>
      </c>
      <c r="F116" s="239" t="s">
        <v>5059</v>
      </c>
      <c r="G116" s="237"/>
      <c r="H116" s="240">
        <v>-2.005</v>
      </c>
      <c r="I116" s="241"/>
      <c r="J116" s="237"/>
      <c r="K116" s="237"/>
      <c r="L116" s="242"/>
      <c r="M116" s="243"/>
      <c r="N116" s="244"/>
      <c r="O116" s="244"/>
      <c r="P116" s="244"/>
      <c r="Q116" s="244"/>
      <c r="R116" s="244"/>
      <c r="S116" s="244"/>
      <c r="T116" s="245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46" t="s">
        <v>358</v>
      </c>
      <c r="AU116" s="246" t="s">
        <v>82</v>
      </c>
      <c r="AV116" s="13" t="s">
        <v>138</v>
      </c>
      <c r="AW116" s="13" t="s">
        <v>35</v>
      </c>
      <c r="AX116" s="13" t="s">
        <v>74</v>
      </c>
      <c r="AY116" s="246" t="s">
        <v>351</v>
      </c>
    </row>
    <row r="117" spans="1:51" s="13" customFormat="1" ht="12">
      <c r="A117" s="13"/>
      <c r="B117" s="236"/>
      <c r="C117" s="237"/>
      <c r="D117" s="227" t="s">
        <v>358</v>
      </c>
      <c r="E117" s="238" t="s">
        <v>5060</v>
      </c>
      <c r="F117" s="239" t="s">
        <v>5061</v>
      </c>
      <c r="G117" s="237"/>
      <c r="H117" s="240">
        <v>6.449</v>
      </c>
      <c r="I117" s="241"/>
      <c r="J117" s="237"/>
      <c r="K117" s="237"/>
      <c r="L117" s="242"/>
      <c r="M117" s="243"/>
      <c r="N117" s="244"/>
      <c r="O117" s="244"/>
      <c r="P117" s="244"/>
      <c r="Q117" s="244"/>
      <c r="R117" s="244"/>
      <c r="S117" s="244"/>
      <c r="T117" s="245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46" t="s">
        <v>358</v>
      </c>
      <c r="AU117" s="246" t="s">
        <v>82</v>
      </c>
      <c r="AV117" s="13" t="s">
        <v>138</v>
      </c>
      <c r="AW117" s="13" t="s">
        <v>35</v>
      </c>
      <c r="AX117" s="13" t="s">
        <v>82</v>
      </c>
      <c r="AY117" s="246" t="s">
        <v>351</v>
      </c>
    </row>
    <row r="118" spans="1:65" s="2" customFormat="1" ht="55.5" customHeight="1">
      <c r="A118" s="38"/>
      <c r="B118" s="39"/>
      <c r="C118" s="212" t="s">
        <v>433</v>
      </c>
      <c r="D118" s="212" t="s">
        <v>352</v>
      </c>
      <c r="E118" s="213" t="s">
        <v>5062</v>
      </c>
      <c r="F118" s="214" t="s">
        <v>5063</v>
      </c>
      <c r="G118" s="215" t="s">
        <v>355</v>
      </c>
      <c r="H118" s="216">
        <v>6.449</v>
      </c>
      <c r="I118" s="217"/>
      <c r="J118" s="218">
        <f>ROUND(I118*H118,2)</f>
        <v>0</v>
      </c>
      <c r="K118" s="214" t="s">
        <v>356</v>
      </c>
      <c r="L118" s="44"/>
      <c r="M118" s="219" t="s">
        <v>28</v>
      </c>
      <c r="N118" s="220" t="s">
        <v>45</v>
      </c>
      <c r="O118" s="84"/>
      <c r="P118" s="221">
        <f>O118*H118</f>
        <v>0</v>
      </c>
      <c r="Q118" s="221">
        <v>0</v>
      </c>
      <c r="R118" s="221">
        <f>Q118*H118</f>
        <v>0</v>
      </c>
      <c r="S118" s="221">
        <v>0</v>
      </c>
      <c r="T118" s="222">
        <f>S118*H118</f>
        <v>0</v>
      </c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R118" s="223" t="s">
        <v>228</v>
      </c>
      <c r="AT118" s="223" t="s">
        <v>352</v>
      </c>
      <c r="AU118" s="223" t="s">
        <v>82</v>
      </c>
      <c r="AY118" s="17" t="s">
        <v>351</v>
      </c>
      <c r="BE118" s="224">
        <f>IF(N118="základní",J118,0)</f>
        <v>0</v>
      </c>
      <c r="BF118" s="224">
        <f>IF(N118="snížená",J118,0)</f>
        <v>0</v>
      </c>
      <c r="BG118" s="224">
        <f>IF(N118="zákl. přenesená",J118,0)</f>
        <v>0</v>
      </c>
      <c r="BH118" s="224">
        <f>IF(N118="sníž. přenesená",J118,0)</f>
        <v>0</v>
      </c>
      <c r="BI118" s="224">
        <f>IF(N118="nulová",J118,0)</f>
        <v>0</v>
      </c>
      <c r="BJ118" s="17" t="s">
        <v>82</v>
      </c>
      <c r="BK118" s="224">
        <f>ROUND(I118*H118,2)</f>
        <v>0</v>
      </c>
      <c r="BL118" s="17" t="s">
        <v>228</v>
      </c>
      <c r="BM118" s="223" t="s">
        <v>5064</v>
      </c>
    </row>
    <row r="119" spans="1:51" s="13" customFormat="1" ht="12">
      <c r="A119" s="13"/>
      <c r="B119" s="236"/>
      <c r="C119" s="237"/>
      <c r="D119" s="227" t="s">
        <v>358</v>
      </c>
      <c r="E119" s="238" t="s">
        <v>437</v>
      </c>
      <c r="F119" s="239" t="s">
        <v>5065</v>
      </c>
      <c r="G119" s="237"/>
      <c r="H119" s="240">
        <v>6.449</v>
      </c>
      <c r="I119" s="241"/>
      <c r="J119" s="237"/>
      <c r="K119" s="237"/>
      <c r="L119" s="242"/>
      <c r="M119" s="243"/>
      <c r="N119" s="244"/>
      <c r="O119" s="244"/>
      <c r="P119" s="244"/>
      <c r="Q119" s="244"/>
      <c r="R119" s="244"/>
      <c r="S119" s="244"/>
      <c r="T119" s="245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46" t="s">
        <v>358</v>
      </c>
      <c r="AU119" s="246" t="s">
        <v>82</v>
      </c>
      <c r="AV119" s="13" t="s">
        <v>138</v>
      </c>
      <c r="AW119" s="13" t="s">
        <v>35</v>
      </c>
      <c r="AX119" s="13" t="s">
        <v>82</v>
      </c>
      <c r="AY119" s="246" t="s">
        <v>351</v>
      </c>
    </row>
    <row r="120" spans="1:65" s="2" customFormat="1" ht="55.5" customHeight="1">
      <c r="A120" s="38"/>
      <c r="B120" s="39"/>
      <c r="C120" s="212" t="s">
        <v>438</v>
      </c>
      <c r="D120" s="212" t="s">
        <v>352</v>
      </c>
      <c r="E120" s="213" t="s">
        <v>5066</v>
      </c>
      <c r="F120" s="214" t="s">
        <v>5067</v>
      </c>
      <c r="G120" s="215" t="s">
        <v>355</v>
      </c>
      <c r="H120" s="216">
        <v>2.005</v>
      </c>
      <c r="I120" s="217"/>
      <c r="J120" s="218">
        <f>ROUND(I120*H120,2)</f>
        <v>0</v>
      </c>
      <c r="K120" s="214" t="s">
        <v>356</v>
      </c>
      <c r="L120" s="44"/>
      <c r="M120" s="219" t="s">
        <v>28</v>
      </c>
      <c r="N120" s="220" t="s">
        <v>45</v>
      </c>
      <c r="O120" s="84"/>
      <c r="P120" s="221">
        <f>O120*H120</f>
        <v>0</v>
      </c>
      <c r="Q120" s="221">
        <v>0</v>
      </c>
      <c r="R120" s="221">
        <f>Q120*H120</f>
        <v>0</v>
      </c>
      <c r="S120" s="221">
        <v>0</v>
      </c>
      <c r="T120" s="222">
        <f>S120*H120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R120" s="223" t="s">
        <v>228</v>
      </c>
      <c r="AT120" s="223" t="s">
        <v>352</v>
      </c>
      <c r="AU120" s="223" t="s">
        <v>82</v>
      </c>
      <c r="AY120" s="17" t="s">
        <v>351</v>
      </c>
      <c r="BE120" s="224">
        <f>IF(N120="základní",J120,0)</f>
        <v>0</v>
      </c>
      <c r="BF120" s="224">
        <f>IF(N120="snížená",J120,0)</f>
        <v>0</v>
      </c>
      <c r="BG120" s="224">
        <f>IF(N120="zákl. přenesená",J120,0)</f>
        <v>0</v>
      </c>
      <c r="BH120" s="224">
        <f>IF(N120="sníž. přenesená",J120,0)</f>
        <v>0</v>
      </c>
      <c r="BI120" s="224">
        <f>IF(N120="nulová",J120,0)</f>
        <v>0</v>
      </c>
      <c r="BJ120" s="17" t="s">
        <v>82</v>
      </c>
      <c r="BK120" s="224">
        <f>ROUND(I120*H120,2)</f>
        <v>0</v>
      </c>
      <c r="BL120" s="17" t="s">
        <v>228</v>
      </c>
      <c r="BM120" s="223" t="s">
        <v>5068</v>
      </c>
    </row>
    <row r="121" spans="1:51" s="12" customFormat="1" ht="12">
      <c r="A121" s="12"/>
      <c r="B121" s="225"/>
      <c r="C121" s="226"/>
      <c r="D121" s="227" t="s">
        <v>358</v>
      </c>
      <c r="E121" s="228" t="s">
        <v>28</v>
      </c>
      <c r="F121" s="229" t="s">
        <v>5022</v>
      </c>
      <c r="G121" s="226"/>
      <c r="H121" s="228" t="s">
        <v>28</v>
      </c>
      <c r="I121" s="230"/>
      <c r="J121" s="226"/>
      <c r="K121" s="226"/>
      <c r="L121" s="231"/>
      <c r="M121" s="232"/>
      <c r="N121" s="233"/>
      <c r="O121" s="233"/>
      <c r="P121" s="233"/>
      <c r="Q121" s="233"/>
      <c r="R121" s="233"/>
      <c r="S121" s="233"/>
      <c r="T121" s="234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T121" s="235" t="s">
        <v>358</v>
      </c>
      <c r="AU121" s="235" t="s">
        <v>82</v>
      </c>
      <c r="AV121" s="12" t="s">
        <v>82</v>
      </c>
      <c r="AW121" s="12" t="s">
        <v>35</v>
      </c>
      <c r="AX121" s="12" t="s">
        <v>74</v>
      </c>
      <c r="AY121" s="235" t="s">
        <v>351</v>
      </c>
    </row>
    <row r="122" spans="1:51" s="12" customFormat="1" ht="12">
      <c r="A122" s="12"/>
      <c r="B122" s="225"/>
      <c r="C122" s="226"/>
      <c r="D122" s="227" t="s">
        <v>358</v>
      </c>
      <c r="E122" s="228" t="s">
        <v>28</v>
      </c>
      <c r="F122" s="229" t="s">
        <v>5023</v>
      </c>
      <c r="G122" s="226"/>
      <c r="H122" s="228" t="s">
        <v>28</v>
      </c>
      <c r="I122" s="230"/>
      <c r="J122" s="226"/>
      <c r="K122" s="226"/>
      <c r="L122" s="231"/>
      <c r="M122" s="232"/>
      <c r="N122" s="233"/>
      <c r="O122" s="233"/>
      <c r="P122" s="233"/>
      <c r="Q122" s="233"/>
      <c r="R122" s="233"/>
      <c r="S122" s="233"/>
      <c r="T122" s="234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T122" s="235" t="s">
        <v>358</v>
      </c>
      <c r="AU122" s="235" t="s">
        <v>82</v>
      </c>
      <c r="AV122" s="12" t="s">
        <v>82</v>
      </c>
      <c r="AW122" s="12" t="s">
        <v>35</v>
      </c>
      <c r="AX122" s="12" t="s">
        <v>74</v>
      </c>
      <c r="AY122" s="235" t="s">
        <v>351</v>
      </c>
    </row>
    <row r="123" spans="1:51" s="13" customFormat="1" ht="12">
      <c r="A123" s="13"/>
      <c r="B123" s="236"/>
      <c r="C123" s="237"/>
      <c r="D123" s="227" t="s">
        <v>358</v>
      </c>
      <c r="E123" s="238" t="s">
        <v>442</v>
      </c>
      <c r="F123" s="239" t="s">
        <v>5069</v>
      </c>
      <c r="G123" s="237"/>
      <c r="H123" s="240">
        <v>2.005</v>
      </c>
      <c r="I123" s="241"/>
      <c r="J123" s="237"/>
      <c r="K123" s="237"/>
      <c r="L123" s="242"/>
      <c r="M123" s="243"/>
      <c r="N123" s="244"/>
      <c r="O123" s="244"/>
      <c r="P123" s="244"/>
      <c r="Q123" s="244"/>
      <c r="R123" s="244"/>
      <c r="S123" s="244"/>
      <c r="T123" s="245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46" t="s">
        <v>358</v>
      </c>
      <c r="AU123" s="246" t="s">
        <v>82</v>
      </c>
      <c r="AV123" s="13" t="s">
        <v>138</v>
      </c>
      <c r="AW123" s="13" t="s">
        <v>35</v>
      </c>
      <c r="AX123" s="13" t="s">
        <v>82</v>
      </c>
      <c r="AY123" s="246" t="s">
        <v>351</v>
      </c>
    </row>
    <row r="124" spans="1:65" s="2" customFormat="1" ht="16.5" customHeight="1">
      <c r="A124" s="38"/>
      <c r="B124" s="39"/>
      <c r="C124" s="247" t="s">
        <v>8</v>
      </c>
      <c r="D124" s="247" t="s">
        <v>612</v>
      </c>
      <c r="E124" s="248" t="s">
        <v>5070</v>
      </c>
      <c r="F124" s="249" t="s">
        <v>5071</v>
      </c>
      <c r="G124" s="250" t="s">
        <v>540</v>
      </c>
      <c r="H124" s="251">
        <v>4.01</v>
      </c>
      <c r="I124" s="252"/>
      <c r="J124" s="253">
        <f>ROUND(I124*H124,2)</f>
        <v>0</v>
      </c>
      <c r="K124" s="249" t="s">
        <v>356</v>
      </c>
      <c r="L124" s="254"/>
      <c r="M124" s="255" t="s">
        <v>28</v>
      </c>
      <c r="N124" s="256" t="s">
        <v>45</v>
      </c>
      <c r="O124" s="84"/>
      <c r="P124" s="221">
        <f>O124*H124</f>
        <v>0</v>
      </c>
      <c r="Q124" s="221">
        <v>1</v>
      </c>
      <c r="R124" s="221">
        <f>Q124*H124</f>
        <v>4.01</v>
      </c>
      <c r="S124" s="221">
        <v>0</v>
      </c>
      <c r="T124" s="222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23" t="s">
        <v>405</v>
      </c>
      <c r="AT124" s="223" t="s">
        <v>612</v>
      </c>
      <c r="AU124" s="223" t="s">
        <v>82</v>
      </c>
      <c r="AY124" s="17" t="s">
        <v>351</v>
      </c>
      <c r="BE124" s="224">
        <f>IF(N124="základní",J124,0)</f>
        <v>0</v>
      </c>
      <c r="BF124" s="224">
        <f>IF(N124="snížená",J124,0)</f>
        <v>0</v>
      </c>
      <c r="BG124" s="224">
        <f>IF(N124="zákl. přenesená",J124,0)</f>
        <v>0</v>
      </c>
      <c r="BH124" s="224">
        <f>IF(N124="sníž. přenesená",J124,0)</f>
        <v>0</v>
      </c>
      <c r="BI124" s="224">
        <f>IF(N124="nulová",J124,0)</f>
        <v>0</v>
      </c>
      <c r="BJ124" s="17" t="s">
        <v>82</v>
      </c>
      <c r="BK124" s="224">
        <f>ROUND(I124*H124,2)</f>
        <v>0</v>
      </c>
      <c r="BL124" s="17" t="s">
        <v>228</v>
      </c>
      <c r="BM124" s="223" t="s">
        <v>5072</v>
      </c>
    </row>
    <row r="125" spans="1:51" s="13" customFormat="1" ht="12">
      <c r="A125" s="13"/>
      <c r="B125" s="236"/>
      <c r="C125" s="237"/>
      <c r="D125" s="227" t="s">
        <v>358</v>
      </c>
      <c r="E125" s="238" t="s">
        <v>446</v>
      </c>
      <c r="F125" s="239" t="s">
        <v>5073</v>
      </c>
      <c r="G125" s="237"/>
      <c r="H125" s="240">
        <v>4.01</v>
      </c>
      <c r="I125" s="241"/>
      <c r="J125" s="237"/>
      <c r="K125" s="237"/>
      <c r="L125" s="242"/>
      <c r="M125" s="243"/>
      <c r="N125" s="244"/>
      <c r="O125" s="244"/>
      <c r="P125" s="244"/>
      <c r="Q125" s="244"/>
      <c r="R125" s="244"/>
      <c r="S125" s="244"/>
      <c r="T125" s="245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46" t="s">
        <v>358</v>
      </c>
      <c r="AU125" s="246" t="s">
        <v>82</v>
      </c>
      <c r="AV125" s="13" t="s">
        <v>138</v>
      </c>
      <c r="AW125" s="13" t="s">
        <v>35</v>
      </c>
      <c r="AX125" s="13" t="s">
        <v>82</v>
      </c>
      <c r="AY125" s="246" t="s">
        <v>351</v>
      </c>
    </row>
    <row r="126" spans="1:63" s="11" customFormat="1" ht="25.9" customHeight="1">
      <c r="A126" s="11"/>
      <c r="B126" s="198"/>
      <c r="C126" s="199"/>
      <c r="D126" s="200" t="s">
        <v>73</v>
      </c>
      <c r="E126" s="201" t="s">
        <v>228</v>
      </c>
      <c r="F126" s="201" t="s">
        <v>717</v>
      </c>
      <c r="G126" s="199"/>
      <c r="H126" s="199"/>
      <c r="I126" s="202"/>
      <c r="J126" s="203">
        <f>BK126</f>
        <v>0</v>
      </c>
      <c r="K126" s="199"/>
      <c r="L126" s="204"/>
      <c r="M126" s="205"/>
      <c r="N126" s="206"/>
      <c r="O126" s="206"/>
      <c r="P126" s="207">
        <f>SUM(P127:P130)</f>
        <v>0</v>
      </c>
      <c r="Q126" s="206"/>
      <c r="R126" s="207">
        <f>SUM(R127:R130)</f>
        <v>1.7130376200000001</v>
      </c>
      <c r="S126" s="206"/>
      <c r="T126" s="208">
        <f>SUM(T127:T130)</f>
        <v>0</v>
      </c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R126" s="209" t="s">
        <v>228</v>
      </c>
      <c r="AT126" s="210" t="s">
        <v>73</v>
      </c>
      <c r="AU126" s="210" t="s">
        <v>74</v>
      </c>
      <c r="AY126" s="209" t="s">
        <v>351</v>
      </c>
      <c r="BK126" s="211">
        <f>SUM(BK127:BK130)</f>
        <v>0</v>
      </c>
    </row>
    <row r="127" spans="1:65" s="2" customFormat="1" ht="21.75" customHeight="1">
      <c r="A127" s="38"/>
      <c r="B127" s="39"/>
      <c r="C127" s="212" t="s">
        <v>451</v>
      </c>
      <c r="D127" s="212" t="s">
        <v>352</v>
      </c>
      <c r="E127" s="213" t="s">
        <v>5074</v>
      </c>
      <c r="F127" s="214" t="s">
        <v>5075</v>
      </c>
      <c r="G127" s="215" t="s">
        <v>355</v>
      </c>
      <c r="H127" s="216">
        <v>0.906</v>
      </c>
      <c r="I127" s="217"/>
      <c r="J127" s="218">
        <f>ROUND(I127*H127,2)</f>
        <v>0</v>
      </c>
      <c r="K127" s="214" t="s">
        <v>356</v>
      </c>
      <c r="L127" s="44"/>
      <c r="M127" s="219" t="s">
        <v>28</v>
      </c>
      <c r="N127" s="220" t="s">
        <v>45</v>
      </c>
      <c r="O127" s="84"/>
      <c r="P127" s="221">
        <f>O127*H127</f>
        <v>0</v>
      </c>
      <c r="Q127" s="221">
        <v>1.89077</v>
      </c>
      <c r="R127" s="221">
        <f>Q127*H127</f>
        <v>1.7130376200000001</v>
      </c>
      <c r="S127" s="221">
        <v>0</v>
      </c>
      <c r="T127" s="222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23" t="s">
        <v>228</v>
      </c>
      <c r="AT127" s="223" t="s">
        <v>352</v>
      </c>
      <c r="AU127" s="223" t="s">
        <v>82</v>
      </c>
      <c r="AY127" s="17" t="s">
        <v>351</v>
      </c>
      <c r="BE127" s="224">
        <f>IF(N127="základní",J127,0)</f>
        <v>0</v>
      </c>
      <c r="BF127" s="224">
        <f>IF(N127="snížená",J127,0)</f>
        <v>0</v>
      </c>
      <c r="BG127" s="224">
        <f>IF(N127="zákl. přenesená",J127,0)</f>
        <v>0</v>
      </c>
      <c r="BH127" s="224">
        <f>IF(N127="sníž. přenesená",J127,0)</f>
        <v>0</v>
      </c>
      <c r="BI127" s="224">
        <f>IF(N127="nulová",J127,0)</f>
        <v>0</v>
      </c>
      <c r="BJ127" s="17" t="s">
        <v>82</v>
      </c>
      <c r="BK127" s="224">
        <f>ROUND(I127*H127,2)</f>
        <v>0</v>
      </c>
      <c r="BL127" s="17" t="s">
        <v>228</v>
      </c>
      <c r="BM127" s="223" t="s">
        <v>5076</v>
      </c>
    </row>
    <row r="128" spans="1:51" s="12" customFormat="1" ht="12">
      <c r="A128" s="12"/>
      <c r="B128" s="225"/>
      <c r="C128" s="226"/>
      <c r="D128" s="227" t="s">
        <v>358</v>
      </c>
      <c r="E128" s="228" t="s">
        <v>28</v>
      </c>
      <c r="F128" s="229" t="s">
        <v>5022</v>
      </c>
      <c r="G128" s="226"/>
      <c r="H128" s="228" t="s">
        <v>28</v>
      </c>
      <c r="I128" s="230"/>
      <c r="J128" s="226"/>
      <c r="K128" s="226"/>
      <c r="L128" s="231"/>
      <c r="M128" s="232"/>
      <c r="N128" s="233"/>
      <c r="O128" s="233"/>
      <c r="P128" s="233"/>
      <c r="Q128" s="233"/>
      <c r="R128" s="233"/>
      <c r="S128" s="233"/>
      <c r="T128" s="234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T128" s="235" t="s">
        <v>358</v>
      </c>
      <c r="AU128" s="235" t="s">
        <v>82</v>
      </c>
      <c r="AV128" s="12" t="s">
        <v>82</v>
      </c>
      <c r="AW128" s="12" t="s">
        <v>35</v>
      </c>
      <c r="AX128" s="12" t="s">
        <v>74</v>
      </c>
      <c r="AY128" s="235" t="s">
        <v>351</v>
      </c>
    </row>
    <row r="129" spans="1:51" s="12" customFormat="1" ht="12">
      <c r="A129" s="12"/>
      <c r="B129" s="225"/>
      <c r="C129" s="226"/>
      <c r="D129" s="227" t="s">
        <v>358</v>
      </c>
      <c r="E129" s="228" t="s">
        <v>28</v>
      </c>
      <c r="F129" s="229" t="s">
        <v>5023</v>
      </c>
      <c r="G129" s="226"/>
      <c r="H129" s="228" t="s">
        <v>28</v>
      </c>
      <c r="I129" s="230"/>
      <c r="J129" s="226"/>
      <c r="K129" s="226"/>
      <c r="L129" s="231"/>
      <c r="M129" s="232"/>
      <c r="N129" s="233"/>
      <c r="O129" s="233"/>
      <c r="P129" s="233"/>
      <c r="Q129" s="233"/>
      <c r="R129" s="233"/>
      <c r="S129" s="233"/>
      <c r="T129" s="234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T129" s="235" t="s">
        <v>358</v>
      </c>
      <c r="AU129" s="235" t="s">
        <v>82</v>
      </c>
      <c r="AV129" s="12" t="s">
        <v>82</v>
      </c>
      <c r="AW129" s="12" t="s">
        <v>35</v>
      </c>
      <c r="AX129" s="12" t="s">
        <v>74</v>
      </c>
      <c r="AY129" s="235" t="s">
        <v>351</v>
      </c>
    </row>
    <row r="130" spans="1:51" s="13" customFormat="1" ht="12">
      <c r="A130" s="13"/>
      <c r="B130" s="236"/>
      <c r="C130" s="237"/>
      <c r="D130" s="227" t="s">
        <v>358</v>
      </c>
      <c r="E130" s="238" t="s">
        <v>455</v>
      </c>
      <c r="F130" s="239" t="s">
        <v>5077</v>
      </c>
      <c r="G130" s="237"/>
      <c r="H130" s="240">
        <v>0.906</v>
      </c>
      <c r="I130" s="241"/>
      <c r="J130" s="237"/>
      <c r="K130" s="237"/>
      <c r="L130" s="242"/>
      <c r="M130" s="243"/>
      <c r="N130" s="244"/>
      <c r="O130" s="244"/>
      <c r="P130" s="244"/>
      <c r="Q130" s="244"/>
      <c r="R130" s="244"/>
      <c r="S130" s="244"/>
      <c r="T130" s="245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6" t="s">
        <v>358</v>
      </c>
      <c r="AU130" s="246" t="s">
        <v>82</v>
      </c>
      <c r="AV130" s="13" t="s">
        <v>138</v>
      </c>
      <c r="AW130" s="13" t="s">
        <v>35</v>
      </c>
      <c r="AX130" s="13" t="s">
        <v>82</v>
      </c>
      <c r="AY130" s="246" t="s">
        <v>351</v>
      </c>
    </row>
    <row r="131" spans="1:63" s="11" customFormat="1" ht="25.9" customHeight="1">
      <c r="A131" s="11"/>
      <c r="B131" s="198"/>
      <c r="C131" s="199"/>
      <c r="D131" s="200" t="s">
        <v>73</v>
      </c>
      <c r="E131" s="201" t="s">
        <v>405</v>
      </c>
      <c r="F131" s="201" t="s">
        <v>5078</v>
      </c>
      <c r="G131" s="199"/>
      <c r="H131" s="199"/>
      <c r="I131" s="202"/>
      <c r="J131" s="203">
        <f>BK131</f>
        <v>0</v>
      </c>
      <c r="K131" s="199"/>
      <c r="L131" s="204"/>
      <c r="M131" s="205"/>
      <c r="N131" s="206"/>
      <c r="O131" s="206"/>
      <c r="P131" s="207">
        <f>SUM(P132:P157)</f>
        <v>0</v>
      </c>
      <c r="Q131" s="206"/>
      <c r="R131" s="207">
        <f>SUM(R132:R157)</f>
        <v>0.92424626</v>
      </c>
      <c r="S131" s="206"/>
      <c r="T131" s="208">
        <f>SUM(T132:T157)</f>
        <v>0</v>
      </c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R131" s="209" t="s">
        <v>228</v>
      </c>
      <c r="AT131" s="210" t="s">
        <v>73</v>
      </c>
      <c r="AU131" s="210" t="s">
        <v>74</v>
      </c>
      <c r="AY131" s="209" t="s">
        <v>351</v>
      </c>
      <c r="BK131" s="211">
        <f>SUM(BK132:BK157)</f>
        <v>0</v>
      </c>
    </row>
    <row r="132" spans="1:65" s="2" customFormat="1" ht="33" customHeight="1">
      <c r="A132" s="38"/>
      <c r="B132" s="39"/>
      <c r="C132" s="212" t="s">
        <v>461</v>
      </c>
      <c r="D132" s="212" t="s">
        <v>352</v>
      </c>
      <c r="E132" s="213" t="s">
        <v>5079</v>
      </c>
      <c r="F132" s="214" t="s">
        <v>5080</v>
      </c>
      <c r="G132" s="215" t="s">
        <v>612</v>
      </c>
      <c r="H132" s="216">
        <v>5.49</v>
      </c>
      <c r="I132" s="217"/>
      <c r="J132" s="218">
        <f>ROUND(I132*H132,2)</f>
        <v>0</v>
      </c>
      <c r="K132" s="214" t="s">
        <v>356</v>
      </c>
      <c r="L132" s="44"/>
      <c r="M132" s="219" t="s">
        <v>28</v>
      </c>
      <c r="N132" s="220" t="s">
        <v>45</v>
      </c>
      <c r="O132" s="84"/>
      <c r="P132" s="221">
        <f>O132*H132</f>
        <v>0</v>
      </c>
      <c r="Q132" s="221">
        <v>0</v>
      </c>
      <c r="R132" s="221">
        <f>Q132*H132</f>
        <v>0</v>
      </c>
      <c r="S132" s="221">
        <v>0</v>
      </c>
      <c r="T132" s="222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23" t="s">
        <v>228</v>
      </c>
      <c r="AT132" s="223" t="s">
        <v>352</v>
      </c>
      <c r="AU132" s="223" t="s">
        <v>82</v>
      </c>
      <c r="AY132" s="17" t="s">
        <v>351</v>
      </c>
      <c r="BE132" s="224">
        <f>IF(N132="základní",J132,0)</f>
        <v>0</v>
      </c>
      <c r="BF132" s="224">
        <f>IF(N132="snížená",J132,0)</f>
        <v>0</v>
      </c>
      <c r="BG132" s="224">
        <f>IF(N132="zákl. přenesená",J132,0)</f>
        <v>0</v>
      </c>
      <c r="BH132" s="224">
        <f>IF(N132="sníž. přenesená",J132,0)</f>
        <v>0</v>
      </c>
      <c r="BI132" s="224">
        <f>IF(N132="nulová",J132,0)</f>
        <v>0</v>
      </c>
      <c r="BJ132" s="17" t="s">
        <v>82</v>
      </c>
      <c r="BK132" s="224">
        <f>ROUND(I132*H132,2)</f>
        <v>0</v>
      </c>
      <c r="BL132" s="17" t="s">
        <v>228</v>
      </c>
      <c r="BM132" s="223" t="s">
        <v>5081</v>
      </c>
    </row>
    <row r="133" spans="1:51" s="12" customFormat="1" ht="12">
      <c r="A133" s="12"/>
      <c r="B133" s="225"/>
      <c r="C133" s="226"/>
      <c r="D133" s="227" t="s">
        <v>358</v>
      </c>
      <c r="E133" s="228" t="s">
        <v>28</v>
      </c>
      <c r="F133" s="229" t="s">
        <v>5022</v>
      </c>
      <c r="G133" s="226"/>
      <c r="H133" s="228" t="s">
        <v>28</v>
      </c>
      <c r="I133" s="230"/>
      <c r="J133" s="226"/>
      <c r="K133" s="226"/>
      <c r="L133" s="231"/>
      <c r="M133" s="232"/>
      <c r="N133" s="233"/>
      <c r="O133" s="233"/>
      <c r="P133" s="233"/>
      <c r="Q133" s="233"/>
      <c r="R133" s="233"/>
      <c r="S133" s="233"/>
      <c r="T133" s="234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T133" s="235" t="s">
        <v>358</v>
      </c>
      <c r="AU133" s="235" t="s">
        <v>82</v>
      </c>
      <c r="AV133" s="12" t="s">
        <v>82</v>
      </c>
      <c r="AW133" s="12" t="s">
        <v>35</v>
      </c>
      <c r="AX133" s="12" t="s">
        <v>74</v>
      </c>
      <c r="AY133" s="235" t="s">
        <v>351</v>
      </c>
    </row>
    <row r="134" spans="1:51" s="12" customFormat="1" ht="12">
      <c r="A134" s="12"/>
      <c r="B134" s="225"/>
      <c r="C134" s="226"/>
      <c r="D134" s="227" t="s">
        <v>358</v>
      </c>
      <c r="E134" s="228" t="s">
        <v>28</v>
      </c>
      <c r="F134" s="229" t="s">
        <v>5023</v>
      </c>
      <c r="G134" s="226"/>
      <c r="H134" s="228" t="s">
        <v>28</v>
      </c>
      <c r="I134" s="230"/>
      <c r="J134" s="226"/>
      <c r="K134" s="226"/>
      <c r="L134" s="231"/>
      <c r="M134" s="232"/>
      <c r="N134" s="233"/>
      <c r="O134" s="233"/>
      <c r="P134" s="233"/>
      <c r="Q134" s="233"/>
      <c r="R134" s="233"/>
      <c r="S134" s="233"/>
      <c r="T134" s="234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T134" s="235" t="s">
        <v>358</v>
      </c>
      <c r="AU134" s="235" t="s">
        <v>82</v>
      </c>
      <c r="AV134" s="12" t="s">
        <v>82</v>
      </c>
      <c r="AW134" s="12" t="s">
        <v>35</v>
      </c>
      <c r="AX134" s="12" t="s">
        <v>74</v>
      </c>
      <c r="AY134" s="235" t="s">
        <v>351</v>
      </c>
    </row>
    <row r="135" spans="1:51" s="13" customFormat="1" ht="12">
      <c r="A135" s="13"/>
      <c r="B135" s="236"/>
      <c r="C135" s="237"/>
      <c r="D135" s="227" t="s">
        <v>358</v>
      </c>
      <c r="E135" s="238" t="s">
        <v>465</v>
      </c>
      <c r="F135" s="239" t="s">
        <v>5082</v>
      </c>
      <c r="G135" s="237"/>
      <c r="H135" s="240">
        <v>5.49</v>
      </c>
      <c r="I135" s="241"/>
      <c r="J135" s="237"/>
      <c r="K135" s="237"/>
      <c r="L135" s="242"/>
      <c r="M135" s="243"/>
      <c r="N135" s="244"/>
      <c r="O135" s="244"/>
      <c r="P135" s="244"/>
      <c r="Q135" s="244"/>
      <c r="R135" s="244"/>
      <c r="S135" s="244"/>
      <c r="T135" s="245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6" t="s">
        <v>358</v>
      </c>
      <c r="AU135" s="246" t="s">
        <v>82</v>
      </c>
      <c r="AV135" s="13" t="s">
        <v>138</v>
      </c>
      <c r="AW135" s="13" t="s">
        <v>35</v>
      </c>
      <c r="AX135" s="13" t="s">
        <v>82</v>
      </c>
      <c r="AY135" s="246" t="s">
        <v>351</v>
      </c>
    </row>
    <row r="136" spans="1:65" s="2" customFormat="1" ht="16.5" customHeight="1">
      <c r="A136" s="38"/>
      <c r="B136" s="39"/>
      <c r="C136" s="247" t="s">
        <v>467</v>
      </c>
      <c r="D136" s="247" t="s">
        <v>612</v>
      </c>
      <c r="E136" s="248" t="s">
        <v>5083</v>
      </c>
      <c r="F136" s="249" t="s">
        <v>5084</v>
      </c>
      <c r="G136" s="250" t="s">
        <v>612</v>
      </c>
      <c r="H136" s="251">
        <v>6.001</v>
      </c>
      <c r="I136" s="252"/>
      <c r="J136" s="253">
        <f>ROUND(I136*H136,2)</f>
        <v>0</v>
      </c>
      <c r="K136" s="249" t="s">
        <v>356</v>
      </c>
      <c r="L136" s="254"/>
      <c r="M136" s="255" t="s">
        <v>28</v>
      </c>
      <c r="N136" s="256" t="s">
        <v>45</v>
      </c>
      <c r="O136" s="84"/>
      <c r="P136" s="221">
        <f>O136*H136</f>
        <v>0</v>
      </c>
      <c r="Q136" s="221">
        <v>0.00026</v>
      </c>
      <c r="R136" s="221">
        <f>Q136*H136</f>
        <v>0.00156026</v>
      </c>
      <c r="S136" s="221">
        <v>0</v>
      </c>
      <c r="T136" s="222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23" t="s">
        <v>405</v>
      </c>
      <c r="AT136" s="223" t="s">
        <v>612</v>
      </c>
      <c r="AU136" s="223" t="s">
        <v>82</v>
      </c>
      <c r="AY136" s="17" t="s">
        <v>351</v>
      </c>
      <c r="BE136" s="224">
        <f>IF(N136="základní",J136,0)</f>
        <v>0</v>
      </c>
      <c r="BF136" s="224">
        <f>IF(N136="snížená",J136,0)</f>
        <v>0</v>
      </c>
      <c r="BG136" s="224">
        <f>IF(N136="zákl. přenesená",J136,0)</f>
        <v>0</v>
      </c>
      <c r="BH136" s="224">
        <f>IF(N136="sníž. přenesená",J136,0)</f>
        <v>0</v>
      </c>
      <c r="BI136" s="224">
        <f>IF(N136="nulová",J136,0)</f>
        <v>0</v>
      </c>
      <c r="BJ136" s="17" t="s">
        <v>82</v>
      </c>
      <c r="BK136" s="224">
        <f>ROUND(I136*H136,2)</f>
        <v>0</v>
      </c>
      <c r="BL136" s="17" t="s">
        <v>228</v>
      </c>
      <c r="BM136" s="223" t="s">
        <v>5085</v>
      </c>
    </row>
    <row r="137" spans="1:51" s="13" customFormat="1" ht="12">
      <c r="A137" s="13"/>
      <c r="B137" s="236"/>
      <c r="C137" s="237"/>
      <c r="D137" s="227" t="s">
        <v>358</v>
      </c>
      <c r="E137" s="238" t="s">
        <v>471</v>
      </c>
      <c r="F137" s="239" t="s">
        <v>5086</v>
      </c>
      <c r="G137" s="237"/>
      <c r="H137" s="240">
        <v>6.001</v>
      </c>
      <c r="I137" s="241"/>
      <c r="J137" s="237"/>
      <c r="K137" s="237"/>
      <c r="L137" s="242"/>
      <c r="M137" s="243"/>
      <c r="N137" s="244"/>
      <c r="O137" s="244"/>
      <c r="P137" s="244"/>
      <c r="Q137" s="244"/>
      <c r="R137" s="244"/>
      <c r="S137" s="244"/>
      <c r="T137" s="245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6" t="s">
        <v>358</v>
      </c>
      <c r="AU137" s="246" t="s">
        <v>82</v>
      </c>
      <c r="AV137" s="13" t="s">
        <v>138</v>
      </c>
      <c r="AW137" s="13" t="s">
        <v>35</v>
      </c>
      <c r="AX137" s="13" t="s">
        <v>82</v>
      </c>
      <c r="AY137" s="246" t="s">
        <v>351</v>
      </c>
    </row>
    <row r="138" spans="1:65" s="2" customFormat="1" ht="21.75" customHeight="1">
      <c r="A138" s="38"/>
      <c r="B138" s="39"/>
      <c r="C138" s="212" t="s">
        <v>472</v>
      </c>
      <c r="D138" s="212" t="s">
        <v>352</v>
      </c>
      <c r="E138" s="213" t="s">
        <v>5087</v>
      </c>
      <c r="F138" s="214" t="s">
        <v>5088</v>
      </c>
      <c r="G138" s="215" t="s">
        <v>612</v>
      </c>
      <c r="H138" s="216">
        <v>5.49</v>
      </c>
      <c r="I138" s="217"/>
      <c r="J138" s="218">
        <f>ROUND(I138*H138,2)</f>
        <v>0</v>
      </c>
      <c r="K138" s="214" t="s">
        <v>356</v>
      </c>
      <c r="L138" s="44"/>
      <c r="M138" s="219" t="s">
        <v>28</v>
      </c>
      <c r="N138" s="220" t="s">
        <v>45</v>
      </c>
      <c r="O138" s="84"/>
      <c r="P138" s="221">
        <f>O138*H138</f>
        <v>0</v>
      </c>
      <c r="Q138" s="221">
        <v>0</v>
      </c>
      <c r="R138" s="221">
        <f>Q138*H138</f>
        <v>0</v>
      </c>
      <c r="S138" s="221">
        <v>0</v>
      </c>
      <c r="T138" s="222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23" t="s">
        <v>228</v>
      </c>
      <c r="AT138" s="223" t="s">
        <v>352</v>
      </c>
      <c r="AU138" s="223" t="s">
        <v>82</v>
      </c>
      <c r="AY138" s="17" t="s">
        <v>351</v>
      </c>
      <c r="BE138" s="224">
        <f>IF(N138="základní",J138,0)</f>
        <v>0</v>
      </c>
      <c r="BF138" s="224">
        <f>IF(N138="snížená",J138,0)</f>
        <v>0</v>
      </c>
      <c r="BG138" s="224">
        <f>IF(N138="zákl. přenesená",J138,0)</f>
        <v>0</v>
      </c>
      <c r="BH138" s="224">
        <f>IF(N138="sníž. přenesená",J138,0)</f>
        <v>0</v>
      </c>
      <c r="BI138" s="224">
        <f>IF(N138="nulová",J138,0)</f>
        <v>0</v>
      </c>
      <c r="BJ138" s="17" t="s">
        <v>82</v>
      </c>
      <c r="BK138" s="224">
        <f>ROUND(I138*H138,2)</f>
        <v>0</v>
      </c>
      <c r="BL138" s="17" t="s">
        <v>228</v>
      </c>
      <c r="BM138" s="223" t="s">
        <v>5089</v>
      </c>
    </row>
    <row r="139" spans="1:51" s="13" customFormat="1" ht="12">
      <c r="A139" s="13"/>
      <c r="B139" s="236"/>
      <c r="C139" s="237"/>
      <c r="D139" s="227" t="s">
        <v>358</v>
      </c>
      <c r="E139" s="238" t="s">
        <v>476</v>
      </c>
      <c r="F139" s="239" t="s">
        <v>5082</v>
      </c>
      <c r="G139" s="237"/>
      <c r="H139" s="240">
        <v>5.49</v>
      </c>
      <c r="I139" s="241"/>
      <c r="J139" s="237"/>
      <c r="K139" s="237"/>
      <c r="L139" s="242"/>
      <c r="M139" s="243"/>
      <c r="N139" s="244"/>
      <c r="O139" s="244"/>
      <c r="P139" s="244"/>
      <c r="Q139" s="244"/>
      <c r="R139" s="244"/>
      <c r="S139" s="244"/>
      <c r="T139" s="245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6" t="s">
        <v>358</v>
      </c>
      <c r="AU139" s="246" t="s">
        <v>82</v>
      </c>
      <c r="AV139" s="13" t="s">
        <v>138</v>
      </c>
      <c r="AW139" s="13" t="s">
        <v>35</v>
      </c>
      <c r="AX139" s="13" t="s">
        <v>82</v>
      </c>
      <c r="AY139" s="246" t="s">
        <v>351</v>
      </c>
    </row>
    <row r="140" spans="1:65" s="2" customFormat="1" ht="16.5" customHeight="1">
      <c r="A140" s="38"/>
      <c r="B140" s="39"/>
      <c r="C140" s="212" t="s">
        <v>477</v>
      </c>
      <c r="D140" s="212" t="s">
        <v>352</v>
      </c>
      <c r="E140" s="213" t="s">
        <v>5090</v>
      </c>
      <c r="F140" s="214" t="s">
        <v>5091</v>
      </c>
      <c r="G140" s="215" t="s">
        <v>612</v>
      </c>
      <c r="H140" s="216">
        <v>5.49</v>
      </c>
      <c r="I140" s="217"/>
      <c r="J140" s="218">
        <f>ROUND(I140*H140,2)</f>
        <v>0</v>
      </c>
      <c r="K140" s="214" t="s">
        <v>356</v>
      </c>
      <c r="L140" s="44"/>
      <c r="M140" s="219" t="s">
        <v>28</v>
      </c>
      <c r="N140" s="220" t="s">
        <v>45</v>
      </c>
      <c r="O140" s="84"/>
      <c r="P140" s="221">
        <f>O140*H140</f>
        <v>0</v>
      </c>
      <c r="Q140" s="221">
        <v>0</v>
      </c>
      <c r="R140" s="221">
        <f>Q140*H140</f>
        <v>0</v>
      </c>
      <c r="S140" s="221">
        <v>0</v>
      </c>
      <c r="T140" s="222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23" t="s">
        <v>228</v>
      </c>
      <c r="AT140" s="223" t="s">
        <v>352</v>
      </c>
      <c r="AU140" s="223" t="s">
        <v>82</v>
      </c>
      <c r="AY140" s="17" t="s">
        <v>351</v>
      </c>
      <c r="BE140" s="224">
        <f>IF(N140="základní",J140,0)</f>
        <v>0</v>
      </c>
      <c r="BF140" s="224">
        <f>IF(N140="snížená",J140,0)</f>
        <v>0</v>
      </c>
      <c r="BG140" s="224">
        <f>IF(N140="zákl. přenesená",J140,0)</f>
        <v>0</v>
      </c>
      <c r="BH140" s="224">
        <f>IF(N140="sníž. přenesená",J140,0)</f>
        <v>0</v>
      </c>
      <c r="BI140" s="224">
        <f>IF(N140="nulová",J140,0)</f>
        <v>0</v>
      </c>
      <c r="BJ140" s="17" t="s">
        <v>82</v>
      </c>
      <c r="BK140" s="224">
        <f>ROUND(I140*H140,2)</f>
        <v>0</v>
      </c>
      <c r="BL140" s="17" t="s">
        <v>228</v>
      </c>
      <c r="BM140" s="223" t="s">
        <v>5092</v>
      </c>
    </row>
    <row r="141" spans="1:51" s="13" customFormat="1" ht="12">
      <c r="A141" s="13"/>
      <c r="B141" s="236"/>
      <c r="C141" s="237"/>
      <c r="D141" s="227" t="s">
        <v>358</v>
      </c>
      <c r="E141" s="238" t="s">
        <v>481</v>
      </c>
      <c r="F141" s="239" t="s">
        <v>5082</v>
      </c>
      <c r="G141" s="237"/>
      <c r="H141" s="240">
        <v>5.49</v>
      </c>
      <c r="I141" s="241"/>
      <c r="J141" s="237"/>
      <c r="K141" s="237"/>
      <c r="L141" s="242"/>
      <c r="M141" s="243"/>
      <c r="N141" s="244"/>
      <c r="O141" s="244"/>
      <c r="P141" s="244"/>
      <c r="Q141" s="244"/>
      <c r="R141" s="244"/>
      <c r="S141" s="244"/>
      <c r="T141" s="245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6" t="s">
        <v>358</v>
      </c>
      <c r="AU141" s="246" t="s">
        <v>82</v>
      </c>
      <c r="AV141" s="13" t="s">
        <v>138</v>
      </c>
      <c r="AW141" s="13" t="s">
        <v>35</v>
      </c>
      <c r="AX141" s="13" t="s">
        <v>82</v>
      </c>
      <c r="AY141" s="246" t="s">
        <v>351</v>
      </c>
    </row>
    <row r="142" spans="1:65" s="2" customFormat="1" ht="21.75" customHeight="1">
      <c r="A142" s="38"/>
      <c r="B142" s="39"/>
      <c r="C142" s="212" t="s">
        <v>7</v>
      </c>
      <c r="D142" s="212" t="s">
        <v>352</v>
      </c>
      <c r="E142" s="213" t="s">
        <v>5093</v>
      </c>
      <c r="F142" s="214" t="s">
        <v>5094</v>
      </c>
      <c r="G142" s="215" t="s">
        <v>534</v>
      </c>
      <c r="H142" s="216">
        <v>2</v>
      </c>
      <c r="I142" s="217"/>
      <c r="J142" s="218">
        <f>ROUND(I142*H142,2)</f>
        <v>0</v>
      </c>
      <c r="K142" s="214" t="s">
        <v>356</v>
      </c>
      <c r="L142" s="44"/>
      <c r="M142" s="219" t="s">
        <v>28</v>
      </c>
      <c r="N142" s="220" t="s">
        <v>45</v>
      </c>
      <c r="O142" s="84"/>
      <c r="P142" s="221">
        <f>O142*H142</f>
        <v>0</v>
      </c>
      <c r="Q142" s="221">
        <v>0.46009</v>
      </c>
      <c r="R142" s="221">
        <f>Q142*H142</f>
        <v>0.92018</v>
      </c>
      <c r="S142" s="221">
        <v>0</v>
      </c>
      <c r="T142" s="222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23" t="s">
        <v>228</v>
      </c>
      <c r="AT142" s="223" t="s">
        <v>352</v>
      </c>
      <c r="AU142" s="223" t="s">
        <v>82</v>
      </c>
      <c r="AY142" s="17" t="s">
        <v>351</v>
      </c>
      <c r="BE142" s="224">
        <f>IF(N142="základní",J142,0)</f>
        <v>0</v>
      </c>
      <c r="BF142" s="224">
        <f>IF(N142="snížená",J142,0)</f>
        <v>0</v>
      </c>
      <c r="BG142" s="224">
        <f>IF(N142="zákl. přenesená",J142,0)</f>
        <v>0</v>
      </c>
      <c r="BH142" s="224">
        <f>IF(N142="sníž. přenesená",J142,0)</f>
        <v>0</v>
      </c>
      <c r="BI142" s="224">
        <f>IF(N142="nulová",J142,0)</f>
        <v>0</v>
      </c>
      <c r="BJ142" s="17" t="s">
        <v>82</v>
      </c>
      <c r="BK142" s="224">
        <f>ROUND(I142*H142,2)</f>
        <v>0</v>
      </c>
      <c r="BL142" s="17" t="s">
        <v>228</v>
      </c>
      <c r="BM142" s="223" t="s">
        <v>5095</v>
      </c>
    </row>
    <row r="143" spans="1:51" s="12" customFormat="1" ht="12">
      <c r="A143" s="12"/>
      <c r="B143" s="225"/>
      <c r="C143" s="226"/>
      <c r="D143" s="227" t="s">
        <v>358</v>
      </c>
      <c r="E143" s="228" t="s">
        <v>28</v>
      </c>
      <c r="F143" s="229" t="s">
        <v>5022</v>
      </c>
      <c r="G143" s="226"/>
      <c r="H143" s="228" t="s">
        <v>28</v>
      </c>
      <c r="I143" s="230"/>
      <c r="J143" s="226"/>
      <c r="K143" s="226"/>
      <c r="L143" s="231"/>
      <c r="M143" s="232"/>
      <c r="N143" s="233"/>
      <c r="O143" s="233"/>
      <c r="P143" s="233"/>
      <c r="Q143" s="233"/>
      <c r="R143" s="233"/>
      <c r="S143" s="233"/>
      <c r="T143" s="234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T143" s="235" t="s">
        <v>358</v>
      </c>
      <c r="AU143" s="235" t="s">
        <v>82</v>
      </c>
      <c r="AV143" s="12" t="s">
        <v>82</v>
      </c>
      <c r="AW143" s="12" t="s">
        <v>35</v>
      </c>
      <c r="AX143" s="12" t="s">
        <v>74</v>
      </c>
      <c r="AY143" s="235" t="s">
        <v>351</v>
      </c>
    </row>
    <row r="144" spans="1:51" s="12" customFormat="1" ht="12">
      <c r="A144" s="12"/>
      <c r="B144" s="225"/>
      <c r="C144" s="226"/>
      <c r="D144" s="227" t="s">
        <v>358</v>
      </c>
      <c r="E144" s="228" t="s">
        <v>28</v>
      </c>
      <c r="F144" s="229" t="s">
        <v>5023</v>
      </c>
      <c r="G144" s="226"/>
      <c r="H144" s="228" t="s">
        <v>28</v>
      </c>
      <c r="I144" s="230"/>
      <c r="J144" s="226"/>
      <c r="K144" s="226"/>
      <c r="L144" s="231"/>
      <c r="M144" s="232"/>
      <c r="N144" s="233"/>
      <c r="O144" s="233"/>
      <c r="P144" s="233"/>
      <c r="Q144" s="233"/>
      <c r="R144" s="233"/>
      <c r="S144" s="233"/>
      <c r="T144" s="234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T144" s="235" t="s">
        <v>358</v>
      </c>
      <c r="AU144" s="235" t="s">
        <v>82</v>
      </c>
      <c r="AV144" s="12" t="s">
        <v>82</v>
      </c>
      <c r="AW144" s="12" t="s">
        <v>35</v>
      </c>
      <c r="AX144" s="12" t="s">
        <v>74</v>
      </c>
      <c r="AY144" s="235" t="s">
        <v>351</v>
      </c>
    </row>
    <row r="145" spans="1:51" s="13" customFormat="1" ht="12">
      <c r="A145" s="13"/>
      <c r="B145" s="236"/>
      <c r="C145" s="237"/>
      <c r="D145" s="227" t="s">
        <v>358</v>
      </c>
      <c r="E145" s="238" t="s">
        <v>497</v>
      </c>
      <c r="F145" s="239" t="s">
        <v>138</v>
      </c>
      <c r="G145" s="237"/>
      <c r="H145" s="240">
        <v>2</v>
      </c>
      <c r="I145" s="241"/>
      <c r="J145" s="237"/>
      <c r="K145" s="237"/>
      <c r="L145" s="242"/>
      <c r="M145" s="243"/>
      <c r="N145" s="244"/>
      <c r="O145" s="244"/>
      <c r="P145" s="244"/>
      <c r="Q145" s="244"/>
      <c r="R145" s="244"/>
      <c r="S145" s="244"/>
      <c r="T145" s="245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6" t="s">
        <v>358</v>
      </c>
      <c r="AU145" s="246" t="s">
        <v>82</v>
      </c>
      <c r="AV145" s="13" t="s">
        <v>138</v>
      </c>
      <c r="AW145" s="13" t="s">
        <v>35</v>
      </c>
      <c r="AX145" s="13" t="s">
        <v>82</v>
      </c>
      <c r="AY145" s="246" t="s">
        <v>351</v>
      </c>
    </row>
    <row r="146" spans="1:65" s="2" customFormat="1" ht="21.75" customHeight="1">
      <c r="A146" s="38"/>
      <c r="B146" s="39"/>
      <c r="C146" s="212" t="s">
        <v>501</v>
      </c>
      <c r="D146" s="212" t="s">
        <v>352</v>
      </c>
      <c r="E146" s="213" t="s">
        <v>5096</v>
      </c>
      <c r="F146" s="214" t="s">
        <v>5097</v>
      </c>
      <c r="G146" s="215" t="s">
        <v>534</v>
      </c>
      <c r="H146" s="216">
        <v>1</v>
      </c>
      <c r="I146" s="217"/>
      <c r="J146" s="218">
        <f>ROUND(I146*H146,2)</f>
        <v>0</v>
      </c>
      <c r="K146" s="214" t="s">
        <v>356</v>
      </c>
      <c r="L146" s="44"/>
      <c r="M146" s="219" t="s">
        <v>28</v>
      </c>
      <c r="N146" s="220" t="s">
        <v>45</v>
      </c>
      <c r="O146" s="84"/>
      <c r="P146" s="221">
        <f>O146*H146</f>
        <v>0</v>
      </c>
      <c r="Q146" s="221">
        <v>0.00031</v>
      </c>
      <c r="R146" s="221">
        <f>Q146*H146</f>
        <v>0.00031</v>
      </c>
      <c r="S146" s="221">
        <v>0</v>
      </c>
      <c r="T146" s="222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23" t="s">
        <v>228</v>
      </c>
      <c r="AT146" s="223" t="s">
        <v>352</v>
      </c>
      <c r="AU146" s="223" t="s">
        <v>82</v>
      </c>
      <c r="AY146" s="17" t="s">
        <v>351</v>
      </c>
      <c r="BE146" s="224">
        <f>IF(N146="základní",J146,0)</f>
        <v>0</v>
      </c>
      <c r="BF146" s="224">
        <f>IF(N146="snížená",J146,0)</f>
        <v>0</v>
      </c>
      <c r="BG146" s="224">
        <f>IF(N146="zákl. přenesená",J146,0)</f>
        <v>0</v>
      </c>
      <c r="BH146" s="224">
        <f>IF(N146="sníž. přenesená",J146,0)</f>
        <v>0</v>
      </c>
      <c r="BI146" s="224">
        <f>IF(N146="nulová",J146,0)</f>
        <v>0</v>
      </c>
      <c r="BJ146" s="17" t="s">
        <v>82</v>
      </c>
      <c r="BK146" s="224">
        <f>ROUND(I146*H146,2)</f>
        <v>0</v>
      </c>
      <c r="BL146" s="17" t="s">
        <v>228</v>
      </c>
      <c r="BM146" s="223" t="s">
        <v>5098</v>
      </c>
    </row>
    <row r="147" spans="1:51" s="12" customFormat="1" ht="12">
      <c r="A147" s="12"/>
      <c r="B147" s="225"/>
      <c r="C147" s="226"/>
      <c r="D147" s="227" t="s">
        <v>358</v>
      </c>
      <c r="E147" s="228" t="s">
        <v>28</v>
      </c>
      <c r="F147" s="229" t="s">
        <v>5022</v>
      </c>
      <c r="G147" s="226"/>
      <c r="H147" s="228" t="s">
        <v>28</v>
      </c>
      <c r="I147" s="230"/>
      <c r="J147" s="226"/>
      <c r="K147" s="226"/>
      <c r="L147" s="231"/>
      <c r="M147" s="232"/>
      <c r="N147" s="233"/>
      <c r="O147" s="233"/>
      <c r="P147" s="233"/>
      <c r="Q147" s="233"/>
      <c r="R147" s="233"/>
      <c r="S147" s="233"/>
      <c r="T147" s="234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T147" s="235" t="s">
        <v>358</v>
      </c>
      <c r="AU147" s="235" t="s">
        <v>82</v>
      </c>
      <c r="AV147" s="12" t="s">
        <v>82</v>
      </c>
      <c r="AW147" s="12" t="s">
        <v>35</v>
      </c>
      <c r="AX147" s="12" t="s">
        <v>74</v>
      </c>
      <c r="AY147" s="235" t="s">
        <v>351</v>
      </c>
    </row>
    <row r="148" spans="1:51" s="12" customFormat="1" ht="12">
      <c r="A148" s="12"/>
      <c r="B148" s="225"/>
      <c r="C148" s="226"/>
      <c r="D148" s="227" t="s">
        <v>358</v>
      </c>
      <c r="E148" s="228" t="s">
        <v>28</v>
      </c>
      <c r="F148" s="229" t="s">
        <v>5023</v>
      </c>
      <c r="G148" s="226"/>
      <c r="H148" s="228" t="s">
        <v>28</v>
      </c>
      <c r="I148" s="230"/>
      <c r="J148" s="226"/>
      <c r="K148" s="226"/>
      <c r="L148" s="231"/>
      <c r="M148" s="232"/>
      <c r="N148" s="233"/>
      <c r="O148" s="233"/>
      <c r="P148" s="233"/>
      <c r="Q148" s="233"/>
      <c r="R148" s="233"/>
      <c r="S148" s="233"/>
      <c r="T148" s="234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T148" s="235" t="s">
        <v>358</v>
      </c>
      <c r="AU148" s="235" t="s">
        <v>82</v>
      </c>
      <c r="AV148" s="12" t="s">
        <v>82</v>
      </c>
      <c r="AW148" s="12" t="s">
        <v>35</v>
      </c>
      <c r="AX148" s="12" t="s">
        <v>74</v>
      </c>
      <c r="AY148" s="235" t="s">
        <v>351</v>
      </c>
    </row>
    <row r="149" spans="1:51" s="13" customFormat="1" ht="12">
      <c r="A149" s="13"/>
      <c r="B149" s="236"/>
      <c r="C149" s="237"/>
      <c r="D149" s="227" t="s">
        <v>358</v>
      </c>
      <c r="E149" s="238" t="s">
        <v>505</v>
      </c>
      <c r="F149" s="239" t="s">
        <v>82</v>
      </c>
      <c r="G149" s="237"/>
      <c r="H149" s="240">
        <v>1</v>
      </c>
      <c r="I149" s="241"/>
      <c r="J149" s="237"/>
      <c r="K149" s="237"/>
      <c r="L149" s="242"/>
      <c r="M149" s="243"/>
      <c r="N149" s="244"/>
      <c r="O149" s="244"/>
      <c r="P149" s="244"/>
      <c r="Q149" s="244"/>
      <c r="R149" s="244"/>
      <c r="S149" s="244"/>
      <c r="T149" s="245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6" t="s">
        <v>358</v>
      </c>
      <c r="AU149" s="246" t="s">
        <v>82</v>
      </c>
      <c r="AV149" s="13" t="s">
        <v>138</v>
      </c>
      <c r="AW149" s="13" t="s">
        <v>35</v>
      </c>
      <c r="AX149" s="13" t="s">
        <v>82</v>
      </c>
      <c r="AY149" s="246" t="s">
        <v>351</v>
      </c>
    </row>
    <row r="150" spans="1:65" s="2" customFormat="1" ht="16.5" customHeight="1">
      <c r="A150" s="38"/>
      <c r="B150" s="39"/>
      <c r="C150" s="212" t="s">
        <v>507</v>
      </c>
      <c r="D150" s="212" t="s">
        <v>352</v>
      </c>
      <c r="E150" s="213" t="s">
        <v>5099</v>
      </c>
      <c r="F150" s="214" t="s">
        <v>5100</v>
      </c>
      <c r="G150" s="215" t="s">
        <v>612</v>
      </c>
      <c r="H150" s="216">
        <v>5.49</v>
      </c>
      <c r="I150" s="217"/>
      <c r="J150" s="218">
        <f>ROUND(I150*H150,2)</f>
        <v>0</v>
      </c>
      <c r="K150" s="214" t="s">
        <v>356</v>
      </c>
      <c r="L150" s="44"/>
      <c r="M150" s="219" t="s">
        <v>28</v>
      </c>
      <c r="N150" s="220" t="s">
        <v>45</v>
      </c>
      <c r="O150" s="84"/>
      <c r="P150" s="221">
        <f>O150*H150</f>
        <v>0</v>
      </c>
      <c r="Q150" s="221">
        <v>0.00019</v>
      </c>
      <c r="R150" s="221">
        <f>Q150*H150</f>
        <v>0.0010431000000000001</v>
      </c>
      <c r="S150" s="221">
        <v>0</v>
      </c>
      <c r="T150" s="222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23" t="s">
        <v>228</v>
      </c>
      <c r="AT150" s="223" t="s">
        <v>352</v>
      </c>
      <c r="AU150" s="223" t="s">
        <v>82</v>
      </c>
      <c r="AY150" s="17" t="s">
        <v>351</v>
      </c>
      <c r="BE150" s="224">
        <f>IF(N150="základní",J150,0)</f>
        <v>0</v>
      </c>
      <c r="BF150" s="224">
        <f>IF(N150="snížená",J150,0)</f>
        <v>0</v>
      </c>
      <c r="BG150" s="224">
        <f>IF(N150="zákl. přenesená",J150,0)</f>
        <v>0</v>
      </c>
      <c r="BH150" s="224">
        <f>IF(N150="sníž. přenesená",J150,0)</f>
        <v>0</v>
      </c>
      <c r="BI150" s="224">
        <f>IF(N150="nulová",J150,0)</f>
        <v>0</v>
      </c>
      <c r="BJ150" s="17" t="s">
        <v>82</v>
      </c>
      <c r="BK150" s="224">
        <f>ROUND(I150*H150,2)</f>
        <v>0</v>
      </c>
      <c r="BL150" s="17" t="s">
        <v>228</v>
      </c>
      <c r="BM150" s="223" t="s">
        <v>5101</v>
      </c>
    </row>
    <row r="151" spans="1:51" s="13" customFormat="1" ht="12">
      <c r="A151" s="13"/>
      <c r="B151" s="236"/>
      <c r="C151" s="237"/>
      <c r="D151" s="227" t="s">
        <v>358</v>
      </c>
      <c r="E151" s="238" t="s">
        <v>511</v>
      </c>
      <c r="F151" s="239" t="s">
        <v>5082</v>
      </c>
      <c r="G151" s="237"/>
      <c r="H151" s="240">
        <v>5.49</v>
      </c>
      <c r="I151" s="241"/>
      <c r="J151" s="237"/>
      <c r="K151" s="237"/>
      <c r="L151" s="242"/>
      <c r="M151" s="243"/>
      <c r="N151" s="244"/>
      <c r="O151" s="244"/>
      <c r="P151" s="244"/>
      <c r="Q151" s="244"/>
      <c r="R151" s="244"/>
      <c r="S151" s="244"/>
      <c r="T151" s="245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6" t="s">
        <v>358</v>
      </c>
      <c r="AU151" s="246" t="s">
        <v>82</v>
      </c>
      <c r="AV151" s="13" t="s">
        <v>138</v>
      </c>
      <c r="AW151" s="13" t="s">
        <v>35</v>
      </c>
      <c r="AX151" s="13" t="s">
        <v>82</v>
      </c>
      <c r="AY151" s="246" t="s">
        <v>351</v>
      </c>
    </row>
    <row r="152" spans="1:65" s="2" customFormat="1" ht="16.5" customHeight="1">
      <c r="A152" s="38"/>
      <c r="B152" s="39"/>
      <c r="C152" s="212" t="s">
        <v>513</v>
      </c>
      <c r="D152" s="212" t="s">
        <v>352</v>
      </c>
      <c r="E152" s="213" t="s">
        <v>5102</v>
      </c>
      <c r="F152" s="214" t="s">
        <v>5103</v>
      </c>
      <c r="G152" s="215" t="s">
        <v>612</v>
      </c>
      <c r="H152" s="216">
        <v>16.47</v>
      </c>
      <c r="I152" s="217"/>
      <c r="J152" s="218">
        <f>ROUND(I152*H152,2)</f>
        <v>0</v>
      </c>
      <c r="K152" s="214" t="s">
        <v>356</v>
      </c>
      <c r="L152" s="44"/>
      <c r="M152" s="219" t="s">
        <v>28</v>
      </c>
      <c r="N152" s="220" t="s">
        <v>45</v>
      </c>
      <c r="O152" s="84"/>
      <c r="P152" s="221">
        <f>O152*H152</f>
        <v>0</v>
      </c>
      <c r="Q152" s="221">
        <v>7E-05</v>
      </c>
      <c r="R152" s="221">
        <f>Q152*H152</f>
        <v>0.0011528999999999999</v>
      </c>
      <c r="S152" s="221">
        <v>0</v>
      </c>
      <c r="T152" s="222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23" t="s">
        <v>228</v>
      </c>
      <c r="AT152" s="223" t="s">
        <v>352</v>
      </c>
      <c r="AU152" s="223" t="s">
        <v>82</v>
      </c>
      <c r="AY152" s="17" t="s">
        <v>351</v>
      </c>
      <c r="BE152" s="224">
        <f>IF(N152="základní",J152,0)</f>
        <v>0</v>
      </c>
      <c r="BF152" s="224">
        <f>IF(N152="snížená",J152,0)</f>
        <v>0</v>
      </c>
      <c r="BG152" s="224">
        <f>IF(N152="zákl. přenesená",J152,0)</f>
        <v>0</v>
      </c>
      <c r="BH152" s="224">
        <f>IF(N152="sníž. přenesená",J152,0)</f>
        <v>0</v>
      </c>
      <c r="BI152" s="224">
        <f>IF(N152="nulová",J152,0)</f>
        <v>0</v>
      </c>
      <c r="BJ152" s="17" t="s">
        <v>82</v>
      </c>
      <c r="BK152" s="224">
        <f>ROUND(I152*H152,2)</f>
        <v>0</v>
      </c>
      <c r="BL152" s="17" t="s">
        <v>228</v>
      </c>
      <c r="BM152" s="223" t="s">
        <v>5104</v>
      </c>
    </row>
    <row r="153" spans="1:51" s="13" customFormat="1" ht="12">
      <c r="A153" s="13"/>
      <c r="B153" s="236"/>
      <c r="C153" s="237"/>
      <c r="D153" s="227" t="s">
        <v>358</v>
      </c>
      <c r="E153" s="238" t="s">
        <v>517</v>
      </c>
      <c r="F153" s="239" t="s">
        <v>5105</v>
      </c>
      <c r="G153" s="237"/>
      <c r="H153" s="240">
        <v>16.47</v>
      </c>
      <c r="I153" s="241"/>
      <c r="J153" s="237"/>
      <c r="K153" s="237"/>
      <c r="L153" s="242"/>
      <c r="M153" s="243"/>
      <c r="N153" s="244"/>
      <c r="O153" s="244"/>
      <c r="P153" s="244"/>
      <c r="Q153" s="244"/>
      <c r="R153" s="244"/>
      <c r="S153" s="244"/>
      <c r="T153" s="245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6" t="s">
        <v>358</v>
      </c>
      <c r="AU153" s="246" t="s">
        <v>82</v>
      </c>
      <c r="AV153" s="13" t="s">
        <v>138</v>
      </c>
      <c r="AW153" s="13" t="s">
        <v>35</v>
      </c>
      <c r="AX153" s="13" t="s">
        <v>82</v>
      </c>
      <c r="AY153" s="246" t="s">
        <v>351</v>
      </c>
    </row>
    <row r="154" spans="1:65" s="2" customFormat="1" ht="33" customHeight="1">
      <c r="A154" s="38"/>
      <c r="B154" s="39"/>
      <c r="C154" s="212" t="s">
        <v>519</v>
      </c>
      <c r="D154" s="212" t="s">
        <v>352</v>
      </c>
      <c r="E154" s="213" t="s">
        <v>5106</v>
      </c>
      <c r="F154" s="214" t="s">
        <v>5107</v>
      </c>
      <c r="G154" s="215" t="s">
        <v>1086</v>
      </c>
      <c r="H154" s="216">
        <v>1</v>
      </c>
      <c r="I154" s="217"/>
      <c r="J154" s="218">
        <f>ROUND(I154*H154,2)</f>
        <v>0</v>
      </c>
      <c r="K154" s="214" t="s">
        <v>28</v>
      </c>
      <c r="L154" s="44"/>
      <c r="M154" s="219" t="s">
        <v>28</v>
      </c>
      <c r="N154" s="220" t="s">
        <v>45</v>
      </c>
      <c r="O154" s="84"/>
      <c r="P154" s="221">
        <f>O154*H154</f>
        <v>0</v>
      </c>
      <c r="Q154" s="221">
        <v>0</v>
      </c>
      <c r="R154" s="221">
        <f>Q154*H154</f>
        <v>0</v>
      </c>
      <c r="S154" s="221">
        <v>0</v>
      </c>
      <c r="T154" s="222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23" t="s">
        <v>228</v>
      </c>
      <c r="AT154" s="223" t="s">
        <v>352</v>
      </c>
      <c r="AU154" s="223" t="s">
        <v>82</v>
      </c>
      <c r="AY154" s="17" t="s">
        <v>351</v>
      </c>
      <c r="BE154" s="224">
        <f>IF(N154="základní",J154,0)</f>
        <v>0</v>
      </c>
      <c r="BF154" s="224">
        <f>IF(N154="snížená",J154,0)</f>
        <v>0</v>
      </c>
      <c r="BG154" s="224">
        <f>IF(N154="zákl. přenesená",J154,0)</f>
        <v>0</v>
      </c>
      <c r="BH154" s="224">
        <f>IF(N154="sníž. přenesená",J154,0)</f>
        <v>0</v>
      </c>
      <c r="BI154" s="224">
        <f>IF(N154="nulová",J154,0)</f>
        <v>0</v>
      </c>
      <c r="BJ154" s="17" t="s">
        <v>82</v>
      </c>
      <c r="BK154" s="224">
        <f>ROUND(I154*H154,2)</f>
        <v>0</v>
      </c>
      <c r="BL154" s="17" t="s">
        <v>228</v>
      </c>
      <c r="BM154" s="223" t="s">
        <v>5108</v>
      </c>
    </row>
    <row r="155" spans="1:51" s="12" customFormat="1" ht="12">
      <c r="A155" s="12"/>
      <c r="B155" s="225"/>
      <c r="C155" s="226"/>
      <c r="D155" s="227" t="s">
        <v>358</v>
      </c>
      <c r="E155" s="228" t="s">
        <v>28</v>
      </c>
      <c r="F155" s="229" t="s">
        <v>5022</v>
      </c>
      <c r="G155" s="226"/>
      <c r="H155" s="228" t="s">
        <v>28</v>
      </c>
      <c r="I155" s="230"/>
      <c r="J155" s="226"/>
      <c r="K155" s="226"/>
      <c r="L155" s="231"/>
      <c r="M155" s="232"/>
      <c r="N155" s="233"/>
      <c r="O155" s="233"/>
      <c r="P155" s="233"/>
      <c r="Q155" s="233"/>
      <c r="R155" s="233"/>
      <c r="S155" s="233"/>
      <c r="T155" s="234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T155" s="235" t="s">
        <v>358</v>
      </c>
      <c r="AU155" s="235" t="s">
        <v>82</v>
      </c>
      <c r="AV155" s="12" t="s">
        <v>82</v>
      </c>
      <c r="AW155" s="12" t="s">
        <v>35</v>
      </c>
      <c r="AX155" s="12" t="s">
        <v>74</v>
      </c>
      <c r="AY155" s="235" t="s">
        <v>351</v>
      </c>
    </row>
    <row r="156" spans="1:51" s="12" customFormat="1" ht="12">
      <c r="A156" s="12"/>
      <c r="B156" s="225"/>
      <c r="C156" s="226"/>
      <c r="D156" s="227" t="s">
        <v>358</v>
      </c>
      <c r="E156" s="228" t="s">
        <v>28</v>
      </c>
      <c r="F156" s="229" t="s">
        <v>5023</v>
      </c>
      <c r="G156" s="226"/>
      <c r="H156" s="228" t="s">
        <v>28</v>
      </c>
      <c r="I156" s="230"/>
      <c r="J156" s="226"/>
      <c r="K156" s="226"/>
      <c r="L156" s="231"/>
      <c r="M156" s="232"/>
      <c r="N156" s="233"/>
      <c r="O156" s="233"/>
      <c r="P156" s="233"/>
      <c r="Q156" s="233"/>
      <c r="R156" s="233"/>
      <c r="S156" s="233"/>
      <c r="T156" s="234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T156" s="235" t="s">
        <v>358</v>
      </c>
      <c r="AU156" s="235" t="s">
        <v>82</v>
      </c>
      <c r="AV156" s="12" t="s">
        <v>82</v>
      </c>
      <c r="AW156" s="12" t="s">
        <v>35</v>
      </c>
      <c r="AX156" s="12" t="s">
        <v>74</v>
      </c>
      <c r="AY156" s="235" t="s">
        <v>351</v>
      </c>
    </row>
    <row r="157" spans="1:51" s="13" customFormat="1" ht="12">
      <c r="A157" s="13"/>
      <c r="B157" s="236"/>
      <c r="C157" s="237"/>
      <c r="D157" s="227" t="s">
        <v>358</v>
      </c>
      <c r="E157" s="238" t="s">
        <v>523</v>
      </c>
      <c r="F157" s="239" t="s">
        <v>82</v>
      </c>
      <c r="G157" s="237"/>
      <c r="H157" s="240">
        <v>1</v>
      </c>
      <c r="I157" s="241"/>
      <c r="J157" s="237"/>
      <c r="K157" s="237"/>
      <c r="L157" s="242"/>
      <c r="M157" s="243"/>
      <c r="N157" s="244"/>
      <c r="O157" s="244"/>
      <c r="P157" s="244"/>
      <c r="Q157" s="244"/>
      <c r="R157" s="244"/>
      <c r="S157" s="244"/>
      <c r="T157" s="245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6" t="s">
        <v>358</v>
      </c>
      <c r="AU157" s="246" t="s">
        <v>82</v>
      </c>
      <c r="AV157" s="13" t="s">
        <v>138</v>
      </c>
      <c r="AW157" s="13" t="s">
        <v>35</v>
      </c>
      <c r="AX157" s="13" t="s">
        <v>82</v>
      </c>
      <c r="AY157" s="246" t="s">
        <v>351</v>
      </c>
    </row>
    <row r="158" spans="1:63" s="11" customFormat="1" ht="25.9" customHeight="1">
      <c r="A158" s="11"/>
      <c r="B158" s="198"/>
      <c r="C158" s="199"/>
      <c r="D158" s="200" t="s">
        <v>73</v>
      </c>
      <c r="E158" s="201" t="s">
        <v>2492</v>
      </c>
      <c r="F158" s="201" t="s">
        <v>2493</v>
      </c>
      <c r="G158" s="199"/>
      <c r="H158" s="199"/>
      <c r="I158" s="202"/>
      <c r="J158" s="203">
        <f>BK158</f>
        <v>0</v>
      </c>
      <c r="K158" s="199"/>
      <c r="L158" s="204"/>
      <c r="M158" s="205"/>
      <c r="N158" s="206"/>
      <c r="O158" s="206"/>
      <c r="P158" s="207">
        <f>P159</f>
        <v>0</v>
      </c>
      <c r="Q158" s="206"/>
      <c r="R158" s="207">
        <f>R159</f>
        <v>0</v>
      </c>
      <c r="S158" s="206"/>
      <c r="T158" s="208">
        <f>T159</f>
        <v>0</v>
      </c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R158" s="209" t="s">
        <v>228</v>
      </c>
      <c r="AT158" s="210" t="s">
        <v>73</v>
      </c>
      <c r="AU158" s="210" t="s">
        <v>74</v>
      </c>
      <c r="AY158" s="209" t="s">
        <v>351</v>
      </c>
      <c r="BK158" s="211">
        <f>BK159</f>
        <v>0</v>
      </c>
    </row>
    <row r="159" spans="1:65" s="2" customFormat="1" ht="44.25" customHeight="1">
      <c r="A159" s="38"/>
      <c r="B159" s="39"/>
      <c r="C159" s="212" t="s">
        <v>525</v>
      </c>
      <c r="D159" s="212" t="s">
        <v>352</v>
      </c>
      <c r="E159" s="213" t="s">
        <v>3934</v>
      </c>
      <c r="F159" s="214" t="s">
        <v>5109</v>
      </c>
      <c r="G159" s="215" t="s">
        <v>540</v>
      </c>
      <c r="H159" s="216">
        <v>6.663</v>
      </c>
      <c r="I159" s="217"/>
      <c r="J159" s="218">
        <f>ROUND(I159*H159,2)</f>
        <v>0</v>
      </c>
      <c r="K159" s="214" t="s">
        <v>356</v>
      </c>
      <c r="L159" s="44"/>
      <c r="M159" s="257" t="s">
        <v>28</v>
      </c>
      <c r="N159" s="258" t="s">
        <v>45</v>
      </c>
      <c r="O159" s="259"/>
      <c r="P159" s="260">
        <f>O159*H159</f>
        <v>0</v>
      </c>
      <c r="Q159" s="260">
        <v>0</v>
      </c>
      <c r="R159" s="260">
        <f>Q159*H159</f>
        <v>0</v>
      </c>
      <c r="S159" s="260">
        <v>0</v>
      </c>
      <c r="T159" s="261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23" t="s">
        <v>228</v>
      </c>
      <c r="AT159" s="223" t="s">
        <v>352</v>
      </c>
      <c r="AU159" s="223" t="s">
        <v>82</v>
      </c>
      <c r="AY159" s="17" t="s">
        <v>351</v>
      </c>
      <c r="BE159" s="224">
        <f>IF(N159="základní",J159,0)</f>
        <v>0</v>
      </c>
      <c r="BF159" s="224">
        <f>IF(N159="snížená",J159,0)</f>
        <v>0</v>
      </c>
      <c r="BG159" s="224">
        <f>IF(N159="zákl. přenesená",J159,0)</f>
        <v>0</v>
      </c>
      <c r="BH159" s="224">
        <f>IF(N159="sníž. přenesená",J159,0)</f>
        <v>0</v>
      </c>
      <c r="BI159" s="224">
        <f>IF(N159="nulová",J159,0)</f>
        <v>0</v>
      </c>
      <c r="BJ159" s="17" t="s">
        <v>82</v>
      </c>
      <c r="BK159" s="224">
        <f>ROUND(I159*H159,2)</f>
        <v>0</v>
      </c>
      <c r="BL159" s="17" t="s">
        <v>228</v>
      </c>
      <c r="BM159" s="223" t="s">
        <v>5110</v>
      </c>
    </row>
    <row r="160" spans="1:31" s="2" customFormat="1" ht="6.95" customHeight="1">
      <c r="A160" s="38"/>
      <c r="B160" s="59"/>
      <c r="C160" s="60"/>
      <c r="D160" s="60"/>
      <c r="E160" s="60"/>
      <c r="F160" s="60"/>
      <c r="G160" s="60"/>
      <c r="H160" s="60"/>
      <c r="I160" s="168"/>
      <c r="J160" s="60"/>
      <c r="K160" s="60"/>
      <c r="L160" s="44"/>
      <c r="M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</row>
  </sheetData>
  <sheetProtection password="CC35" sheet="1" objects="1" scenarios="1" formatColumns="0" formatRows="0" autoFilter="0"/>
  <autoFilter ref="C82:K159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28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56" s="1" customFormat="1" ht="36.95" customHeight="1">
      <c r="I2" s="128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111</v>
      </c>
      <c r="AZ2" s="129" t="s">
        <v>2858</v>
      </c>
      <c r="BA2" s="129" t="s">
        <v>2858</v>
      </c>
      <c r="BB2" s="129" t="s">
        <v>28</v>
      </c>
      <c r="BC2" s="129" t="s">
        <v>5111</v>
      </c>
      <c r="BD2" s="129" t="s">
        <v>138</v>
      </c>
    </row>
    <row r="3" spans="2:56" s="1" customFormat="1" ht="6.95" customHeight="1">
      <c r="B3" s="130"/>
      <c r="C3" s="131"/>
      <c r="D3" s="131"/>
      <c r="E3" s="131"/>
      <c r="F3" s="131"/>
      <c r="G3" s="131"/>
      <c r="H3" s="131"/>
      <c r="I3" s="132"/>
      <c r="J3" s="131"/>
      <c r="K3" s="131"/>
      <c r="L3" s="20"/>
      <c r="AT3" s="17" t="s">
        <v>84</v>
      </c>
      <c r="AZ3" s="129" t="s">
        <v>3823</v>
      </c>
      <c r="BA3" s="129" t="s">
        <v>3823</v>
      </c>
      <c r="BB3" s="129" t="s">
        <v>28</v>
      </c>
      <c r="BC3" s="129" t="s">
        <v>5112</v>
      </c>
      <c r="BD3" s="129" t="s">
        <v>138</v>
      </c>
    </row>
    <row r="4" spans="2:56" s="1" customFormat="1" ht="24.95" customHeight="1">
      <c r="B4" s="20"/>
      <c r="D4" s="133" t="s">
        <v>141</v>
      </c>
      <c r="I4" s="128"/>
      <c r="L4" s="20"/>
      <c r="M4" s="134" t="s">
        <v>10</v>
      </c>
      <c r="AT4" s="17" t="s">
        <v>4</v>
      </c>
      <c r="AZ4" s="129" t="s">
        <v>5015</v>
      </c>
      <c r="BA4" s="129" t="s">
        <v>5015</v>
      </c>
      <c r="BB4" s="129" t="s">
        <v>28</v>
      </c>
      <c r="BC4" s="129" t="s">
        <v>5113</v>
      </c>
      <c r="BD4" s="129" t="s">
        <v>138</v>
      </c>
    </row>
    <row r="5" spans="2:12" s="1" customFormat="1" ht="6.95" customHeight="1">
      <c r="B5" s="20"/>
      <c r="I5" s="128"/>
      <c r="L5" s="20"/>
    </row>
    <row r="6" spans="2:12" s="1" customFormat="1" ht="12" customHeight="1">
      <c r="B6" s="20"/>
      <c r="D6" s="135" t="s">
        <v>16</v>
      </c>
      <c r="I6" s="128"/>
      <c r="L6" s="20"/>
    </row>
    <row r="7" spans="2:12" s="1" customFormat="1" ht="16.5" customHeight="1">
      <c r="B7" s="20"/>
      <c r="E7" s="136" t="str">
        <f>'Rekapitulace stavby'!K6</f>
        <v>Transform. domova Kamelie Křižanov IV - SO.3 výstavba Měřín DA a DS</v>
      </c>
      <c r="F7" s="135"/>
      <c r="G7" s="135"/>
      <c r="H7" s="135"/>
      <c r="I7" s="128"/>
      <c r="L7" s="20"/>
    </row>
    <row r="8" spans="1:31" s="2" customFormat="1" ht="12" customHeight="1">
      <c r="A8" s="38"/>
      <c r="B8" s="44"/>
      <c r="C8" s="38"/>
      <c r="D8" s="135" t="s">
        <v>149</v>
      </c>
      <c r="E8" s="38"/>
      <c r="F8" s="38"/>
      <c r="G8" s="38"/>
      <c r="H8" s="38"/>
      <c r="I8" s="137"/>
      <c r="J8" s="38"/>
      <c r="K8" s="38"/>
      <c r="L8" s="1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9" t="s">
        <v>5114</v>
      </c>
      <c r="F9" s="38"/>
      <c r="G9" s="38"/>
      <c r="H9" s="38"/>
      <c r="I9" s="137"/>
      <c r="J9" s="38"/>
      <c r="K9" s="38"/>
      <c r="L9" s="1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137"/>
      <c r="J10" s="38"/>
      <c r="K10" s="38"/>
      <c r="L10" s="1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5" t="s">
        <v>18</v>
      </c>
      <c r="E11" s="38"/>
      <c r="F11" s="140" t="s">
        <v>28</v>
      </c>
      <c r="G11" s="38"/>
      <c r="H11" s="38"/>
      <c r="I11" s="141" t="s">
        <v>20</v>
      </c>
      <c r="J11" s="140" t="s">
        <v>28</v>
      </c>
      <c r="K11" s="38"/>
      <c r="L11" s="1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5" t="s">
        <v>22</v>
      </c>
      <c r="E12" s="38"/>
      <c r="F12" s="140" t="s">
        <v>23</v>
      </c>
      <c r="G12" s="38"/>
      <c r="H12" s="38"/>
      <c r="I12" s="141" t="s">
        <v>24</v>
      </c>
      <c r="J12" s="142" t="str">
        <f>'Rekapitulace stavby'!AN8</f>
        <v>27. 1. 2020</v>
      </c>
      <c r="K12" s="38"/>
      <c r="L12" s="1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37"/>
      <c r="J13" s="38"/>
      <c r="K13" s="38"/>
      <c r="L13" s="1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5" t="s">
        <v>26</v>
      </c>
      <c r="E14" s="38"/>
      <c r="F14" s="38"/>
      <c r="G14" s="38"/>
      <c r="H14" s="38"/>
      <c r="I14" s="141" t="s">
        <v>27</v>
      </c>
      <c r="J14" s="140" t="s">
        <v>28</v>
      </c>
      <c r="K14" s="38"/>
      <c r="L14" s="1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0" t="s">
        <v>29</v>
      </c>
      <c r="F15" s="38"/>
      <c r="G15" s="38"/>
      <c r="H15" s="38"/>
      <c r="I15" s="141" t="s">
        <v>30</v>
      </c>
      <c r="J15" s="140" t="s">
        <v>28</v>
      </c>
      <c r="K15" s="38"/>
      <c r="L15" s="1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137"/>
      <c r="J16" s="38"/>
      <c r="K16" s="38"/>
      <c r="L16" s="1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5" t="s">
        <v>31</v>
      </c>
      <c r="E17" s="38"/>
      <c r="F17" s="38"/>
      <c r="G17" s="38"/>
      <c r="H17" s="38"/>
      <c r="I17" s="141" t="s">
        <v>27</v>
      </c>
      <c r="J17" s="33" t="str">
        <f>'Rekapitulace stavby'!AN13</f>
        <v>Vyplň údaj</v>
      </c>
      <c r="K17" s="38"/>
      <c r="L17" s="1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0"/>
      <c r="G18" s="140"/>
      <c r="H18" s="140"/>
      <c r="I18" s="141" t="s">
        <v>30</v>
      </c>
      <c r="J18" s="33" t="str">
        <f>'Rekapitulace stavby'!AN14</f>
        <v>Vyplň údaj</v>
      </c>
      <c r="K18" s="38"/>
      <c r="L18" s="1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137"/>
      <c r="J19" s="38"/>
      <c r="K19" s="38"/>
      <c r="L19" s="1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5" t="s">
        <v>33</v>
      </c>
      <c r="E20" s="38"/>
      <c r="F20" s="38"/>
      <c r="G20" s="38"/>
      <c r="H20" s="38"/>
      <c r="I20" s="141" t="s">
        <v>27</v>
      </c>
      <c r="J20" s="140" t="s">
        <v>28</v>
      </c>
      <c r="K20" s="38"/>
      <c r="L20" s="1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0" t="s">
        <v>34</v>
      </c>
      <c r="F21" s="38"/>
      <c r="G21" s="38"/>
      <c r="H21" s="38"/>
      <c r="I21" s="141" t="s">
        <v>30</v>
      </c>
      <c r="J21" s="140" t="s">
        <v>28</v>
      </c>
      <c r="K21" s="38"/>
      <c r="L21" s="1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137"/>
      <c r="J22" s="38"/>
      <c r="K22" s="38"/>
      <c r="L22" s="1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5" t="s">
        <v>36</v>
      </c>
      <c r="E23" s="38"/>
      <c r="F23" s="38"/>
      <c r="G23" s="38"/>
      <c r="H23" s="38"/>
      <c r="I23" s="141" t="s">
        <v>27</v>
      </c>
      <c r="J23" s="140" t="str">
        <f>IF('Rekapitulace stavby'!AN19="","",'Rekapitulace stavby'!AN19)</f>
        <v/>
      </c>
      <c r="K23" s="38"/>
      <c r="L23" s="1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0" t="str">
        <f>IF('Rekapitulace stavby'!E20="","",'Rekapitulace stavby'!E20)</f>
        <v xml:space="preserve"> </v>
      </c>
      <c r="F24" s="38"/>
      <c r="G24" s="38"/>
      <c r="H24" s="38"/>
      <c r="I24" s="141" t="s">
        <v>30</v>
      </c>
      <c r="J24" s="140" t="str">
        <f>IF('Rekapitulace stavby'!AN20="","",'Rekapitulace stavby'!AN20)</f>
        <v/>
      </c>
      <c r="K24" s="38"/>
      <c r="L24" s="1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137"/>
      <c r="J25" s="38"/>
      <c r="K25" s="38"/>
      <c r="L25" s="1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5" t="s">
        <v>38</v>
      </c>
      <c r="E26" s="38"/>
      <c r="F26" s="38"/>
      <c r="G26" s="38"/>
      <c r="H26" s="38"/>
      <c r="I26" s="137"/>
      <c r="J26" s="38"/>
      <c r="K26" s="38"/>
      <c r="L26" s="1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3"/>
      <c r="B27" s="144"/>
      <c r="C27" s="143"/>
      <c r="D27" s="143"/>
      <c r="E27" s="145" t="s">
        <v>28</v>
      </c>
      <c r="F27" s="145"/>
      <c r="G27" s="145"/>
      <c r="H27" s="145"/>
      <c r="I27" s="146"/>
      <c r="J27" s="143"/>
      <c r="K27" s="143"/>
      <c r="L27" s="147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137"/>
      <c r="J28" s="38"/>
      <c r="K28" s="38"/>
      <c r="L28" s="1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50"/>
      <c r="J29" s="149"/>
      <c r="K29" s="149"/>
      <c r="L29" s="1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1" t="s">
        <v>40</v>
      </c>
      <c r="E30" s="38"/>
      <c r="F30" s="38"/>
      <c r="G30" s="38"/>
      <c r="H30" s="38"/>
      <c r="I30" s="137"/>
      <c r="J30" s="152">
        <f>ROUND(J83,2)</f>
        <v>0</v>
      </c>
      <c r="K30" s="38"/>
      <c r="L30" s="1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50"/>
      <c r="J31" s="149"/>
      <c r="K31" s="149"/>
      <c r="L31" s="1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3" t="s">
        <v>42</v>
      </c>
      <c r="G32" s="38"/>
      <c r="H32" s="38"/>
      <c r="I32" s="154" t="s">
        <v>41</v>
      </c>
      <c r="J32" s="153" t="s">
        <v>43</v>
      </c>
      <c r="K32" s="38"/>
      <c r="L32" s="1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5" t="s">
        <v>44</v>
      </c>
      <c r="E33" s="135" t="s">
        <v>45</v>
      </c>
      <c r="F33" s="156">
        <f>ROUND((SUM(BE83:BE149)),2)</f>
        <v>0</v>
      </c>
      <c r="G33" s="38"/>
      <c r="H33" s="38"/>
      <c r="I33" s="157">
        <v>0.21</v>
      </c>
      <c r="J33" s="156">
        <f>ROUND(((SUM(BE83:BE149))*I33),2)</f>
        <v>0</v>
      </c>
      <c r="K33" s="38"/>
      <c r="L33" s="1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5" t="s">
        <v>46</v>
      </c>
      <c r="F34" s="156">
        <f>ROUND((SUM(BF83:BF149)),2)</f>
        <v>0</v>
      </c>
      <c r="G34" s="38"/>
      <c r="H34" s="38"/>
      <c r="I34" s="157">
        <v>0.15</v>
      </c>
      <c r="J34" s="156">
        <f>ROUND(((SUM(BF83:BF149))*I34),2)</f>
        <v>0</v>
      </c>
      <c r="K34" s="38"/>
      <c r="L34" s="1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5" t="s">
        <v>47</v>
      </c>
      <c r="F35" s="156">
        <f>ROUND((SUM(BG83:BG149)),2)</f>
        <v>0</v>
      </c>
      <c r="G35" s="38"/>
      <c r="H35" s="38"/>
      <c r="I35" s="157">
        <v>0.21</v>
      </c>
      <c r="J35" s="156">
        <f>0</f>
        <v>0</v>
      </c>
      <c r="K35" s="38"/>
      <c r="L35" s="1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5" t="s">
        <v>48</v>
      </c>
      <c r="F36" s="156">
        <f>ROUND((SUM(BH83:BH149)),2)</f>
        <v>0</v>
      </c>
      <c r="G36" s="38"/>
      <c r="H36" s="38"/>
      <c r="I36" s="157">
        <v>0.15</v>
      </c>
      <c r="J36" s="156">
        <f>0</f>
        <v>0</v>
      </c>
      <c r="K36" s="38"/>
      <c r="L36" s="1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5" t="s">
        <v>49</v>
      </c>
      <c r="F37" s="156">
        <f>ROUND((SUM(BI83:BI149)),2)</f>
        <v>0</v>
      </c>
      <c r="G37" s="38"/>
      <c r="H37" s="38"/>
      <c r="I37" s="157">
        <v>0</v>
      </c>
      <c r="J37" s="156">
        <f>0</f>
        <v>0</v>
      </c>
      <c r="K37" s="38"/>
      <c r="L37" s="1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137"/>
      <c r="J38" s="38"/>
      <c r="K38" s="38"/>
      <c r="L38" s="1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8"/>
      <c r="D39" s="159" t="s">
        <v>50</v>
      </c>
      <c r="E39" s="160"/>
      <c r="F39" s="160"/>
      <c r="G39" s="161" t="s">
        <v>51</v>
      </c>
      <c r="H39" s="162" t="s">
        <v>52</v>
      </c>
      <c r="I39" s="163"/>
      <c r="J39" s="164">
        <f>SUM(J30:J37)</f>
        <v>0</v>
      </c>
      <c r="K39" s="165"/>
      <c r="L39" s="1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66"/>
      <c r="C40" s="167"/>
      <c r="D40" s="167"/>
      <c r="E40" s="167"/>
      <c r="F40" s="167"/>
      <c r="G40" s="167"/>
      <c r="H40" s="167"/>
      <c r="I40" s="168"/>
      <c r="J40" s="167"/>
      <c r="K40" s="167"/>
      <c r="L40" s="1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69"/>
      <c r="C44" s="170"/>
      <c r="D44" s="170"/>
      <c r="E44" s="170"/>
      <c r="F44" s="170"/>
      <c r="G44" s="170"/>
      <c r="H44" s="170"/>
      <c r="I44" s="171"/>
      <c r="J44" s="170"/>
      <c r="K44" s="170"/>
      <c r="L44" s="1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218</v>
      </c>
      <c r="D45" s="40"/>
      <c r="E45" s="40"/>
      <c r="F45" s="40"/>
      <c r="G45" s="40"/>
      <c r="H45" s="40"/>
      <c r="I45" s="137"/>
      <c r="J45" s="40"/>
      <c r="K45" s="40"/>
      <c r="L45" s="1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137"/>
      <c r="J46" s="40"/>
      <c r="K46" s="40"/>
      <c r="L46" s="1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137"/>
      <c r="J47" s="40"/>
      <c r="K47" s="40"/>
      <c r="L47" s="1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72" t="str">
        <f>E7</f>
        <v>Transform. domova Kamelie Křižanov IV - SO.3 výstavba Měřín DA a DS</v>
      </c>
      <c r="F48" s="32"/>
      <c r="G48" s="32"/>
      <c r="H48" s="32"/>
      <c r="I48" s="137"/>
      <c r="J48" s="40"/>
      <c r="K48" s="40"/>
      <c r="L48" s="1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149</v>
      </c>
      <c r="D49" s="40"/>
      <c r="E49" s="40"/>
      <c r="F49" s="40"/>
      <c r="G49" s="40"/>
      <c r="H49" s="40"/>
      <c r="I49" s="137"/>
      <c r="J49" s="40"/>
      <c r="K49" s="40"/>
      <c r="L49" s="1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ALFA-265092 - D.2.2 - splašková kanalizace</v>
      </c>
      <c r="F50" s="40"/>
      <c r="G50" s="40"/>
      <c r="H50" s="40"/>
      <c r="I50" s="137"/>
      <c r="J50" s="40"/>
      <c r="K50" s="40"/>
      <c r="L50" s="1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137"/>
      <c r="J51" s="40"/>
      <c r="K51" s="40"/>
      <c r="L51" s="1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22</v>
      </c>
      <c r="D52" s="40"/>
      <c r="E52" s="40"/>
      <c r="F52" s="27" t="str">
        <f>F12</f>
        <v>Měřín</v>
      </c>
      <c r="G52" s="40"/>
      <c r="H52" s="40"/>
      <c r="I52" s="141" t="s">
        <v>24</v>
      </c>
      <c r="J52" s="72" t="str">
        <f>IF(J12="","",J12)</f>
        <v>27. 1. 2020</v>
      </c>
      <c r="K52" s="40"/>
      <c r="L52" s="1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137"/>
      <c r="J53" s="40"/>
      <c r="K53" s="40"/>
      <c r="L53" s="1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40.05" customHeight="1">
      <c r="A54" s="38"/>
      <c r="B54" s="39"/>
      <c r="C54" s="32" t="s">
        <v>26</v>
      </c>
      <c r="D54" s="40"/>
      <c r="E54" s="40"/>
      <c r="F54" s="27" t="str">
        <f>E15</f>
        <v>Kraj Výsočina, Žižkova57, Jihlava</v>
      </c>
      <c r="G54" s="40"/>
      <c r="H54" s="40"/>
      <c r="I54" s="141" t="s">
        <v>33</v>
      </c>
      <c r="J54" s="36" t="str">
        <f>E21</f>
        <v>Atelier Alfa, spol. s r.o., Brněnská 48, Jihlava</v>
      </c>
      <c r="K54" s="40"/>
      <c r="L54" s="1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31</v>
      </c>
      <c r="D55" s="40"/>
      <c r="E55" s="40"/>
      <c r="F55" s="27" t="str">
        <f>IF(E18="","",E18)</f>
        <v>Vyplň údaj</v>
      </c>
      <c r="G55" s="40"/>
      <c r="H55" s="40"/>
      <c r="I55" s="141" t="s">
        <v>36</v>
      </c>
      <c r="J55" s="36" t="str">
        <f>E24</f>
        <v xml:space="preserve"> </v>
      </c>
      <c r="K55" s="40"/>
      <c r="L55" s="1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137"/>
      <c r="J56" s="40"/>
      <c r="K56" s="40"/>
      <c r="L56" s="1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73" t="s">
        <v>243</v>
      </c>
      <c r="D57" s="174"/>
      <c r="E57" s="174"/>
      <c r="F57" s="174"/>
      <c r="G57" s="174"/>
      <c r="H57" s="174"/>
      <c r="I57" s="175"/>
      <c r="J57" s="176" t="s">
        <v>244</v>
      </c>
      <c r="K57" s="174"/>
      <c r="L57" s="1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137"/>
      <c r="J58" s="40"/>
      <c r="K58" s="40"/>
      <c r="L58" s="1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77" t="s">
        <v>72</v>
      </c>
      <c r="D59" s="40"/>
      <c r="E59" s="40"/>
      <c r="F59" s="40"/>
      <c r="G59" s="40"/>
      <c r="H59" s="40"/>
      <c r="I59" s="137"/>
      <c r="J59" s="102">
        <f>J83</f>
        <v>0</v>
      </c>
      <c r="K59" s="40"/>
      <c r="L59" s="1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84</v>
      </c>
    </row>
    <row r="60" spans="1:31" s="9" customFormat="1" ht="24.95" customHeight="1">
      <c r="A60" s="9"/>
      <c r="B60" s="178"/>
      <c r="C60" s="179"/>
      <c r="D60" s="180" t="s">
        <v>251</v>
      </c>
      <c r="E60" s="181"/>
      <c r="F60" s="181"/>
      <c r="G60" s="181"/>
      <c r="H60" s="181"/>
      <c r="I60" s="182"/>
      <c r="J60" s="183">
        <f>J84</f>
        <v>0</v>
      </c>
      <c r="K60" s="179"/>
      <c r="L60" s="184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9" customFormat="1" ht="24.95" customHeight="1">
      <c r="A61" s="9"/>
      <c r="B61" s="178"/>
      <c r="C61" s="179"/>
      <c r="D61" s="180" t="s">
        <v>260</v>
      </c>
      <c r="E61" s="181"/>
      <c r="F61" s="181"/>
      <c r="G61" s="181"/>
      <c r="H61" s="181"/>
      <c r="I61" s="182"/>
      <c r="J61" s="183">
        <f>J126</f>
        <v>0</v>
      </c>
      <c r="K61" s="179"/>
      <c r="L61" s="184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1:31" s="9" customFormat="1" ht="24.95" customHeight="1">
      <c r="A62" s="9"/>
      <c r="B62" s="178"/>
      <c r="C62" s="179"/>
      <c r="D62" s="180" t="s">
        <v>5018</v>
      </c>
      <c r="E62" s="181"/>
      <c r="F62" s="181"/>
      <c r="G62" s="181"/>
      <c r="H62" s="181"/>
      <c r="I62" s="182"/>
      <c r="J62" s="183">
        <f>J131</f>
        <v>0</v>
      </c>
      <c r="K62" s="179"/>
      <c r="L62" s="184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9" customFormat="1" ht="24.95" customHeight="1">
      <c r="A63" s="9"/>
      <c r="B63" s="178"/>
      <c r="C63" s="179"/>
      <c r="D63" s="180" t="s">
        <v>327</v>
      </c>
      <c r="E63" s="181"/>
      <c r="F63" s="181"/>
      <c r="G63" s="181"/>
      <c r="H63" s="181"/>
      <c r="I63" s="182"/>
      <c r="J63" s="183">
        <f>J148</f>
        <v>0</v>
      </c>
      <c r="K63" s="179"/>
      <c r="L63" s="184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s="2" customFormat="1" ht="21.8" customHeight="1">
      <c r="A64" s="38"/>
      <c r="B64" s="39"/>
      <c r="C64" s="40"/>
      <c r="D64" s="40"/>
      <c r="E64" s="40"/>
      <c r="F64" s="40"/>
      <c r="G64" s="40"/>
      <c r="H64" s="40"/>
      <c r="I64" s="137"/>
      <c r="J64" s="40"/>
      <c r="K64" s="40"/>
      <c r="L64" s="1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5" spans="1:31" s="2" customFormat="1" ht="6.95" customHeight="1">
      <c r="A65" s="38"/>
      <c r="B65" s="59"/>
      <c r="C65" s="60"/>
      <c r="D65" s="60"/>
      <c r="E65" s="60"/>
      <c r="F65" s="60"/>
      <c r="G65" s="60"/>
      <c r="H65" s="60"/>
      <c r="I65" s="168"/>
      <c r="J65" s="60"/>
      <c r="K65" s="60"/>
      <c r="L65" s="1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9" spans="1:31" s="2" customFormat="1" ht="6.95" customHeight="1">
      <c r="A69" s="38"/>
      <c r="B69" s="61"/>
      <c r="C69" s="62"/>
      <c r="D69" s="62"/>
      <c r="E69" s="62"/>
      <c r="F69" s="62"/>
      <c r="G69" s="62"/>
      <c r="H69" s="62"/>
      <c r="I69" s="171"/>
      <c r="J69" s="62"/>
      <c r="K69" s="62"/>
      <c r="L69" s="1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24.95" customHeight="1">
      <c r="A70" s="38"/>
      <c r="B70" s="39"/>
      <c r="C70" s="23" t="s">
        <v>337</v>
      </c>
      <c r="D70" s="40"/>
      <c r="E70" s="40"/>
      <c r="F70" s="40"/>
      <c r="G70" s="40"/>
      <c r="H70" s="40"/>
      <c r="I70" s="137"/>
      <c r="J70" s="40"/>
      <c r="K70" s="40"/>
      <c r="L70" s="1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6.95" customHeight="1">
      <c r="A71" s="38"/>
      <c r="B71" s="39"/>
      <c r="C71" s="40"/>
      <c r="D71" s="40"/>
      <c r="E71" s="40"/>
      <c r="F71" s="40"/>
      <c r="G71" s="40"/>
      <c r="H71" s="40"/>
      <c r="I71" s="137"/>
      <c r="J71" s="40"/>
      <c r="K71" s="40"/>
      <c r="L71" s="1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2" customHeight="1">
      <c r="A72" s="38"/>
      <c r="B72" s="39"/>
      <c r="C72" s="32" t="s">
        <v>16</v>
      </c>
      <c r="D72" s="40"/>
      <c r="E72" s="40"/>
      <c r="F72" s="40"/>
      <c r="G72" s="40"/>
      <c r="H72" s="40"/>
      <c r="I72" s="137"/>
      <c r="J72" s="40"/>
      <c r="K72" s="40"/>
      <c r="L72" s="1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6.5" customHeight="1">
      <c r="A73" s="38"/>
      <c r="B73" s="39"/>
      <c r="C73" s="40"/>
      <c r="D73" s="40"/>
      <c r="E73" s="172" t="str">
        <f>E7</f>
        <v>Transform. domova Kamelie Křižanov IV - SO.3 výstavba Měřín DA a DS</v>
      </c>
      <c r="F73" s="32"/>
      <c r="G73" s="32"/>
      <c r="H73" s="32"/>
      <c r="I73" s="137"/>
      <c r="J73" s="40"/>
      <c r="K73" s="40"/>
      <c r="L73" s="1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2" customHeight="1">
      <c r="A74" s="38"/>
      <c r="B74" s="39"/>
      <c r="C74" s="32" t="s">
        <v>149</v>
      </c>
      <c r="D74" s="40"/>
      <c r="E74" s="40"/>
      <c r="F74" s="40"/>
      <c r="G74" s="40"/>
      <c r="H74" s="40"/>
      <c r="I74" s="137"/>
      <c r="J74" s="40"/>
      <c r="K74" s="40"/>
      <c r="L74" s="1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6.5" customHeight="1">
      <c r="A75" s="38"/>
      <c r="B75" s="39"/>
      <c r="C75" s="40"/>
      <c r="D75" s="40"/>
      <c r="E75" s="69" t="str">
        <f>E9</f>
        <v>ALFA-265092 - D.2.2 - splašková kanalizace</v>
      </c>
      <c r="F75" s="40"/>
      <c r="G75" s="40"/>
      <c r="H75" s="40"/>
      <c r="I75" s="137"/>
      <c r="J75" s="40"/>
      <c r="K75" s="40"/>
      <c r="L75" s="1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6.95" customHeight="1">
      <c r="A76" s="38"/>
      <c r="B76" s="39"/>
      <c r="C76" s="40"/>
      <c r="D76" s="40"/>
      <c r="E76" s="40"/>
      <c r="F76" s="40"/>
      <c r="G76" s="40"/>
      <c r="H76" s="40"/>
      <c r="I76" s="137"/>
      <c r="J76" s="40"/>
      <c r="K76" s="40"/>
      <c r="L76" s="1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2" customHeight="1">
      <c r="A77" s="38"/>
      <c r="B77" s="39"/>
      <c r="C77" s="32" t="s">
        <v>22</v>
      </c>
      <c r="D77" s="40"/>
      <c r="E77" s="40"/>
      <c r="F77" s="27" t="str">
        <f>F12</f>
        <v>Měřín</v>
      </c>
      <c r="G77" s="40"/>
      <c r="H77" s="40"/>
      <c r="I77" s="141" t="s">
        <v>24</v>
      </c>
      <c r="J77" s="72" t="str">
        <f>IF(J12="","",J12)</f>
        <v>27. 1. 2020</v>
      </c>
      <c r="K77" s="40"/>
      <c r="L77" s="1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6.95" customHeight="1">
      <c r="A78" s="38"/>
      <c r="B78" s="39"/>
      <c r="C78" s="40"/>
      <c r="D78" s="40"/>
      <c r="E78" s="40"/>
      <c r="F78" s="40"/>
      <c r="G78" s="40"/>
      <c r="H78" s="40"/>
      <c r="I78" s="137"/>
      <c r="J78" s="40"/>
      <c r="K78" s="40"/>
      <c r="L78" s="1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40.05" customHeight="1">
      <c r="A79" s="38"/>
      <c r="B79" s="39"/>
      <c r="C79" s="32" t="s">
        <v>26</v>
      </c>
      <c r="D79" s="40"/>
      <c r="E79" s="40"/>
      <c r="F79" s="27" t="str">
        <f>E15</f>
        <v>Kraj Výsočina, Žižkova57, Jihlava</v>
      </c>
      <c r="G79" s="40"/>
      <c r="H79" s="40"/>
      <c r="I79" s="141" t="s">
        <v>33</v>
      </c>
      <c r="J79" s="36" t="str">
        <f>E21</f>
        <v>Atelier Alfa, spol. s r.o., Brněnská 48, Jihlava</v>
      </c>
      <c r="K79" s="40"/>
      <c r="L79" s="1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5.15" customHeight="1">
      <c r="A80" s="38"/>
      <c r="B80" s="39"/>
      <c r="C80" s="32" t="s">
        <v>31</v>
      </c>
      <c r="D80" s="40"/>
      <c r="E80" s="40"/>
      <c r="F80" s="27" t="str">
        <f>IF(E18="","",E18)</f>
        <v>Vyplň údaj</v>
      </c>
      <c r="G80" s="40"/>
      <c r="H80" s="40"/>
      <c r="I80" s="141" t="s">
        <v>36</v>
      </c>
      <c r="J80" s="36" t="str">
        <f>E24</f>
        <v xml:space="preserve"> </v>
      </c>
      <c r="K80" s="40"/>
      <c r="L80" s="1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0.3" customHeight="1">
      <c r="A81" s="38"/>
      <c r="B81" s="39"/>
      <c r="C81" s="40"/>
      <c r="D81" s="40"/>
      <c r="E81" s="40"/>
      <c r="F81" s="40"/>
      <c r="G81" s="40"/>
      <c r="H81" s="40"/>
      <c r="I81" s="137"/>
      <c r="J81" s="40"/>
      <c r="K81" s="40"/>
      <c r="L81" s="1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10" customFormat="1" ht="29.25" customHeight="1">
      <c r="A82" s="186"/>
      <c r="B82" s="187"/>
      <c r="C82" s="188" t="s">
        <v>338</v>
      </c>
      <c r="D82" s="189" t="s">
        <v>59</v>
      </c>
      <c r="E82" s="189" t="s">
        <v>55</v>
      </c>
      <c r="F82" s="189" t="s">
        <v>56</v>
      </c>
      <c r="G82" s="189" t="s">
        <v>339</v>
      </c>
      <c r="H82" s="189" t="s">
        <v>340</v>
      </c>
      <c r="I82" s="190" t="s">
        <v>341</v>
      </c>
      <c r="J82" s="189" t="s">
        <v>244</v>
      </c>
      <c r="K82" s="191" t="s">
        <v>342</v>
      </c>
      <c r="L82" s="192"/>
      <c r="M82" s="92" t="s">
        <v>28</v>
      </c>
      <c r="N82" s="93" t="s">
        <v>44</v>
      </c>
      <c r="O82" s="93" t="s">
        <v>343</v>
      </c>
      <c r="P82" s="93" t="s">
        <v>344</v>
      </c>
      <c r="Q82" s="93" t="s">
        <v>345</v>
      </c>
      <c r="R82" s="93" t="s">
        <v>346</v>
      </c>
      <c r="S82" s="93" t="s">
        <v>347</v>
      </c>
      <c r="T82" s="94" t="s">
        <v>348</v>
      </c>
      <c r="U82" s="186"/>
      <c r="V82" s="186"/>
      <c r="W82" s="186"/>
      <c r="X82" s="186"/>
      <c r="Y82" s="186"/>
      <c r="Z82" s="186"/>
      <c r="AA82" s="186"/>
      <c r="AB82" s="186"/>
      <c r="AC82" s="186"/>
      <c r="AD82" s="186"/>
      <c r="AE82" s="186"/>
    </row>
    <row r="83" spans="1:63" s="2" customFormat="1" ht="22.8" customHeight="1">
      <c r="A83" s="38"/>
      <c r="B83" s="39"/>
      <c r="C83" s="99" t="s">
        <v>349</v>
      </c>
      <c r="D83" s="40"/>
      <c r="E83" s="40"/>
      <c r="F83" s="40"/>
      <c r="G83" s="40"/>
      <c r="H83" s="40"/>
      <c r="I83" s="137"/>
      <c r="J83" s="193">
        <f>BK83</f>
        <v>0</v>
      </c>
      <c r="K83" s="40"/>
      <c r="L83" s="44"/>
      <c r="M83" s="95"/>
      <c r="N83" s="194"/>
      <c r="O83" s="96"/>
      <c r="P83" s="195">
        <f>P84+P126+P131+P148</f>
        <v>0</v>
      </c>
      <c r="Q83" s="96"/>
      <c r="R83" s="195">
        <f>R84+R126+R131+R148</f>
        <v>8.75765596</v>
      </c>
      <c r="S83" s="96"/>
      <c r="T83" s="196">
        <f>T84+T126+T131+T148</f>
        <v>0</v>
      </c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T83" s="17" t="s">
        <v>73</v>
      </c>
      <c r="AU83" s="17" t="s">
        <v>84</v>
      </c>
      <c r="BK83" s="197">
        <f>BK84+BK126+BK131+BK148</f>
        <v>0</v>
      </c>
    </row>
    <row r="84" spans="1:63" s="11" customFormat="1" ht="25.9" customHeight="1">
      <c r="A84" s="11"/>
      <c r="B84" s="198"/>
      <c r="C84" s="199"/>
      <c r="D84" s="200" t="s">
        <v>73</v>
      </c>
      <c r="E84" s="201" t="s">
        <v>82</v>
      </c>
      <c r="F84" s="201" t="s">
        <v>350</v>
      </c>
      <c r="G84" s="199"/>
      <c r="H84" s="199"/>
      <c r="I84" s="202"/>
      <c r="J84" s="203">
        <f>BK84</f>
        <v>0</v>
      </c>
      <c r="K84" s="199"/>
      <c r="L84" s="204"/>
      <c r="M84" s="205"/>
      <c r="N84" s="206"/>
      <c r="O84" s="206"/>
      <c r="P84" s="207">
        <f>SUM(P85:P125)</f>
        <v>0</v>
      </c>
      <c r="Q84" s="206"/>
      <c r="R84" s="207">
        <f>SUM(R85:R125)</f>
        <v>5.947711399999999</v>
      </c>
      <c r="S84" s="206"/>
      <c r="T84" s="208">
        <f>SUM(T85:T125)</f>
        <v>0</v>
      </c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R84" s="209" t="s">
        <v>228</v>
      </c>
      <c r="AT84" s="210" t="s">
        <v>73</v>
      </c>
      <c r="AU84" s="210" t="s">
        <v>74</v>
      </c>
      <c r="AY84" s="209" t="s">
        <v>351</v>
      </c>
      <c r="BK84" s="211">
        <f>SUM(BK85:BK125)</f>
        <v>0</v>
      </c>
    </row>
    <row r="85" spans="1:65" s="2" customFormat="1" ht="33" customHeight="1">
      <c r="A85" s="38"/>
      <c r="B85" s="39"/>
      <c r="C85" s="212" t="s">
        <v>82</v>
      </c>
      <c r="D85" s="212" t="s">
        <v>352</v>
      </c>
      <c r="E85" s="213" t="s">
        <v>5019</v>
      </c>
      <c r="F85" s="214" t="s">
        <v>5020</v>
      </c>
      <c r="G85" s="215" t="s">
        <v>355</v>
      </c>
      <c r="H85" s="216">
        <v>5.452</v>
      </c>
      <c r="I85" s="217"/>
      <c r="J85" s="218">
        <f>ROUND(I85*H85,2)</f>
        <v>0</v>
      </c>
      <c r="K85" s="214" t="s">
        <v>356</v>
      </c>
      <c r="L85" s="44"/>
      <c r="M85" s="219" t="s">
        <v>28</v>
      </c>
      <c r="N85" s="220" t="s">
        <v>45</v>
      </c>
      <c r="O85" s="84"/>
      <c r="P85" s="221">
        <f>O85*H85</f>
        <v>0</v>
      </c>
      <c r="Q85" s="221">
        <v>0</v>
      </c>
      <c r="R85" s="221">
        <f>Q85*H85</f>
        <v>0</v>
      </c>
      <c r="S85" s="221">
        <v>0</v>
      </c>
      <c r="T85" s="222">
        <f>S85*H85</f>
        <v>0</v>
      </c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R85" s="223" t="s">
        <v>228</v>
      </c>
      <c r="AT85" s="223" t="s">
        <v>352</v>
      </c>
      <c r="AU85" s="223" t="s">
        <v>82</v>
      </c>
      <c r="AY85" s="17" t="s">
        <v>351</v>
      </c>
      <c r="BE85" s="224">
        <f>IF(N85="základní",J85,0)</f>
        <v>0</v>
      </c>
      <c r="BF85" s="224">
        <f>IF(N85="snížená",J85,0)</f>
        <v>0</v>
      </c>
      <c r="BG85" s="224">
        <f>IF(N85="zákl. přenesená",J85,0)</f>
        <v>0</v>
      </c>
      <c r="BH85" s="224">
        <f>IF(N85="sníž. přenesená",J85,0)</f>
        <v>0</v>
      </c>
      <c r="BI85" s="224">
        <f>IF(N85="nulová",J85,0)</f>
        <v>0</v>
      </c>
      <c r="BJ85" s="17" t="s">
        <v>82</v>
      </c>
      <c r="BK85" s="224">
        <f>ROUND(I85*H85,2)</f>
        <v>0</v>
      </c>
      <c r="BL85" s="17" t="s">
        <v>228</v>
      </c>
      <c r="BM85" s="223" t="s">
        <v>5115</v>
      </c>
    </row>
    <row r="86" spans="1:51" s="12" customFormat="1" ht="12">
      <c r="A86" s="12"/>
      <c r="B86" s="225"/>
      <c r="C86" s="226"/>
      <c r="D86" s="227" t="s">
        <v>358</v>
      </c>
      <c r="E86" s="228" t="s">
        <v>28</v>
      </c>
      <c r="F86" s="229" t="s">
        <v>5022</v>
      </c>
      <c r="G86" s="226"/>
      <c r="H86" s="228" t="s">
        <v>28</v>
      </c>
      <c r="I86" s="230"/>
      <c r="J86" s="226"/>
      <c r="K86" s="226"/>
      <c r="L86" s="231"/>
      <c r="M86" s="232"/>
      <c r="N86" s="233"/>
      <c r="O86" s="233"/>
      <c r="P86" s="233"/>
      <c r="Q86" s="233"/>
      <c r="R86" s="233"/>
      <c r="S86" s="233"/>
      <c r="T86" s="234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T86" s="235" t="s">
        <v>358</v>
      </c>
      <c r="AU86" s="235" t="s">
        <v>82</v>
      </c>
      <c r="AV86" s="12" t="s">
        <v>82</v>
      </c>
      <c r="AW86" s="12" t="s">
        <v>35</v>
      </c>
      <c r="AX86" s="12" t="s">
        <v>74</v>
      </c>
      <c r="AY86" s="235" t="s">
        <v>351</v>
      </c>
    </row>
    <row r="87" spans="1:51" s="12" customFormat="1" ht="12">
      <c r="A87" s="12"/>
      <c r="B87" s="225"/>
      <c r="C87" s="226"/>
      <c r="D87" s="227" t="s">
        <v>358</v>
      </c>
      <c r="E87" s="228" t="s">
        <v>28</v>
      </c>
      <c r="F87" s="229" t="s">
        <v>5116</v>
      </c>
      <c r="G87" s="226"/>
      <c r="H87" s="228" t="s">
        <v>28</v>
      </c>
      <c r="I87" s="230"/>
      <c r="J87" s="226"/>
      <c r="K87" s="226"/>
      <c r="L87" s="231"/>
      <c r="M87" s="232"/>
      <c r="N87" s="233"/>
      <c r="O87" s="233"/>
      <c r="P87" s="233"/>
      <c r="Q87" s="233"/>
      <c r="R87" s="233"/>
      <c r="S87" s="233"/>
      <c r="T87" s="234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T87" s="235" t="s">
        <v>358</v>
      </c>
      <c r="AU87" s="235" t="s">
        <v>82</v>
      </c>
      <c r="AV87" s="12" t="s">
        <v>82</v>
      </c>
      <c r="AW87" s="12" t="s">
        <v>35</v>
      </c>
      <c r="AX87" s="12" t="s">
        <v>74</v>
      </c>
      <c r="AY87" s="235" t="s">
        <v>351</v>
      </c>
    </row>
    <row r="88" spans="1:51" s="13" customFormat="1" ht="12">
      <c r="A88" s="13"/>
      <c r="B88" s="236"/>
      <c r="C88" s="237"/>
      <c r="D88" s="227" t="s">
        <v>358</v>
      </c>
      <c r="E88" s="238" t="s">
        <v>360</v>
      </c>
      <c r="F88" s="239" t="s">
        <v>5117</v>
      </c>
      <c r="G88" s="237"/>
      <c r="H88" s="240">
        <v>5.452</v>
      </c>
      <c r="I88" s="241"/>
      <c r="J88" s="237"/>
      <c r="K88" s="237"/>
      <c r="L88" s="242"/>
      <c r="M88" s="243"/>
      <c r="N88" s="244"/>
      <c r="O88" s="244"/>
      <c r="P88" s="244"/>
      <c r="Q88" s="244"/>
      <c r="R88" s="244"/>
      <c r="S88" s="244"/>
      <c r="T88" s="245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T88" s="246" t="s">
        <v>358</v>
      </c>
      <c r="AU88" s="246" t="s">
        <v>82</v>
      </c>
      <c r="AV88" s="13" t="s">
        <v>138</v>
      </c>
      <c r="AW88" s="13" t="s">
        <v>35</v>
      </c>
      <c r="AX88" s="13" t="s">
        <v>82</v>
      </c>
      <c r="AY88" s="246" t="s">
        <v>351</v>
      </c>
    </row>
    <row r="89" spans="1:65" s="2" customFormat="1" ht="44.25" customHeight="1">
      <c r="A89" s="38"/>
      <c r="B89" s="39"/>
      <c r="C89" s="212" t="s">
        <v>138</v>
      </c>
      <c r="D89" s="212" t="s">
        <v>352</v>
      </c>
      <c r="E89" s="213" t="s">
        <v>5025</v>
      </c>
      <c r="F89" s="214" t="s">
        <v>5026</v>
      </c>
      <c r="G89" s="215" t="s">
        <v>355</v>
      </c>
      <c r="H89" s="216">
        <v>5.452</v>
      </c>
      <c r="I89" s="217"/>
      <c r="J89" s="218">
        <f>ROUND(I89*H89,2)</f>
        <v>0</v>
      </c>
      <c r="K89" s="214" t="s">
        <v>356</v>
      </c>
      <c r="L89" s="44"/>
      <c r="M89" s="219" t="s">
        <v>28</v>
      </c>
      <c r="N89" s="220" t="s">
        <v>45</v>
      </c>
      <c r="O89" s="84"/>
      <c r="P89" s="221">
        <f>O89*H89</f>
        <v>0</v>
      </c>
      <c r="Q89" s="221">
        <v>0</v>
      </c>
      <c r="R89" s="221">
        <f>Q89*H89</f>
        <v>0</v>
      </c>
      <c r="S89" s="221">
        <v>0</v>
      </c>
      <c r="T89" s="222">
        <f>S89*H89</f>
        <v>0</v>
      </c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R89" s="223" t="s">
        <v>228</v>
      </c>
      <c r="AT89" s="223" t="s">
        <v>352</v>
      </c>
      <c r="AU89" s="223" t="s">
        <v>82</v>
      </c>
      <c r="AY89" s="17" t="s">
        <v>351</v>
      </c>
      <c r="BE89" s="224">
        <f>IF(N89="základní",J89,0)</f>
        <v>0</v>
      </c>
      <c r="BF89" s="224">
        <f>IF(N89="snížená",J89,0)</f>
        <v>0</v>
      </c>
      <c r="BG89" s="224">
        <f>IF(N89="zákl. přenesená",J89,0)</f>
        <v>0</v>
      </c>
      <c r="BH89" s="224">
        <f>IF(N89="sníž. přenesená",J89,0)</f>
        <v>0</v>
      </c>
      <c r="BI89" s="224">
        <f>IF(N89="nulová",J89,0)</f>
        <v>0</v>
      </c>
      <c r="BJ89" s="17" t="s">
        <v>82</v>
      </c>
      <c r="BK89" s="224">
        <f>ROUND(I89*H89,2)</f>
        <v>0</v>
      </c>
      <c r="BL89" s="17" t="s">
        <v>228</v>
      </c>
      <c r="BM89" s="223" t="s">
        <v>5118</v>
      </c>
    </row>
    <row r="90" spans="1:51" s="13" customFormat="1" ht="12">
      <c r="A90" s="13"/>
      <c r="B90" s="236"/>
      <c r="C90" s="237"/>
      <c r="D90" s="227" t="s">
        <v>358</v>
      </c>
      <c r="E90" s="238" t="s">
        <v>365</v>
      </c>
      <c r="F90" s="239" t="s">
        <v>5119</v>
      </c>
      <c r="G90" s="237"/>
      <c r="H90" s="240">
        <v>5.452</v>
      </c>
      <c r="I90" s="241"/>
      <c r="J90" s="237"/>
      <c r="K90" s="237"/>
      <c r="L90" s="242"/>
      <c r="M90" s="243"/>
      <c r="N90" s="244"/>
      <c r="O90" s="244"/>
      <c r="P90" s="244"/>
      <c r="Q90" s="244"/>
      <c r="R90" s="244"/>
      <c r="S90" s="244"/>
      <c r="T90" s="245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T90" s="246" t="s">
        <v>358</v>
      </c>
      <c r="AU90" s="246" t="s">
        <v>82</v>
      </c>
      <c r="AV90" s="13" t="s">
        <v>138</v>
      </c>
      <c r="AW90" s="13" t="s">
        <v>35</v>
      </c>
      <c r="AX90" s="13" t="s">
        <v>82</v>
      </c>
      <c r="AY90" s="246" t="s">
        <v>351</v>
      </c>
    </row>
    <row r="91" spans="1:65" s="2" customFormat="1" ht="33" customHeight="1">
      <c r="A91" s="38"/>
      <c r="B91" s="39"/>
      <c r="C91" s="212" t="s">
        <v>367</v>
      </c>
      <c r="D91" s="212" t="s">
        <v>352</v>
      </c>
      <c r="E91" s="213" t="s">
        <v>386</v>
      </c>
      <c r="F91" s="214" t="s">
        <v>387</v>
      </c>
      <c r="G91" s="215" t="s">
        <v>355</v>
      </c>
      <c r="H91" s="216">
        <v>5.452</v>
      </c>
      <c r="I91" s="217"/>
      <c r="J91" s="218">
        <f>ROUND(I91*H91,2)</f>
        <v>0</v>
      </c>
      <c r="K91" s="214" t="s">
        <v>356</v>
      </c>
      <c r="L91" s="44"/>
      <c r="M91" s="219" t="s">
        <v>28</v>
      </c>
      <c r="N91" s="220" t="s">
        <v>45</v>
      </c>
      <c r="O91" s="84"/>
      <c r="P91" s="221">
        <f>O91*H91</f>
        <v>0</v>
      </c>
      <c r="Q91" s="221">
        <v>0</v>
      </c>
      <c r="R91" s="221">
        <f>Q91*H91</f>
        <v>0</v>
      </c>
      <c r="S91" s="221">
        <v>0</v>
      </c>
      <c r="T91" s="222">
        <f>S91*H91</f>
        <v>0</v>
      </c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R91" s="223" t="s">
        <v>228</v>
      </c>
      <c r="AT91" s="223" t="s">
        <v>352</v>
      </c>
      <c r="AU91" s="223" t="s">
        <v>82</v>
      </c>
      <c r="AY91" s="17" t="s">
        <v>351</v>
      </c>
      <c r="BE91" s="224">
        <f>IF(N91="základní",J91,0)</f>
        <v>0</v>
      </c>
      <c r="BF91" s="224">
        <f>IF(N91="snížená",J91,0)</f>
        <v>0</v>
      </c>
      <c r="BG91" s="224">
        <f>IF(N91="zákl. přenesená",J91,0)</f>
        <v>0</v>
      </c>
      <c r="BH91" s="224">
        <f>IF(N91="sníž. přenesená",J91,0)</f>
        <v>0</v>
      </c>
      <c r="BI91" s="224">
        <f>IF(N91="nulová",J91,0)</f>
        <v>0</v>
      </c>
      <c r="BJ91" s="17" t="s">
        <v>82</v>
      </c>
      <c r="BK91" s="224">
        <f>ROUND(I91*H91,2)</f>
        <v>0</v>
      </c>
      <c r="BL91" s="17" t="s">
        <v>228</v>
      </c>
      <c r="BM91" s="223" t="s">
        <v>5120</v>
      </c>
    </row>
    <row r="92" spans="1:51" s="13" customFormat="1" ht="12">
      <c r="A92" s="13"/>
      <c r="B92" s="236"/>
      <c r="C92" s="237"/>
      <c r="D92" s="227" t="s">
        <v>358</v>
      </c>
      <c r="E92" s="238" t="s">
        <v>371</v>
      </c>
      <c r="F92" s="239" t="s">
        <v>5119</v>
      </c>
      <c r="G92" s="237"/>
      <c r="H92" s="240">
        <v>5.452</v>
      </c>
      <c r="I92" s="241"/>
      <c r="J92" s="237"/>
      <c r="K92" s="237"/>
      <c r="L92" s="242"/>
      <c r="M92" s="243"/>
      <c r="N92" s="244"/>
      <c r="O92" s="244"/>
      <c r="P92" s="244"/>
      <c r="Q92" s="244"/>
      <c r="R92" s="244"/>
      <c r="S92" s="244"/>
      <c r="T92" s="245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46" t="s">
        <v>358</v>
      </c>
      <c r="AU92" s="246" t="s">
        <v>82</v>
      </c>
      <c r="AV92" s="13" t="s">
        <v>138</v>
      </c>
      <c r="AW92" s="13" t="s">
        <v>35</v>
      </c>
      <c r="AX92" s="13" t="s">
        <v>82</v>
      </c>
      <c r="AY92" s="246" t="s">
        <v>351</v>
      </c>
    </row>
    <row r="93" spans="1:65" s="2" customFormat="1" ht="44.25" customHeight="1">
      <c r="A93" s="38"/>
      <c r="B93" s="39"/>
      <c r="C93" s="212" t="s">
        <v>228</v>
      </c>
      <c r="D93" s="212" t="s">
        <v>352</v>
      </c>
      <c r="E93" s="213" t="s">
        <v>5030</v>
      </c>
      <c r="F93" s="214" t="s">
        <v>5031</v>
      </c>
      <c r="G93" s="215" t="s">
        <v>355</v>
      </c>
      <c r="H93" s="216">
        <v>5.452</v>
      </c>
      <c r="I93" s="217"/>
      <c r="J93" s="218">
        <f>ROUND(I93*H93,2)</f>
        <v>0</v>
      </c>
      <c r="K93" s="214" t="s">
        <v>356</v>
      </c>
      <c r="L93" s="44"/>
      <c r="M93" s="219" t="s">
        <v>28</v>
      </c>
      <c r="N93" s="220" t="s">
        <v>45</v>
      </c>
      <c r="O93" s="84"/>
      <c r="P93" s="221">
        <f>O93*H93</f>
        <v>0</v>
      </c>
      <c r="Q93" s="221">
        <v>0</v>
      </c>
      <c r="R93" s="221">
        <f>Q93*H93</f>
        <v>0</v>
      </c>
      <c r="S93" s="221">
        <v>0</v>
      </c>
      <c r="T93" s="222">
        <f>S93*H93</f>
        <v>0</v>
      </c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R93" s="223" t="s">
        <v>228</v>
      </c>
      <c r="AT93" s="223" t="s">
        <v>352</v>
      </c>
      <c r="AU93" s="223" t="s">
        <v>82</v>
      </c>
      <c r="AY93" s="17" t="s">
        <v>351</v>
      </c>
      <c r="BE93" s="224">
        <f>IF(N93="základní",J93,0)</f>
        <v>0</v>
      </c>
      <c r="BF93" s="224">
        <f>IF(N93="snížená",J93,0)</f>
        <v>0</v>
      </c>
      <c r="BG93" s="224">
        <f>IF(N93="zákl. přenesená",J93,0)</f>
        <v>0</v>
      </c>
      <c r="BH93" s="224">
        <f>IF(N93="sníž. přenesená",J93,0)</f>
        <v>0</v>
      </c>
      <c r="BI93" s="224">
        <f>IF(N93="nulová",J93,0)</f>
        <v>0</v>
      </c>
      <c r="BJ93" s="17" t="s">
        <v>82</v>
      </c>
      <c r="BK93" s="224">
        <f>ROUND(I93*H93,2)</f>
        <v>0</v>
      </c>
      <c r="BL93" s="17" t="s">
        <v>228</v>
      </c>
      <c r="BM93" s="223" t="s">
        <v>5121</v>
      </c>
    </row>
    <row r="94" spans="1:51" s="13" customFormat="1" ht="12">
      <c r="A94" s="13"/>
      <c r="B94" s="236"/>
      <c r="C94" s="237"/>
      <c r="D94" s="227" t="s">
        <v>358</v>
      </c>
      <c r="E94" s="238" t="s">
        <v>375</v>
      </c>
      <c r="F94" s="239" t="s">
        <v>5119</v>
      </c>
      <c r="G94" s="237"/>
      <c r="H94" s="240">
        <v>5.452</v>
      </c>
      <c r="I94" s="241"/>
      <c r="J94" s="237"/>
      <c r="K94" s="237"/>
      <c r="L94" s="242"/>
      <c r="M94" s="243"/>
      <c r="N94" s="244"/>
      <c r="O94" s="244"/>
      <c r="P94" s="244"/>
      <c r="Q94" s="244"/>
      <c r="R94" s="244"/>
      <c r="S94" s="244"/>
      <c r="T94" s="245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46" t="s">
        <v>358</v>
      </c>
      <c r="AU94" s="246" t="s">
        <v>82</v>
      </c>
      <c r="AV94" s="13" t="s">
        <v>138</v>
      </c>
      <c r="AW94" s="13" t="s">
        <v>35</v>
      </c>
      <c r="AX94" s="13" t="s">
        <v>82</v>
      </c>
      <c r="AY94" s="246" t="s">
        <v>351</v>
      </c>
    </row>
    <row r="95" spans="1:65" s="2" customFormat="1" ht="33" customHeight="1">
      <c r="A95" s="38"/>
      <c r="B95" s="39"/>
      <c r="C95" s="212" t="s">
        <v>376</v>
      </c>
      <c r="D95" s="212" t="s">
        <v>352</v>
      </c>
      <c r="E95" s="213" t="s">
        <v>5033</v>
      </c>
      <c r="F95" s="214" t="s">
        <v>5034</v>
      </c>
      <c r="G95" s="215" t="s">
        <v>398</v>
      </c>
      <c r="H95" s="216">
        <v>21.085</v>
      </c>
      <c r="I95" s="217"/>
      <c r="J95" s="218">
        <f>ROUND(I95*H95,2)</f>
        <v>0</v>
      </c>
      <c r="K95" s="214" t="s">
        <v>356</v>
      </c>
      <c r="L95" s="44"/>
      <c r="M95" s="219" t="s">
        <v>28</v>
      </c>
      <c r="N95" s="220" t="s">
        <v>45</v>
      </c>
      <c r="O95" s="84"/>
      <c r="P95" s="221">
        <f>O95*H95</f>
        <v>0</v>
      </c>
      <c r="Q95" s="221">
        <v>0.00084</v>
      </c>
      <c r="R95" s="221">
        <f>Q95*H95</f>
        <v>0.017711400000000002</v>
      </c>
      <c r="S95" s="221">
        <v>0</v>
      </c>
      <c r="T95" s="222">
        <f>S95*H95</f>
        <v>0</v>
      </c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R95" s="223" t="s">
        <v>228</v>
      </c>
      <c r="AT95" s="223" t="s">
        <v>352</v>
      </c>
      <c r="AU95" s="223" t="s">
        <v>82</v>
      </c>
      <c r="AY95" s="17" t="s">
        <v>351</v>
      </c>
      <c r="BE95" s="224">
        <f>IF(N95="základní",J95,0)</f>
        <v>0</v>
      </c>
      <c r="BF95" s="224">
        <f>IF(N95="snížená",J95,0)</f>
        <v>0</v>
      </c>
      <c r="BG95" s="224">
        <f>IF(N95="zákl. přenesená",J95,0)</f>
        <v>0</v>
      </c>
      <c r="BH95" s="224">
        <f>IF(N95="sníž. přenesená",J95,0)</f>
        <v>0</v>
      </c>
      <c r="BI95" s="224">
        <f>IF(N95="nulová",J95,0)</f>
        <v>0</v>
      </c>
      <c r="BJ95" s="17" t="s">
        <v>82</v>
      </c>
      <c r="BK95" s="224">
        <f>ROUND(I95*H95,2)</f>
        <v>0</v>
      </c>
      <c r="BL95" s="17" t="s">
        <v>228</v>
      </c>
      <c r="BM95" s="223" t="s">
        <v>5122</v>
      </c>
    </row>
    <row r="96" spans="1:51" s="12" customFormat="1" ht="12">
      <c r="A96" s="12"/>
      <c r="B96" s="225"/>
      <c r="C96" s="226"/>
      <c r="D96" s="227" t="s">
        <v>358</v>
      </c>
      <c r="E96" s="228" t="s">
        <v>28</v>
      </c>
      <c r="F96" s="229" t="s">
        <v>5022</v>
      </c>
      <c r="G96" s="226"/>
      <c r="H96" s="228" t="s">
        <v>28</v>
      </c>
      <c r="I96" s="230"/>
      <c r="J96" s="226"/>
      <c r="K96" s="226"/>
      <c r="L96" s="231"/>
      <c r="M96" s="232"/>
      <c r="N96" s="233"/>
      <c r="O96" s="233"/>
      <c r="P96" s="233"/>
      <c r="Q96" s="233"/>
      <c r="R96" s="233"/>
      <c r="S96" s="233"/>
      <c r="T96" s="234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T96" s="235" t="s">
        <v>358</v>
      </c>
      <c r="AU96" s="235" t="s">
        <v>82</v>
      </c>
      <c r="AV96" s="12" t="s">
        <v>82</v>
      </c>
      <c r="AW96" s="12" t="s">
        <v>35</v>
      </c>
      <c r="AX96" s="12" t="s">
        <v>74</v>
      </c>
      <c r="AY96" s="235" t="s">
        <v>351</v>
      </c>
    </row>
    <row r="97" spans="1:51" s="12" customFormat="1" ht="12">
      <c r="A97" s="12"/>
      <c r="B97" s="225"/>
      <c r="C97" s="226"/>
      <c r="D97" s="227" t="s">
        <v>358</v>
      </c>
      <c r="E97" s="228" t="s">
        <v>28</v>
      </c>
      <c r="F97" s="229" t="s">
        <v>5116</v>
      </c>
      <c r="G97" s="226"/>
      <c r="H97" s="228" t="s">
        <v>28</v>
      </c>
      <c r="I97" s="230"/>
      <c r="J97" s="226"/>
      <c r="K97" s="226"/>
      <c r="L97" s="231"/>
      <c r="M97" s="232"/>
      <c r="N97" s="233"/>
      <c r="O97" s="233"/>
      <c r="P97" s="233"/>
      <c r="Q97" s="233"/>
      <c r="R97" s="233"/>
      <c r="S97" s="233"/>
      <c r="T97" s="234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T97" s="235" t="s">
        <v>358</v>
      </c>
      <c r="AU97" s="235" t="s">
        <v>82</v>
      </c>
      <c r="AV97" s="12" t="s">
        <v>82</v>
      </c>
      <c r="AW97" s="12" t="s">
        <v>35</v>
      </c>
      <c r="AX97" s="12" t="s">
        <v>74</v>
      </c>
      <c r="AY97" s="235" t="s">
        <v>351</v>
      </c>
    </row>
    <row r="98" spans="1:51" s="13" customFormat="1" ht="12">
      <c r="A98" s="13"/>
      <c r="B98" s="236"/>
      <c r="C98" s="237"/>
      <c r="D98" s="227" t="s">
        <v>358</v>
      </c>
      <c r="E98" s="238" t="s">
        <v>380</v>
      </c>
      <c r="F98" s="239" t="s">
        <v>5123</v>
      </c>
      <c r="G98" s="237"/>
      <c r="H98" s="240">
        <v>21.085</v>
      </c>
      <c r="I98" s="241"/>
      <c r="J98" s="237"/>
      <c r="K98" s="237"/>
      <c r="L98" s="242"/>
      <c r="M98" s="243"/>
      <c r="N98" s="244"/>
      <c r="O98" s="244"/>
      <c r="P98" s="244"/>
      <c r="Q98" s="244"/>
      <c r="R98" s="244"/>
      <c r="S98" s="244"/>
      <c r="T98" s="245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46" t="s">
        <v>358</v>
      </c>
      <c r="AU98" s="246" t="s">
        <v>82</v>
      </c>
      <c r="AV98" s="13" t="s">
        <v>138</v>
      </c>
      <c r="AW98" s="13" t="s">
        <v>35</v>
      </c>
      <c r="AX98" s="13" t="s">
        <v>82</v>
      </c>
      <c r="AY98" s="246" t="s">
        <v>351</v>
      </c>
    </row>
    <row r="99" spans="1:65" s="2" customFormat="1" ht="33" customHeight="1">
      <c r="A99" s="38"/>
      <c r="B99" s="39"/>
      <c r="C99" s="212" t="s">
        <v>385</v>
      </c>
      <c r="D99" s="212" t="s">
        <v>352</v>
      </c>
      <c r="E99" s="213" t="s">
        <v>5037</v>
      </c>
      <c r="F99" s="214" t="s">
        <v>5038</v>
      </c>
      <c r="G99" s="215" t="s">
        <v>398</v>
      </c>
      <c r="H99" s="216">
        <v>21.085</v>
      </c>
      <c r="I99" s="217"/>
      <c r="J99" s="218">
        <f>ROUND(I99*H99,2)</f>
        <v>0</v>
      </c>
      <c r="K99" s="214" t="s">
        <v>356</v>
      </c>
      <c r="L99" s="44"/>
      <c r="M99" s="219" t="s">
        <v>28</v>
      </c>
      <c r="N99" s="220" t="s">
        <v>45</v>
      </c>
      <c r="O99" s="84"/>
      <c r="P99" s="221">
        <f>O99*H99</f>
        <v>0</v>
      </c>
      <c r="Q99" s="221">
        <v>0</v>
      </c>
      <c r="R99" s="221">
        <f>Q99*H99</f>
        <v>0</v>
      </c>
      <c r="S99" s="221">
        <v>0</v>
      </c>
      <c r="T99" s="222">
        <f>S99*H99</f>
        <v>0</v>
      </c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R99" s="223" t="s">
        <v>228</v>
      </c>
      <c r="AT99" s="223" t="s">
        <v>352</v>
      </c>
      <c r="AU99" s="223" t="s">
        <v>82</v>
      </c>
      <c r="AY99" s="17" t="s">
        <v>351</v>
      </c>
      <c r="BE99" s="224">
        <f>IF(N99="základní",J99,0)</f>
        <v>0</v>
      </c>
      <c r="BF99" s="224">
        <f>IF(N99="snížená",J99,0)</f>
        <v>0</v>
      </c>
      <c r="BG99" s="224">
        <f>IF(N99="zákl. přenesená",J99,0)</f>
        <v>0</v>
      </c>
      <c r="BH99" s="224">
        <f>IF(N99="sníž. přenesená",J99,0)</f>
        <v>0</v>
      </c>
      <c r="BI99" s="224">
        <f>IF(N99="nulová",J99,0)</f>
        <v>0</v>
      </c>
      <c r="BJ99" s="17" t="s">
        <v>82</v>
      </c>
      <c r="BK99" s="224">
        <f>ROUND(I99*H99,2)</f>
        <v>0</v>
      </c>
      <c r="BL99" s="17" t="s">
        <v>228</v>
      </c>
      <c r="BM99" s="223" t="s">
        <v>5124</v>
      </c>
    </row>
    <row r="100" spans="1:51" s="13" customFormat="1" ht="12">
      <c r="A100" s="13"/>
      <c r="B100" s="236"/>
      <c r="C100" s="237"/>
      <c r="D100" s="227" t="s">
        <v>358</v>
      </c>
      <c r="E100" s="238" t="s">
        <v>389</v>
      </c>
      <c r="F100" s="239" t="s">
        <v>5125</v>
      </c>
      <c r="G100" s="237"/>
      <c r="H100" s="240">
        <v>21.085</v>
      </c>
      <c r="I100" s="241"/>
      <c r="J100" s="237"/>
      <c r="K100" s="237"/>
      <c r="L100" s="242"/>
      <c r="M100" s="243"/>
      <c r="N100" s="244"/>
      <c r="O100" s="244"/>
      <c r="P100" s="244"/>
      <c r="Q100" s="244"/>
      <c r="R100" s="244"/>
      <c r="S100" s="244"/>
      <c r="T100" s="245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46" t="s">
        <v>358</v>
      </c>
      <c r="AU100" s="246" t="s">
        <v>82</v>
      </c>
      <c r="AV100" s="13" t="s">
        <v>138</v>
      </c>
      <c r="AW100" s="13" t="s">
        <v>35</v>
      </c>
      <c r="AX100" s="13" t="s">
        <v>82</v>
      </c>
      <c r="AY100" s="246" t="s">
        <v>351</v>
      </c>
    </row>
    <row r="101" spans="1:65" s="2" customFormat="1" ht="44.25" customHeight="1">
      <c r="A101" s="38"/>
      <c r="B101" s="39"/>
      <c r="C101" s="212" t="s">
        <v>395</v>
      </c>
      <c r="D101" s="212" t="s">
        <v>352</v>
      </c>
      <c r="E101" s="213" t="s">
        <v>443</v>
      </c>
      <c r="F101" s="214" t="s">
        <v>444</v>
      </c>
      <c r="G101" s="215" t="s">
        <v>355</v>
      </c>
      <c r="H101" s="216">
        <v>10.904</v>
      </c>
      <c r="I101" s="217"/>
      <c r="J101" s="218">
        <f>ROUND(I101*H101,2)</f>
        <v>0</v>
      </c>
      <c r="K101" s="214" t="s">
        <v>356</v>
      </c>
      <c r="L101" s="44"/>
      <c r="M101" s="219" t="s">
        <v>28</v>
      </c>
      <c r="N101" s="220" t="s">
        <v>45</v>
      </c>
      <c r="O101" s="84"/>
      <c r="P101" s="221">
        <f>O101*H101</f>
        <v>0</v>
      </c>
      <c r="Q101" s="221">
        <v>0</v>
      </c>
      <c r="R101" s="221">
        <f>Q101*H101</f>
        <v>0</v>
      </c>
      <c r="S101" s="221">
        <v>0</v>
      </c>
      <c r="T101" s="222">
        <f>S101*H101</f>
        <v>0</v>
      </c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R101" s="223" t="s">
        <v>228</v>
      </c>
      <c r="AT101" s="223" t="s">
        <v>352</v>
      </c>
      <c r="AU101" s="223" t="s">
        <v>82</v>
      </c>
      <c r="AY101" s="17" t="s">
        <v>351</v>
      </c>
      <c r="BE101" s="224">
        <f>IF(N101="základní",J101,0)</f>
        <v>0</v>
      </c>
      <c r="BF101" s="224">
        <f>IF(N101="snížená",J101,0)</f>
        <v>0</v>
      </c>
      <c r="BG101" s="224">
        <f>IF(N101="zákl. přenesená",J101,0)</f>
        <v>0</v>
      </c>
      <c r="BH101" s="224">
        <f>IF(N101="sníž. přenesená",J101,0)</f>
        <v>0</v>
      </c>
      <c r="BI101" s="224">
        <f>IF(N101="nulová",J101,0)</f>
        <v>0</v>
      </c>
      <c r="BJ101" s="17" t="s">
        <v>82</v>
      </c>
      <c r="BK101" s="224">
        <f>ROUND(I101*H101,2)</f>
        <v>0</v>
      </c>
      <c r="BL101" s="17" t="s">
        <v>228</v>
      </c>
      <c r="BM101" s="223" t="s">
        <v>5126</v>
      </c>
    </row>
    <row r="102" spans="1:51" s="13" customFormat="1" ht="12">
      <c r="A102" s="13"/>
      <c r="B102" s="236"/>
      <c r="C102" s="237"/>
      <c r="D102" s="227" t="s">
        <v>358</v>
      </c>
      <c r="E102" s="238" t="s">
        <v>400</v>
      </c>
      <c r="F102" s="239" t="s">
        <v>5127</v>
      </c>
      <c r="G102" s="237"/>
      <c r="H102" s="240">
        <v>10.904</v>
      </c>
      <c r="I102" s="241"/>
      <c r="J102" s="237"/>
      <c r="K102" s="237"/>
      <c r="L102" s="242"/>
      <c r="M102" s="243"/>
      <c r="N102" s="244"/>
      <c r="O102" s="244"/>
      <c r="P102" s="244"/>
      <c r="Q102" s="244"/>
      <c r="R102" s="244"/>
      <c r="S102" s="244"/>
      <c r="T102" s="245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46" t="s">
        <v>358</v>
      </c>
      <c r="AU102" s="246" t="s">
        <v>82</v>
      </c>
      <c r="AV102" s="13" t="s">
        <v>138</v>
      </c>
      <c r="AW102" s="13" t="s">
        <v>35</v>
      </c>
      <c r="AX102" s="13" t="s">
        <v>82</v>
      </c>
      <c r="AY102" s="246" t="s">
        <v>351</v>
      </c>
    </row>
    <row r="103" spans="1:65" s="2" customFormat="1" ht="44.25" customHeight="1">
      <c r="A103" s="38"/>
      <c r="B103" s="39"/>
      <c r="C103" s="212" t="s">
        <v>405</v>
      </c>
      <c r="D103" s="212" t="s">
        <v>352</v>
      </c>
      <c r="E103" s="213" t="s">
        <v>5043</v>
      </c>
      <c r="F103" s="214" t="s">
        <v>453</v>
      </c>
      <c r="G103" s="215" t="s">
        <v>355</v>
      </c>
      <c r="H103" s="216">
        <v>3.953</v>
      </c>
      <c r="I103" s="217"/>
      <c r="J103" s="218">
        <f>ROUND(I103*H103,2)</f>
        <v>0</v>
      </c>
      <c r="K103" s="214" t="s">
        <v>28</v>
      </c>
      <c r="L103" s="44"/>
      <c r="M103" s="219" t="s">
        <v>28</v>
      </c>
      <c r="N103" s="220" t="s">
        <v>45</v>
      </c>
      <c r="O103" s="84"/>
      <c r="P103" s="221">
        <f>O103*H103</f>
        <v>0</v>
      </c>
      <c r="Q103" s="221">
        <v>0</v>
      </c>
      <c r="R103" s="221">
        <f>Q103*H103</f>
        <v>0</v>
      </c>
      <c r="S103" s="221">
        <v>0</v>
      </c>
      <c r="T103" s="222">
        <f>S103*H103</f>
        <v>0</v>
      </c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R103" s="223" t="s">
        <v>228</v>
      </c>
      <c r="AT103" s="223" t="s">
        <v>352</v>
      </c>
      <c r="AU103" s="223" t="s">
        <v>82</v>
      </c>
      <c r="AY103" s="17" t="s">
        <v>351</v>
      </c>
      <c r="BE103" s="224">
        <f>IF(N103="základní",J103,0)</f>
        <v>0</v>
      </c>
      <c r="BF103" s="224">
        <f>IF(N103="snížená",J103,0)</f>
        <v>0</v>
      </c>
      <c r="BG103" s="224">
        <f>IF(N103="zákl. přenesená",J103,0)</f>
        <v>0</v>
      </c>
      <c r="BH103" s="224">
        <f>IF(N103="sníž. přenesená",J103,0)</f>
        <v>0</v>
      </c>
      <c r="BI103" s="224">
        <f>IF(N103="nulová",J103,0)</f>
        <v>0</v>
      </c>
      <c r="BJ103" s="17" t="s">
        <v>82</v>
      </c>
      <c r="BK103" s="224">
        <f>ROUND(I103*H103,2)</f>
        <v>0</v>
      </c>
      <c r="BL103" s="17" t="s">
        <v>228</v>
      </c>
      <c r="BM103" s="223" t="s">
        <v>5128</v>
      </c>
    </row>
    <row r="104" spans="1:51" s="13" customFormat="1" ht="12">
      <c r="A104" s="13"/>
      <c r="B104" s="236"/>
      <c r="C104" s="237"/>
      <c r="D104" s="227" t="s">
        <v>358</v>
      </c>
      <c r="E104" s="238" t="s">
        <v>409</v>
      </c>
      <c r="F104" s="239" t="s">
        <v>5129</v>
      </c>
      <c r="G104" s="237"/>
      <c r="H104" s="240">
        <v>10.904</v>
      </c>
      <c r="I104" s="241"/>
      <c r="J104" s="237"/>
      <c r="K104" s="237"/>
      <c r="L104" s="242"/>
      <c r="M104" s="243"/>
      <c r="N104" s="244"/>
      <c r="O104" s="244"/>
      <c r="P104" s="244"/>
      <c r="Q104" s="244"/>
      <c r="R104" s="244"/>
      <c r="S104" s="244"/>
      <c r="T104" s="245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46" t="s">
        <v>358</v>
      </c>
      <c r="AU104" s="246" t="s">
        <v>82</v>
      </c>
      <c r="AV104" s="13" t="s">
        <v>138</v>
      </c>
      <c r="AW104" s="13" t="s">
        <v>35</v>
      </c>
      <c r="AX104" s="13" t="s">
        <v>74</v>
      </c>
      <c r="AY104" s="246" t="s">
        <v>351</v>
      </c>
    </row>
    <row r="105" spans="1:51" s="13" customFormat="1" ht="12">
      <c r="A105" s="13"/>
      <c r="B105" s="236"/>
      <c r="C105" s="237"/>
      <c r="D105" s="227" t="s">
        <v>358</v>
      </c>
      <c r="E105" s="238" t="s">
        <v>2858</v>
      </c>
      <c r="F105" s="239" t="s">
        <v>5130</v>
      </c>
      <c r="G105" s="237"/>
      <c r="H105" s="240">
        <v>-6.951</v>
      </c>
      <c r="I105" s="241"/>
      <c r="J105" s="237"/>
      <c r="K105" s="237"/>
      <c r="L105" s="242"/>
      <c r="M105" s="243"/>
      <c r="N105" s="244"/>
      <c r="O105" s="244"/>
      <c r="P105" s="244"/>
      <c r="Q105" s="244"/>
      <c r="R105" s="244"/>
      <c r="S105" s="244"/>
      <c r="T105" s="245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46" t="s">
        <v>358</v>
      </c>
      <c r="AU105" s="246" t="s">
        <v>82</v>
      </c>
      <c r="AV105" s="13" t="s">
        <v>138</v>
      </c>
      <c r="AW105" s="13" t="s">
        <v>35</v>
      </c>
      <c r="AX105" s="13" t="s">
        <v>74</v>
      </c>
      <c r="AY105" s="246" t="s">
        <v>351</v>
      </c>
    </row>
    <row r="106" spans="1:51" s="13" customFormat="1" ht="12">
      <c r="A106" s="13"/>
      <c r="B106" s="236"/>
      <c r="C106" s="237"/>
      <c r="D106" s="227" t="s">
        <v>358</v>
      </c>
      <c r="E106" s="238" t="s">
        <v>5047</v>
      </c>
      <c r="F106" s="239" t="s">
        <v>5048</v>
      </c>
      <c r="G106" s="237"/>
      <c r="H106" s="240">
        <v>3.953</v>
      </c>
      <c r="I106" s="241"/>
      <c r="J106" s="237"/>
      <c r="K106" s="237"/>
      <c r="L106" s="242"/>
      <c r="M106" s="243"/>
      <c r="N106" s="244"/>
      <c r="O106" s="244"/>
      <c r="P106" s="244"/>
      <c r="Q106" s="244"/>
      <c r="R106" s="244"/>
      <c r="S106" s="244"/>
      <c r="T106" s="245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46" t="s">
        <v>358</v>
      </c>
      <c r="AU106" s="246" t="s">
        <v>82</v>
      </c>
      <c r="AV106" s="13" t="s">
        <v>138</v>
      </c>
      <c r="AW106" s="13" t="s">
        <v>35</v>
      </c>
      <c r="AX106" s="13" t="s">
        <v>82</v>
      </c>
      <c r="AY106" s="246" t="s">
        <v>351</v>
      </c>
    </row>
    <row r="107" spans="1:65" s="2" customFormat="1" ht="33" customHeight="1">
      <c r="A107" s="38"/>
      <c r="B107" s="39"/>
      <c r="C107" s="212" t="s">
        <v>411</v>
      </c>
      <c r="D107" s="212" t="s">
        <v>352</v>
      </c>
      <c r="E107" s="213" t="s">
        <v>5049</v>
      </c>
      <c r="F107" s="214" t="s">
        <v>5050</v>
      </c>
      <c r="G107" s="215" t="s">
        <v>355</v>
      </c>
      <c r="H107" s="216">
        <v>3.953</v>
      </c>
      <c r="I107" s="217"/>
      <c r="J107" s="218">
        <f>ROUND(I107*H107,2)</f>
        <v>0</v>
      </c>
      <c r="K107" s="214" t="s">
        <v>356</v>
      </c>
      <c r="L107" s="44"/>
      <c r="M107" s="219" t="s">
        <v>28</v>
      </c>
      <c r="N107" s="220" t="s">
        <v>45</v>
      </c>
      <c r="O107" s="84"/>
      <c r="P107" s="221">
        <f>O107*H107</f>
        <v>0</v>
      </c>
      <c r="Q107" s="221">
        <v>0</v>
      </c>
      <c r="R107" s="221">
        <f>Q107*H107</f>
        <v>0</v>
      </c>
      <c r="S107" s="221">
        <v>0</v>
      </c>
      <c r="T107" s="222">
        <f>S107*H107</f>
        <v>0</v>
      </c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R107" s="223" t="s">
        <v>228</v>
      </c>
      <c r="AT107" s="223" t="s">
        <v>352</v>
      </c>
      <c r="AU107" s="223" t="s">
        <v>82</v>
      </c>
      <c r="AY107" s="17" t="s">
        <v>351</v>
      </c>
      <c r="BE107" s="224">
        <f>IF(N107="základní",J107,0)</f>
        <v>0</v>
      </c>
      <c r="BF107" s="224">
        <f>IF(N107="snížená",J107,0)</f>
        <v>0</v>
      </c>
      <c r="BG107" s="224">
        <f>IF(N107="zákl. přenesená",J107,0)</f>
        <v>0</v>
      </c>
      <c r="BH107" s="224">
        <f>IF(N107="sníž. přenesená",J107,0)</f>
        <v>0</v>
      </c>
      <c r="BI107" s="224">
        <f>IF(N107="nulová",J107,0)</f>
        <v>0</v>
      </c>
      <c r="BJ107" s="17" t="s">
        <v>82</v>
      </c>
      <c r="BK107" s="224">
        <f>ROUND(I107*H107,2)</f>
        <v>0</v>
      </c>
      <c r="BL107" s="17" t="s">
        <v>228</v>
      </c>
      <c r="BM107" s="223" t="s">
        <v>5131</v>
      </c>
    </row>
    <row r="108" spans="1:51" s="13" customFormat="1" ht="12">
      <c r="A108" s="13"/>
      <c r="B108" s="236"/>
      <c r="C108" s="237"/>
      <c r="D108" s="227" t="s">
        <v>358</v>
      </c>
      <c r="E108" s="238" t="s">
        <v>415</v>
      </c>
      <c r="F108" s="239" t="s">
        <v>5132</v>
      </c>
      <c r="G108" s="237"/>
      <c r="H108" s="240">
        <v>3.953</v>
      </c>
      <c r="I108" s="241"/>
      <c r="J108" s="237"/>
      <c r="K108" s="237"/>
      <c r="L108" s="242"/>
      <c r="M108" s="243"/>
      <c r="N108" s="244"/>
      <c r="O108" s="244"/>
      <c r="P108" s="244"/>
      <c r="Q108" s="244"/>
      <c r="R108" s="244"/>
      <c r="S108" s="244"/>
      <c r="T108" s="245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46" t="s">
        <v>358</v>
      </c>
      <c r="AU108" s="246" t="s">
        <v>82</v>
      </c>
      <c r="AV108" s="13" t="s">
        <v>138</v>
      </c>
      <c r="AW108" s="13" t="s">
        <v>35</v>
      </c>
      <c r="AX108" s="13" t="s">
        <v>82</v>
      </c>
      <c r="AY108" s="246" t="s">
        <v>351</v>
      </c>
    </row>
    <row r="109" spans="1:65" s="2" customFormat="1" ht="16.5" customHeight="1">
      <c r="A109" s="38"/>
      <c r="B109" s="39"/>
      <c r="C109" s="212" t="s">
        <v>417</v>
      </c>
      <c r="D109" s="212" t="s">
        <v>352</v>
      </c>
      <c r="E109" s="213" t="s">
        <v>462</v>
      </c>
      <c r="F109" s="214" t="s">
        <v>463</v>
      </c>
      <c r="G109" s="215" t="s">
        <v>355</v>
      </c>
      <c r="H109" s="216">
        <v>3.953</v>
      </c>
      <c r="I109" s="217"/>
      <c r="J109" s="218">
        <f>ROUND(I109*H109,2)</f>
        <v>0</v>
      </c>
      <c r="K109" s="214" t="s">
        <v>356</v>
      </c>
      <c r="L109" s="44"/>
      <c r="M109" s="219" t="s">
        <v>28</v>
      </c>
      <c r="N109" s="220" t="s">
        <v>45</v>
      </c>
      <c r="O109" s="84"/>
      <c r="P109" s="221">
        <f>O109*H109</f>
        <v>0</v>
      </c>
      <c r="Q109" s="221">
        <v>0</v>
      </c>
      <c r="R109" s="221">
        <f>Q109*H109</f>
        <v>0</v>
      </c>
      <c r="S109" s="221">
        <v>0</v>
      </c>
      <c r="T109" s="222">
        <f>S109*H109</f>
        <v>0</v>
      </c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R109" s="223" t="s">
        <v>228</v>
      </c>
      <c r="AT109" s="223" t="s">
        <v>352</v>
      </c>
      <c r="AU109" s="223" t="s">
        <v>82</v>
      </c>
      <c r="AY109" s="17" t="s">
        <v>351</v>
      </c>
      <c r="BE109" s="224">
        <f>IF(N109="základní",J109,0)</f>
        <v>0</v>
      </c>
      <c r="BF109" s="224">
        <f>IF(N109="snížená",J109,0)</f>
        <v>0</v>
      </c>
      <c r="BG109" s="224">
        <f>IF(N109="zákl. přenesená",J109,0)</f>
        <v>0</v>
      </c>
      <c r="BH109" s="224">
        <f>IF(N109="sníž. přenesená",J109,0)</f>
        <v>0</v>
      </c>
      <c r="BI109" s="224">
        <f>IF(N109="nulová",J109,0)</f>
        <v>0</v>
      </c>
      <c r="BJ109" s="17" t="s">
        <v>82</v>
      </c>
      <c r="BK109" s="224">
        <f>ROUND(I109*H109,2)</f>
        <v>0</v>
      </c>
      <c r="BL109" s="17" t="s">
        <v>228</v>
      </c>
      <c r="BM109" s="223" t="s">
        <v>5133</v>
      </c>
    </row>
    <row r="110" spans="1:51" s="13" customFormat="1" ht="12">
      <c r="A110" s="13"/>
      <c r="B110" s="236"/>
      <c r="C110" s="237"/>
      <c r="D110" s="227" t="s">
        <v>358</v>
      </c>
      <c r="E110" s="238" t="s">
        <v>421</v>
      </c>
      <c r="F110" s="239" t="s">
        <v>5132</v>
      </c>
      <c r="G110" s="237"/>
      <c r="H110" s="240">
        <v>3.953</v>
      </c>
      <c r="I110" s="241"/>
      <c r="J110" s="237"/>
      <c r="K110" s="237"/>
      <c r="L110" s="242"/>
      <c r="M110" s="243"/>
      <c r="N110" s="244"/>
      <c r="O110" s="244"/>
      <c r="P110" s="244"/>
      <c r="Q110" s="244"/>
      <c r="R110" s="244"/>
      <c r="S110" s="244"/>
      <c r="T110" s="245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46" t="s">
        <v>358</v>
      </c>
      <c r="AU110" s="246" t="s">
        <v>82</v>
      </c>
      <c r="AV110" s="13" t="s">
        <v>138</v>
      </c>
      <c r="AW110" s="13" t="s">
        <v>35</v>
      </c>
      <c r="AX110" s="13" t="s">
        <v>82</v>
      </c>
      <c r="AY110" s="246" t="s">
        <v>351</v>
      </c>
    </row>
    <row r="111" spans="1:65" s="2" customFormat="1" ht="21.75" customHeight="1">
      <c r="A111" s="38"/>
      <c r="B111" s="39"/>
      <c r="C111" s="212" t="s">
        <v>422</v>
      </c>
      <c r="D111" s="212" t="s">
        <v>352</v>
      </c>
      <c r="E111" s="213" t="s">
        <v>5054</v>
      </c>
      <c r="F111" s="214" t="s">
        <v>5055</v>
      </c>
      <c r="G111" s="215" t="s">
        <v>355</v>
      </c>
      <c r="H111" s="216">
        <v>3.953</v>
      </c>
      <c r="I111" s="217"/>
      <c r="J111" s="218">
        <f>ROUND(I111*H111,2)</f>
        <v>0</v>
      </c>
      <c r="K111" s="214" t="s">
        <v>28</v>
      </c>
      <c r="L111" s="44"/>
      <c r="M111" s="219" t="s">
        <v>28</v>
      </c>
      <c r="N111" s="220" t="s">
        <v>45</v>
      </c>
      <c r="O111" s="84"/>
      <c r="P111" s="221">
        <f>O111*H111</f>
        <v>0</v>
      </c>
      <c r="Q111" s="221">
        <v>0</v>
      </c>
      <c r="R111" s="221">
        <f>Q111*H111</f>
        <v>0</v>
      </c>
      <c r="S111" s="221">
        <v>0</v>
      </c>
      <c r="T111" s="222">
        <f>S111*H111</f>
        <v>0</v>
      </c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R111" s="223" t="s">
        <v>228</v>
      </c>
      <c r="AT111" s="223" t="s">
        <v>352</v>
      </c>
      <c r="AU111" s="223" t="s">
        <v>82</v>
      </c>
      <c r="AY111" s="17" t="s">
        <v>351</v>
      </c>
      <c r="BE111" s="224">
        <f>IF(N111="základní",J111,0)</f>
        <v>0</v>
      </c>
      <c r="BF111" s="224">
        <f>IF(N111="snížená",J111,0)</f>
        <v>0</v>
      </c>
      <c r="BG111" s="224">
        <f>IF(N111="zákl. přenesená",J111,0)</f>
        <v>0</v>
      </c>
      <c r="BH111" s="224">
        <f>IF(N111="sníž. přenesená",J111,0)</f>
        <v>0</v>
      </c>
      <c r="BI111" s="224">
        <f>IF(N111="nulová",J111,0)</f>
        <v>0</v>
      </c>
      <c r="BJ111" s="17" t="s">
        <v>82</v>
      </c>
      <c r="BK111" s="224">
        <f>ROUND(I111*H111,2)</f>
        <v>0</v>
      </c>
      <c r="BL111" s="17" t="s">
        <v>228</v>
      </c>
      <c r="BM111" s="223" t="s">
        <v>5134</v>
      </c>
    </row>
    <row r="112" spans="1:51" s="13" customFormat="1" ht="12">
      <c r="A112" s="13"/>
      <c r="B112" s="236"/>
      <c r="C112" s="237"/>
      <c r="D112" s="227" t="s">
        <v>358</v>
      </c>
      <c r="E112" s="238" t="s">
        <v>426</v>
      </c>
      <c r="F112" s="239" t="s">
        <v>5132</v>
      </c>
      <c r="G112" s="237"/>
      <c r="H112" s="240">
        <v>3.953</v>
      </c>
      <c r="I112" s="241"/>
      <c r="J112" s="237"/>
      <c r="K112" s="237"/>
      <c r="L112" s="242"/>
      <c r="M112" s="243"/>
      <c r="N112" s="244"/>
      <c r="O112" s="244"/>
      <c r="P112" s="244"/>
      <c r="Q112" s="244"/>
      <c r="R112" s="244"/>
      <c r="S112" s="244"/>
      <c r="T112" s="245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46" t="s">
        <v>358</v>
      </c>
      <c r="AU112" s="246" t="s">
        <v>82</v>
      </c>
      <c r="AV112" s="13" t="s">
        <v>138</v>
      </c>
      <c r="AW112" s="13" t="s">
        <v>35</v>
      </c>
      <c r="AX112" s="13" t="s">
        <v>82</v>
      </c>
      <c r="AY112" s="246" t="s">
        <v>351</v>
      </c>
    </row>
    <row r="113" spans="1:65" s="2" customFormat="1" ht="33" customHeight="1">
      <c r="A113" s="38"/>
      <c r="B113" s="39"/>
      <c r="C113" s="212" t="s">
        <v>428</v>
      </c>
      <c r="D113" s="212" t="s">
        <v>352</v>
      </c>
      <c r="E113" s="213" t="s">
        <v>473</v>
      </c>
      <c r="F113" s="214" t="s">
        <v>474</v>
      </c>
      <c r="G113" s="215" t="s">
        <v>355</v>
      </c>
      <c r="H113" s="216">
        <v>6.951</v>
      </c>
      <c r="I113" s="217"/>
      <c r="J113" s="218">
        <f>ROUND(I113*H113,2)</f>
        <v>0</v>
      </c>
      <c r="K113" s="214" t="s">
        <v>356</v>
      </c>
      <c r="L113" s="44"/>
      <c r="M113" s="219" t="s">
        <v>28</v>
      </c>
      <c r="N113" s="220" t="s">
        <v>45</v>
      </c>
      <c r="O113" s="84"/>
      <c r="P113" s="221">
        <f>O113*H113</f>
        <v>0</v>
      </c>
      <c r="Q113" s="221">
        <v>0</v>
      </c>
      <c r="R113" s="221">
        <f>Q113*H113</f>
        <v>0</v>
      </c>
      <c r="S113" s="221">
        <v>0</v>
      </c>
      <c r="T113" s="222">
        <f>S113*H113</f>
        <v>0</v>
      </c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R113" s="223" t="s">
        <v>228</v>
      </c>
      <c r="AT113" s="223" t="s">
        <v>352</v>
      </c>
      <c r="AU113" s="223" t="s">
        <v>82</v>
      </c>
      <c r="AY113" s="17" t="s">
        <v>351</v>
      </c>
      <c r="BE113" s="224">
        <f>IF(N113="základní",J113,0)</f>
        <v>0</v>
      </c>
      <c r="BF113" s="224">
        <f>IF(N113="snížená",J113,0)</f>
        <v>0</v>
      </c>
      <c r="BG113" s="224">
        <f>IF(N113="zákl. přenesená",J113,0)</f>
        <v>0</v>
      </c>
      <c r="BH113" s="224">
        <f>IF(N113="sníž. přenesená",J113,0)</f>
        <v>0</v>
      </c>
      <c r="BI113" s="224">
        <f>IF(N113="nulová",J113,0)</f>
        <v>0</v>
      </c>
      <c r="BJ113" s="17" t="s">
        <v>82</v>
      </c>
      <c r="BK113" s="224">
        <f>ROUND(I113*H113,2)</f>
        <v>0</v>
      </c>
      <c r="BL113" s="17" t="s">
        <v>228</v>
      </c>
      <c r="BM113" s="223" t="s">
        <v>5135</v>
      </c>
    </row>
    <row r="114" spans="1:51" s="13" customFormat="1" ht="12">
      <c r="A114" s="13"/>
      <c r="B114" s="236"/>
      <c r="C114" s="237"/>
      <c r="D114" s="227" t="s">
        <v>358</v>
      </c>
      <c r="E114" s="238" t="s">
        <v>432</v>
      </c>
      <c r="F114" s="239" t="s">
        <v>5129</v>
      </c>
      <c r="G114" s="237"/>
      <c r="H114" s="240">
        <v>10.904</v>
      </c>
      <c r="I114" s="241"/>
      <c r="J114" s="237"/>
      <c r="K114" s="237"/>
      <c r="L114" s="242"/>
      <c r="M114" s="243"/>
      <c r="N114" s="244"/>
      <c r="O114" s="244"/>
      <c r="P114" s="244"/>
      <c r="Q114" s="244"/>
      <c r="R114" s="244"/>
      <c r="S114" s="244"/>
      <c r="T114" s="245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46" t="s">
        <v>358</v>
      </c>
      <c r="AU114" s="246" t="s">
        <v>82</v>
      </c>
      <c r="AV114" s="13" t="s">
        <v>138</v>
      </c>
      <c r="AW114" s="13" t="s">
        <v>35</v>
      </c>
      <c r="AX114" s="13" t="s">
        <v>74</v>
      </c>
      <c r="AY114" s="246" t="s">
        <v>351</v>
      </c>
    </row>
    <row r="115" spans="1:51" s="13" customFormat="1" ht="12">
      <c r="A115" s="13"/>
      <c r="B115" s="236"/>
      <c r="C115" s="237"/>
      <c r="D115" s="227" t="s">
        <v>358</v>
      </c>
      <c r="E115" s="238" t="s">
        <v>3823</v>
      </c>
      <c r="F115" s="239" t="s">
        <v>5136</v>
      </c>
      <c r="G115" s="237"/>
      <c r="H115" s="240">
        <v>-0.988</v>
      </c>
      <c r="I115" s="241"/>
      <c r="J115" s="237"/>
      <c r="K115" s="237"/>
      <c r="L115" s="242"/>
      <c r="M115" s="243"/>
      <c r="N115" s="244"/>
      <c r="O115" s="244"/>
      <c r="P115" s="244"/>
      <c r="Q115" s="244"/>
      <c r="R115" s="244"/>
      <c r="S115" s="244"/>
      <c r="T115" s="245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46" t="s">
        <v>358</v>
      </c>
      <c r="AU115" s="246" t="s">
        <v>82</v>
      </c>
      <c r="AV115" s="13" t="s">
        <v>138</v>
      </c>
      <c r="AW115" s="13" t="s">
        <v>35</v>
      </c>
      <c r="AX115" s="13" t="s">
        <v>74</v>
      </c>
      <c r="AY115" s="246" t="s">
        <v>351</v>
      </c>
    </row>
    <row r="116" spans="1:51" s="13" customFormat="1" ht="12">
      <c r="A116" s="13"/>
      <c r="B116" s="236"/>
      <c r="C116" s="237"/>
      <c r="D116" s="227" t="s">
        <v>358</v>
      </c>
      <c r="E116" s="238" t="s">
        <v>5015</v>
      </c>
      <c r="F116" s="239" t="s">
        <v>5137</v>
      </c>
      <c r="G116" s="237"/>
      <c r="H116" s="240">
        <v>-2.965</v>
      </c>
      <c r="I116" s="241"/>
      <c r="J116" s="237"/>
      <c r="K116" s="237"/>
      <c r="L116" s="242"/>
      <c r="M116" s="243"/>
      <c r="N116" s="244"/>
      <c r="O116" s="244"/>
      <c r="P116" s="244"/>
      <c r="Q116" s="244"/>
      <c r="R116" s="244"/>
      <c r="S116" s="244"/>
      <c r="T116" s="245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46" t="s">
        <v>358</v>
      </c>
      <c r="AU116" s="246" t="s">
        <v>82</v>
      </c>
      <c r="AV116" s="13" t="s">
        <v>138</v>
      </c>
      <c r="AW116" s="13" t="s">
        <v>35</v>
      </c>
      <c r="AX116" s="13" t="s">
        <v>74</v>
      </c>
      <c r="AY116" s="246" t="s">
        <v>351</v>
      </c>
    </row>
    <row r="117" spans="1:51" s="13" customFormat="1" ht="12">
      <c r="A117" s="13"/>
      <c r="B117" s="236"/>
      <c r="C117" s="237"/>
      <c r="D117" s="227" t="s">
        <v>358</v>
      </c>
      <c r="E117" s="238" t="s">
        <v>5060</v>
      </c>
      <c r="F117" s="239" t="s">
        <v>5061</v>
      </c>
      <c r="G117" s="237"/>
      <c r="H117" s="240">
        <v>6.951</v>
      </c>
      <c r="I117" s="241"/>
      <c r="J117" s="237"/>
      <c r="K117" s="237"/>
      <c r="L117" s="242"/>
      <c r="M117" s="243"/>
      <c r="N117" s="244"/>
      <c r="O117" s="244"/>
      <c r="P117" s="244"/>
      <c r="Q117" s="244"/>
      <c r="R117" s="244"/>
      <c r="S117" s="244"/>
      <c r="T117" s="245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46" t="s">
        <v>358</v>
      </c>
      <c r="AU117" s="246" t="s">
        <v>82</v>
      </c>
      <c r="AV117" s="13" t="s">
        <v>138</v>
      </c>
      <c r="AW117" s="13" t="s">
        <v>35</v>
      </c>
      <c r="AX117" s="13" t="s">
        <v>82</v>
      </c>
      <c r="AY117" s="246" t="s">
        <v>351</v>
      </c>
    </row>
    <row r="118" spans="1:65" s="2" customFormat="1" ht="55.5" customHeight="1">
      <c r="A118" s="38"/>
      <c r="B118" s="39"/>
      <c r="C118" s="212" t="s">
        <v>433</v>
      </c>
      <c r="D118" s="212" t="s">
        <v>352</v>
      </c>
      <c r="E118" s="213" t="s">
        <v>5062</v>
      </c>
      <c r="F118" s="214" t="s">
        <v>5063</v>
      </c>
      <c r="G118" s="215" t="s">
        <v>355</v>
      </c>
      <c r="H118" s="216">
        <v>6.951</v>
      </c>
      <c r="I118" s="217"/>
      <c r="J118" s="218">
        <f>ROUND(I118*H118,2)</f>
        <v>0</v>
      </c>
      <c r="K118" s="214" t="s">
        <v>356</v>
      </c>
      <c r="L118" s="44"/>
      <c r="M118" s="219" t="s">
        <v>28</v>
      </c>
      <c r="N118" s="220" t="s">
        <v>45</v>
      </c>
      <c r="O118" s="84"/>
      <c r="P118" s="221">
        <f>O118*H118</f>
        <v>0</v>
      </c>
      <c r="Q118" s="221">
        <v>0</v>
      </c>
      <c r="R118" s="221">
        <f>Q118*H118</f>
        <v>0</v>
      </c>
      <c r="S118" s="221">
        <v>0</v>
      </c>
      <c r="T118" s="222">
        <f>S118*H118</f>
        <v>0</v>
      </c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R118" s="223" t="s">
        <v>228</v>
      </c>
      <c r="AT118" s="223" t="s">
        <v>352</v>
      </c>
      <c r="AU118" s="223" t="s">
        <v>82</v>
      </c>
      <c r="AY118" s="17" t="s">
        <v>351</v>
      </c>
      <c r="BE118" s="224">
        <f>IF(N118="základní",J118,0)</f>
        <v>0</v>
      </c>
      <c r="BF118" s="224">
        <f>IF(N118="snížená",J118,0)</f>
        <v>0</v>
      </c>
      <c r="BG118" s="224">
        <f>IF(N118="zákl. přenesená",J118,0)</f>
        <v>0</v>
      </c>
      <c r="BH118" s="224">
        <f>IF(N118="sníž. přenesená",J118,0)</f>
        <v>0</v>
      </c>
      <c r="BI118" s="224">
        <f>IF(N118="nulová",J118,0)</f>
        <v>0</v>
      </c>
      <c r="BJ118" s="17" t="s">
        <v>82</v>
      </c>
      <c r="BK118" s="224">
        <f>ROUND(I118*H118,2)</f>
        <v>0</v>
      </c>
      <c r="BL118" s="17" t="s">
        <v>228</v>
      </c>
      <c r="BM118" s="223" t="s">
        <v>5138</v>
      </c>
    </row>
    <row r="119" spans="1:51" s="13" customFormat="1" ht="12">
      <c r="A119" s="13"/>
      <c r="B119" s="236"/>
      <c r="C119" s="237"/>
      <c r="D119" s="227" t="s">
        <v>358</v>
      </c>
      <c r="E119" s="238" t="s">
        <v>437</v>
      </c>
      <c r="F119" s="239" t="s">
        <v>5139</v>
      </c>
      <c r="G119" s="237"/>
      <c r="H119" s="240">
        <v>6.951</v>
      </c>
      <c r="I119" s="241"/>
      <c r="J119" s="237"/>
      <c r="K119" s="237"/>
      <c r="L119" s="242"/>
      <c r="M119" s="243"/>
      <c r="N119" s="244"/>
      <c r="O119" s="244"/>
      <c r="P119" s="244"/>
      <c r="Q119" s="244"/>
      <c r="R119" s="244"/>
      <c r="S119" s="244"/>
      <c r="T119" s="245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46" t="s">
        <v>358</v>
      </c>
      <c r="AU119" s="246" t="s">
        <v>82</v>
      </c>
      <c r="AV119" s="13" t="s">
        <v>138</v>
      </c>
      <c r="AW119" s="13" t="s">
        <v>35</v>
      </c>
      <c r="AX119" s="13" t="s">
        <v>82</v>
      </c>
      <c r="AY119" s="246" t="s">
        <v>351</v>
      </c>
    </row>
    <row r="120" spans="1:65" s="2" customFormat="1" ht="55.5" customHeight="1">
      <c r="A120" s="38"/>
      <c r="B120" s="39"/>
      <c r="C120" s="212" t="s">
        <v>438</v>
      </c>
      <c r="D120" s="212" t="s">
        <v>352</v>
      </c>
      <c r="E120" s="213" t="s">
        <v>5066</v>
      </c>
      <c r="F120" s="214" t="s">
        <v>5067</v>
      </c>
      <c r="G120" s="215" t="s">
        <v>355</v>
      </c>
      <c r="H120" s="216">
        <v>2.965</v>
      </c>
      <c r="I120" s="217"/>
      <c r="J120" s="218">
        <f>ROUND(I120*H120,2)</f>
        <v>0</v>
      </c>
      <c r="K120" s="214" t="s">
        <v>356</v>
      </c>
      <c r="L120" s="44"/>
      <c r="M120" s="219" t="s">
        <v>28</v>
      </c>
      <c r="N120" s="220" t="s">
        <v>45</v>
      </c>
      <c r="O120" s="84"/>
      <c r="P120" s="221">
        <f>O120*H120</f>
        <v>0</v>
      </c>
      <c r="Q120" s="221">
        <v>0</v>
      </c>
      <c r="R120" s="221">
        <f>Q120*H120</f>
        <v>0</v>
      </c>
      <c r="S120" s="221">
        <v>0</v>
      </c>
      <c r="T120" s="222">
        <f>S120*H120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R120" s="223" t="s">
        <v>228</v>
      </c>
      <c r="AT120" s="223" t="s">
        <v>352</v>
      </c>
      <c r="AU120" s="223" t="s">
        <v>82</v>
      </c>
      <c r="AY120" s="17" t="s">
        <v>351</v>
      </c>
      <c r="BE120" s="224">
        <f>IF(N120="základní",J120,0)</f>
        <v>0</v>
      </c>
      <c r="BF120" s="224">
        <f>IF(N120="snížená",J120,0)</f>
        <v>0</v>
      </c>
      <c r="BG120" s="224">
        <f>IF(N120="zákl. přenesená",J120,0)</f>
        <v>0</v>
      </c>
      <c r="BH120" s="224">
        <f>IF(N120="sníž. přenesená",J120,0)</f>
        <v>0</v>
      </c>
      <c r="BI120" s="224">
        <f>IF(N120="nulová",J120,0)</f>
        <v>0</v>
      </c>
      <c r="BJ120" s="17" t="s">
        <v>82</v>
      </c>
      <c r="BK120" s="224">
        <f>ROUND(I120*H120,2)</f>
        <v>0</v>
      </c>
      <c r="BL120" s="17" t="s">
        <v>228</v>
      </c>
      <c r="BM120" s="223" t="s">
        <v>5140</v>
      </c>
    </row>
    <row r="121" spans="1:51" s="12" customFormat="1" ht="12">
      <c r="A121" s="12"/>
      <c r="B121" s="225"/>
      <c r="C121" s="226"/>
      <c r="D121" s="227" t="s">
        <v>358</v>
      </c>
      <c r="E121" s="228" t="s">
        <v>28</v>
      </c>
      <c r="F121" s="229" t="s">
        <v>5022</v>
      </c>
      <c r="G121" s="226"/>
      <c r="H121" s="228" t="s">
        <v>28</v>
      </c>
      <c r="I121" s="230"/>
      <c r="J121" s="226"/>
      <c r="K121" s="226"/>
      <c r="L121" s="231"/>
      <c r="M121" s="232"/>
      <c r="N121" s="233"/>
      <c r="O121" s="233"/>
      <c r="P121" s="233"/>
      <c r="Q121" s="233"/>
      <c r="R121" s="233"/>
      <c r="S121" s="233"/>
      <c r="T121" s="234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T121" s="235" t="s">
        <v>358</v>
      </c>
      <c r="AU121" s="235" t="s">
        <v>82</v>
      </c>
      <c r="AV121" s="12" t="s">
        <v>82</v>
      </c>
      <c r="AW121" s="12" t="s">
        <v>35</v>
      </c>
      <c r="AX121" s="12" t="s">
        <v>74</v>
      </c>
      <c r="AY121" s="235" t="s">
        <v>351</v>
      </c>
    </row>
    <row r="122" spans="1:51" s="12" customFormat="1" ht="12">
      <c r="A122" s="12"/>
      <c r="B122" s="225"/>
      <c r="C122" s="226"/>
      <c r="D122" s="227" t="s">
        <v>358</v>
      </c>
      <c r="E122" s="228" t="s">
        <v>28</v>
      </c>
      <c r="F122" s="229" t="s">
        <v>5116</v>
      </c>
      <c r="G122" s="226"/>
      <c r="H122" s="228" t="s">
        <v>28</v>
      </c>
      <c r="I122" s="230"/>
      <c r="J122" s="226"/>
      <c r="K122" s="226"/>
      <c r="L122" s="231"/>
      <c r="M122" s="232"/>
      <c r="N122" s="233"/>
      <c r="O122" s="233"/>
      <c r="P122" s="233"/>
      <c r="Q122" s="233"/>
      <c r="R122" s="233"/>
      <c r="S122" s="233"/>
      <c r="T122" s="234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T122" s="235" t="s">
        <v>358</v>
      </c>
      <c r="AU122" s="235" t="s">
        <v>82</v>
      </c>
      <c r="AV122" s="12" t="s">
        <v>82</v>
      </c>
      <c r="AW122" s="12" t="s">
        <v>35</v>
      </c>
      <c r="AX122" s="12" t="s">
        <v>74</v>
      </c>
      <c r="AY122" s="235" t="s">
        <v>351</v>
      </c>
    </row>
    <row r="123" spans="1:51" s="13" customFormat="1" ht="12">
      <c r="A123" s="13"/>
      <c r="B123" s="236"/>
      <c r="C123" s="237"/>
      <c r="D123" s="227" t="s">
        <v>358</v>
      </c>
      <c r="E123" s="238" t="s">
        <v>442</v>
      </c>
      <c r="F123" s="239" t="s">
        <v>5141</v>
      </c>
      <c r="G123" s="237"/>
      <c r="H123" s="240">
        <v>2.965</v>
      </c>
      <c r="I123" s="241"/>
      <c r="J123" s="237"/>
      <c r="K123" s="237"/>
      <c r="L123" s="242"/>
      <c r="M123" s="243"/>
      <c r="N123" s="244"/>
      <c r="O123" s="244"/>
      <c r="P123" s="244"/>
      <c r="Q123" s="244"/>
      <c r="R123" s="244"/>
      <c r="S123" s="244"/>
      <c r="T123" s="245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46" t="s">
        <v>358</v>
      </c>
      <c r="AU123" s="246" t="s">
        <v>82</v>
      </c>
      <c r="AV123" s="13" t="s">
        <v>138</v>
      </c>
      <c r="AW123" s="13" t="s">
        <v>35</v>
      </c>
      <c r="AX123" s="13" t="s">
        <v>82</v>
      </c>
      <c r="AY123" s="246" t="s">
        <v>351</v>
      </c>
    </row>
    <row r="124" spans="1:65" s="2" customFormat="1" ht="16.5" customHeight="1">
      <c r="A124" s="38"/>
      <c r="B124" s="39"/>
      <c r="C124" s="247" t="s">
        <v>8</v>
      </c>
      <c r="D124" s="247" t="s">
        <v>612</v>
      </c>
      <c r="E124" s="248" t="s">
        <v>5070</v>
      </c>
      <c r="F124" s="249" t="s">
        <v>5071</v>
      </c>
      <c r="G124" s="250" t="s">
        <v>540</v>
      </c>
      <c r="H124" s="251">
        <v>5.93</v>
      </c>
      <c r="I124" s="252"/>
      <c r="J124" s="253">
        <f>ROUND(I124*H124,2)</f>
        <v>0</v>
      </c>
      <c r="K124" s="249" t="s">
        <v>356</v>
      </c>
      <c r="L124" s="254"/>
      <c r="M124" s="255" t="s">
        <v>28</v>
      </c>
      <c r="N124" s="256" t="s">
        <v>45</v>
      </c>
      <c r="O124" s="84"/>
      <c r="P124" s="221">
        <f>O124*H124</f>
        <v>0</v>
      </c>
      <c r="Q124" s="221">
        <v>1</v>
      </c>
      <c r="R124" s="221">
        <f>Q124*H124</f>
        <v>5.93</v>
      </c>
      <c r="S124" s="221">
        <v>0</v>
      </c>
      <c r="T124" s="222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23" t="s">
        <v>405</v>
      </c>
      <c r="AT124" s="223" t="s">
        <v>612</v>
      </c>
      <c r="AU124" s="223" t="s">
        <v>82</v>
      </c>
      <c r="AY124" s="17" t="s">
        <v>351</v>
      </c>
      <c r="BE124" s="224">
        <f>IF(N124="základní",J124,0)</f>
        <v>0</v>
      </c>
      <c r="BF124" s="224">
        <f>IF(N124="snížená",J124,0)</f>
        <v>0</v>
      </c>
      <c r="BG124" s="224">
        <f>IF(N124="zákl. přenesená",J124,0)</f>
        <v>0</v>
      </c>
      <c r="BH124" s="224">
        <f>IF(N124="sníž. přenesená",J124,0)</f>
        <v>0</v>
      </c>
      <c r="BI124" s="224">
        <f>IF(N124="nulová",J124,0)</f>
        <v>0</v>
      </c>
      <c r="BJ124" s="17" t="s">
        <v>82</v>
      </c>
      <c r="BK124" s="224">
        <f>ROUND(I124*H124,2)</f>
        <v>0</v>
      </c>
      <c r="BL124" s="17" t="s">
        <v>228</v>
      </c>
      <c r="BM124" s="223" t="s">
        <v>5142</v>
      </c>
    </row>
    <row r="125" spans="1:51" s="13" customFormat="1" ht="12">
      <c r="A125" s="13"/>
      <c r="B125" s="236"/>
      <c r="C125" s="237"/>
      <c r="D125" s="227" t="s">
        <v>358</v>
      </c>
      <c r="E125" s="238" t="s">
        <v>446</v>
      </c>
      <c r="F125" s="239" t="s">
        <v>5143</v>
      </c>
      <c r="G125" s="237"/>
      <c r="H125" s="240">
        <v>5.93</v>
      </c>
      <c r="I125" s="241"/>
      <c r="J125" s="237"/>
      <c r="K125" s="237"/>
      <c r="L125" s="242"/>
      <c r="M125" s="243"/>
      <c r="N125" s="244"/>
      <c r="O125" s="244"/>
      <c r="P125" s="244"/>
      <c r="Q125" s="244"/>
      <c r="R125" s="244"/>
      <c r="S125" s="244"/>
      <c r="T125" s="245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46" t="s">
        <v>358</v>
      </c>
      <c r="AU125" s="246" t="s">
        <v>82</v>
      </c>
      <c r="AV125" s="13" t="s">
        <v>138</v>
      </c>
      <c r="AW125" s="13" t="s">
        <v>35</v>
      </c>
      <c r="AX125" s="13" t="s">
        <v>82</v>
      </c>
      <c r="AY125" s="246" t="s">
        <v>351</v>
      </c>
    </row>
    <row r="126" spans="1:63" s="11" customFormat="1" ht="25.9" customHeight="1">
      <c r="A126" s="11"/>
      <c r="B126" s="198"/>
      <c r="C126" s="199"/>
      <c r="D126" s="200" t="s">
        <v>73</v>
      </c>
      <c r="E126" s="201" t="s">
        <v>228</v>
      </c>
      <c r="F126" s="201" t="s">
        <v>717</v>
      </c>
      <c r="G126" s="199"/>
      <c r="H126" s="199"/>
      <c r="I126" s="202"/>
      <c r="J126" s="203">
        <f>BK126</f>
        <v>0</v>
      </c>
      <c r="K126" s="199"/>
      <c r="L126" s="204"/>
      <c r="M126" s="205"/>
      <c r="N126" s="206"/>
      <c r="O126" s="206"/>
      <c r="P126" s="207">
        <f>SUM(P127:P130)</f>
        <v>0</v>
      </c>
      <c r="Q126" s="206"/>
      <c r="R126" s="207">
        <f>SUM(R127:R130)</f>
        <v>1.86808076</v>
      </c>
      <c r="S126" s="206"/>
      <c r="T126" s="208">
        <f>SUM(T127:T130)</f>
        <v>0</v>
      </c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R126" s="209" t="s">
        <v>228</v>
      </c>
      <c r="AT126" s="210" t="s">
        <v>73</v>
      </c>
      <c r="AU126" s="210" t="s">
        <v>74</v>
      </c>
      <c r="AY126" s="209" t="s">
        <v>351</v>
      </c>
      <c r="BK126" s="211">
        <f>SUM(BK127:BK130)</f>
        <v>0</v>
      </c>
    </row>
    <row r="127" spans="1:65" s="2" customFormat="1" ht="21.75" customHeight="1">
      <c r="A127" s="38"/>
      <c r="B127" s="39"/>
      <c r="C127" s="212" t="s">
        <v>451</v>
      </c>
      <c r="D127" s="212" t="s">
        <v>352</v>
      </c>
      <c r="E127" s="213" t="s">
        <v>5074</v>
      </c>
      <c r="F127" s="214" t="s">
        <v>5075</v>
      </c>
      <c r="G127" s="215" t="s">
        <v>355</v>
      </c>
      <c r="H127" s="216">
        <v>0.988</v>
      </c>
      <c r="I127" s="217"/>
      <c r="J127" s="218">
        <f>ROUND(I127*H127,2)</f>
        <v>0</v>
      </c>
      <c r="K127" s="214" t="s">
        <v>356</v>
      </c>
      <c r="L127" s="44"/>
      <c r="M127" s="219" t="s">
        <v>28</v>
      </c>
      <c r="N127" s="220" t="s">
        <v>45</v>
      </c>
      <c r="O127" s="84"/>
      <c r="P127" s="221">
        <f>O127*H127</f>
        <v>0</v>
      </c>
      <c r="Q127" s="221">
        <v>1.89077</v>
      </c>
      <c r="R127" s="221">
        <f>Q127*H127</f>
        <v>1.86808076</v>
      </c>
      <c r="S127" s="221">
        <v>0</v>
      </c>
      <c r="T127" s="222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23" t="s">
        <v>228</v>
      </c>
      <c r="AT127" s="223" t="s">
        <v>352</v>
      </c>
      <c r="AU127" s="223" t="s">
        <v>82</v>
      </c>
      <c r="AY127" s="17" t="s">
        <v>351</v>
      </c>
      <c r="BE127" s="224">
        <f>IF(N127="základní",J127,0)</f>
        <v>0</v>
      </c>
      <c r="BF127" s="224">
        <f>IF(N127="snížená",J127,0)</f>
        <v>0</v>
      </c>
      <c r="BG127" s="224">
        <f>IF(N127="zákl. přenesená",J127,0)</f>
        <v>0</v>
      </c>
      <c r="BH127" s="224">
        <f>IF(N127="sníž. přenesená",J127,0)</f>
        <v>0</v>
      </c>
      <c r="BI127" s="224">
        <f>IF(N127="nulová",J127,0)</f>
        <v>0</v>
      </c>
      <c r="BJ127" s="17" t="s">
        <v>82</v>
      </c>
      <c r="BK127" s="224">
        <f>ROUND(I127*H127,2)</f>
        <v>0</v>
      </c>
      <c r="BL127" s="17" t="s">
        <v>228</v>
      </c>
      <c r="BM127" s="223" t="s">
        <v>5144</v>
      </c>
    </row>
    <row r="128" spans="1:51" s="12" customFormat="1" ht="12">
      <c r="A128" s="12"/>
      <c r="B128" s="225"/>
      <c r="C128" s="226"/>
      <c r="D128" s="227" t="s">
        <v>358</v>
      </c>
      <c r="E128" s="228" t="s">
        <v>28</v>
      </c>
      <c r="F128" s="229" t="s">
        <v>5022</v>
      </c>
      <c r="G128" s="226"/>
      <c r="H128" s="228" t="s">
        <v>28</v>
      </c>
      <c r="I128" s="230"/>
      <c r="J128" s="226"/>
      <c r="K128" s="226"/>
      <c r="L128" s="231"/>
      <c r="M128" s="232"/>
      <c r="N128" s="233"/>
      <c r="O128" s="233"/>
      <c r="P128" s="233"/>
      <c r="Q128" s="233"/>
      <c r="R128" s="233"/>
      <c r="S128" s="233"/>
      <c r="T128" s="234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T128" s="235" t="s">
        <v>358</v>
      </c>
      <c r="AU128" s="235" t="s">
        <v>82</v>
      </c>
      <c r="AV128" s="12" t="s">
        <v>82</v>
      </c>
      <c r="AW128" s="12" t="s">
        <v>35</v>
      </c>
      <c r="AX128" s="12" t="s">
        <v>74</v>
      </c>
      <c r="AY128" s="235" t="s">
        <v>351</v>
      </c>
    </row>
    <row r="129" spans="1:51" s="12" customFormat="1" ht="12">
      <c r="A129" s="12"/>
      <c r="B129" s="225"/>
      <c r="C129" s="226"/>
      <c r="D129" s="227" t="s">
        <v>358</v>
      </c>
      <c r="E129" s="228" t="s">
        <v>28</v>
      </c>
      <c r="F129" s="229" t="s">
        <v>5116</v>
      </c>
      <c r="G129" s="226"/>
      <c r="H129" s="228" t="s">
        <v>28</v>
      </c>
      <c r="I129" s="230"/>
      <c r="J129" s="226"/>
      <c r="K129" s="226"/>
      <c r="L129" s="231"/>
      <c r="M129" s="232"/>
      <c r="N129" s="233"/>
      <c r="O129" s="233"/>
      <c r="P129" s="233"/>
      <c r="Q129" s="233"/>
      <c r="R129" s="233"/>
      <c r="S129" s="233"/>
      <c r="T129" s="234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T129" s="235" t="s">
        <v>358</v>
      </c>
      <c r="AU129" s="235" t="s">
        <v>82</v>
      </c>
      <c r="AV129" s="12" t="s">
        <v>82</v>
      </c>
      <c r="AW129" s="12" t="s">
        <v>35</v>
      </c>
      <c r="AX129" s="12" t="s">
        <v>74</v>
      </c>
      <c r="AY129" s="235" t="s">
        <v>351</v>
      </c>
    </row>
    <row r="130" spans="1:51" s="13" customFormat="1" ht="12">
      <c r="A130" s="13"/>
      <c r="B130" s="236"/>
      <c r="C130" s="237"/>
      <c r="D130" s="227" t="s">
        <v>358</v>
      </c>
      <c r="E130" s="238" t="s">
        <v>455</v>
      </c>
      <c r="F130" s="239" t="s">
        <v>5145</v>
      </c>
      <c r="G130" s="237"/>
      <c r="H130" s="240">
        <v>0.988</v>
      </c>
      <c r="I130" s="241"/>
      <c r="J130" s="237"/>
      <c r="K130" s="237"/>
      <c r="L130" s="242"/>
      <c r="M130" s="243"/>
      <c r="N130" s="244"/>
      <c r="O130" s="244"/>
      <c r="P130" s="244"/>
      <c r="Q130" s="244"/>
      <c r="R130" s="244"/>
      <c r="S130" s="244"/>
      <c r="T130" s="245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6" t="s">
        <v>358</v>
      </c>
      <c r="AU130" s="246" t="s">
        <v>82</v>
      </c>
      <c r="AV130" s="13" t="s">
        <v>138</v>
      </c>
      <c r="AW130" s="13" t="s">
        <v>35</v>
      </c>
      <c r="AX130" s="13" t="s">
        <v>82</v>
      </c>
      <c r="AY130" s="246" t="s">
        <v>351</v>
      </c>
    </row>
    <row r="131" spans="1:63" s="11" customFormat="1" ht="25.9" customHeight="1">
      <c r="A131" s="11"/>
      <c r="B131" s="198"/>
      <c r="C131" s="199"/>
      <c r="D131" s="200" t="s">
        <v>73</v>
      </c>
      <c r="E131" s="201" t="s">
        <v>405</v>
      </c>
      <c r="F131" s="201" t="s">
        <v>5078</v>
      </c>
      <c r="G131" s="199"/>
      <c r="H131" s="199"/>
      <c r="I131" s="202"/>
      <c r="J131" s="203">
        <f>BK131</f>
        <v>0</v>
      </c>
      <c r="K131" s="199"/>
      <c r="L131" s="204"/>
      <c r="M131" s="205"/>
      <c r="N131" s="206"/>
      <c r="O131" s="206"/>
      <c r="P131" s="207">
        <f>SUM(P132:P147)</f>
        <v>0</v>
      </c>
      <c r="Q131" s="206"/>
      <c r="R131" s="207">
        <f>SUM(R132:R147)</f>
        <v>0.9418638</v>
      </c>
      <c r="S131" s="206"/>
      <c r="T131" s="208">
        <f>SUM(T132:T147)</f>
        <v>0</v>
      </c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R131" s="209" t="s">
        <v>228</v>
      </c>
      <c r="AT131" s="210" t="s">
        <v>73</v>
      </c>
      <c r="AU131" s="210" t="s">
        <v>74</v>
      </c>
      <c r="AY131" s="209" t="s">
        <v>351</v>
      </c>
      <c r="BK131" s="211">
        <f>SUM(BK132:BK147)</f>
        <v>0</v>
      </c>
    </row>
    <row r="132" spans="1:65" s="2" customFormat="1" ht="33" customHeight="1">
      <c r="A132" s="38"/>
      <c r="B132" s="39"/>
      <c r="C132" s="212" t="s">
        <v>461</v>
      </c>
      <c r="D132" s="212" t="s">
        <v>352</v>
      </c>
      <c r="E132" s="213" t="s">
        <v>5146</v>
      </c>
      <c r="F132" s="214" t="s">
        <v>5147</v>
      </c>
      <c r="G132" s="215" t="s">
        <v>612</v>
      </c>
      <c r="H132" s="216">
        <v>5.99</v>
      </c>
      <c r="I132" s="217"/>
      <c r="J132" s="218">
        <f>ROUND(I132*H132,2)</f>
        <v>0</v>
      </c>
      <c r="K132" s="214" t="s">
        <v>28</v>
      </c>
      <c r="L132" s="44"/>
      <c r="M132" s="219" t="s">
        <v>28</v>
      </c>
      <c r="N132" s="220" t="s">
        <v>45</v>
      </c>
      <c r="O132" s="84"/>
      <c r="P132" s="221">
        <f>O132*H132</f>
        <v>0</v>
      </c>
      <c r="Q132" s="221">
        <v>0.00362</v>
      </c>
      <c r="R132" s="221">
        <f>Q132*H132</f>
        <v>0.0216838</v>
      </c>
      <c r="S132" s="221">
        <v>0</v>
      </c>
      <c r="T132" s="222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23" t="s">
        <v>228</v>
      </c>
      <c r="AT132" s="223" t="s">
        <v>352</v>
      </c>
      <c r="AU132" s="223" t="s">
        <v>82</v>
      </c>
      <c r="AY132" s="17" t="s">
        <v>351</v>
      </c>
      <c r="BE132" s="224">
        <f>IF(N132="základní",J132,0)</f>
        <v>0</v>
      </c>
      <c r="BF132" s="224">
        <f>IF(N132="snížená",J132,0)</f>
        <v>0</v>
      </c>
      <c r="BG132" s="224">
        <f>IF(N132="zákl. přenesená",J132,0)</f>
        <v>0</v>
      </c>
      <c r="BH132" s="224">
        <f>IF(N132="sníž. přenesená",J132,0)</f>
        <v>0</v>
      </c>
      <c r="BI132" s="224">
        <f>IF(N132="nulová",J132,0)</f>
        <v>0</v>
      </c>
      <c r="BJ132" s="17" t="s">
        <v>82</v>
      </c>
      <c r="BK132" s="224">
        <f>ROUND(I132*H132,2)</f>
        <v>0</v>
      </c>
      <c r="BL132" s="17" t="s">
        <v>228</v>
      </c>
      <c r="BM132" s="223" t="s">
        <v>5148</v>
      </c>
    </row>
    <row r="133" spans="1:51" s="12" customFormat="1" ht="12">
      <c r="A133" s="12"/>
      <c r="B133" s="225"/>
      <c r="C133" s="226"/>
      <c r="D133" s="227" t="s">
        <v>358</v>
      </c>
      <c r="E133" s="228" t="s">
        <v>28</v>
      </c>
      <c r="F133" s="229" t="s">
        <v>5022</v>
      </c>
      <c r="G133" s="226"/>
      <c r="H133" s="228" t="s">
        <v>28</v>
      </c>
      <c r="I133" s="230"/>
      <c r="J133" s="226"/>
      <c r="K133" s="226"/>
      <c r="L133" s="231"/>
      <c r="M133" s="232"/>
      <c r="N133" s="233"/>
      <c r="O133" s="233"/>
      <c r="P133" s="233"/>
      <c r="Q133" s="233"/>
      <c r="R133" s="233"/>
      <c r="S133" s="233"/>
      <c r="T133" s="234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T133" s="235" t="s">
        <v>358</v>
      </c>
      <c r="AU133" s="235" t="s">
        <v>82</v>
      </c>
      <c r="AV133" s="12" t="s">
        <v>82</v>
      </c>
      <c r="AW133" s="12" t="s">
        <v>35</v>
      </c>
      <c r="AX133" s="12" t="s">
        <v>74</v>
      </c>
      <c r="AY133" s="235" t="s">
        <v>351</v>
      </c>
    </row>
    <row r="134" spans="1:51" s="12" customFormat="1" ht="12">
      <c r="A134" s="12"/>
      <c r="B134" s="225"/>
      <c r="C134" s="226"/>
      <c r="D134" s="227" t="s">
        <v>358</v>
      </c>
      <c r="E134" s="228" t="s">
        <v>28</v>
      </c>
      <c r="F134" s="229" t="s">
        <v>5116</v>
      </c>
      <c r="G134" s="226"/>
      <c r="H134" s="228" t="s">
        <v>28</v>
      </c>
      <c r="I134" s="230"/>
      <c r="J134" s="226"/>
      <c r="K134" s="226"/>
      <c r="L134" s="231"/>
      <c r="M134" s="232"/>
      <c r="N134" s="233"/>
      <c r="O134" s="233"/>
      <c r="P134" s="233"/>
      <c r="Q134" s="233"/>
      <c r="R134" s="233"/>
      <c r="S134" s="233"/>
      <c r="T134" s="234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T134" s="235" t="s">
        <v>358</v>
      </c>
      <c r="AU134" s="235" t="s">
        <v>82</v>
      </c>
      <c r="AV134" s="12" t="s">
        <v>82</v>
      </c>
      <c r="AW134" s="12" t="s">
        <v>35</v>
      </c>
      <c r="AX134" s="12" t="s">
        <v>74</v>
      </c>
      <c r="AY134" s="235" t="s">
        <v>351</v>
      </c>
    </row>
    <row r="135" spans="1:51" s="13" customFormat="1" ht="12">
      <c r="A135" s="13"/>
      <c r="B135" s="236"/>
      <c r="C135" s="237"/>
      <c r="D135" s="227" t="s">
        <v>358</v>
      </c>
      <c r="E135" s="238" t="s">
        <v>465</v>
      </c>
      <c r="F135" s="239" t="s">
        <v>5149</v>
      </c>
      <c r="G135" s="237"/>
      <c r="H135" s="240">
        <v>5.99</v>
      </c>
      <c r="I135" s="241"/>
      <c r="J135" s="237"/>
      <c r="K135" s="237"/>
      <c r="L135" s="242"/>
      <c r="M135" s="243"/>
      <c r="N135" s="244"/>
      <c r="O135" s="244"/>
      <c r="P135" s="244"/>
      <c r="Q135" s="244"/>
      <c r="R135" s="244"/>
      <c r="S135" s="244"/>
      <c r="T135" s="245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6" t="s">
        <v>358</v>
      </c>
      <c r="AU135" s="246" t="s">
        <v>82</v>
      </c>
      <c r="AV135" s="13" t="s">
        <v>138</v>
      </c>
      <c r="AW135" s="13" t="s">
        <v>35</v>
      </c>
      <c r="AX135" s="13" t="s">
        <v>82</v>
      </c>
      <c r="AY135" s="246" t="s">
        <v>351</v>
      </c>
    </row>
    <row r="136" spans="1:65" s="2" customFormat="1" ht="16.5" customHeight="1">
      <c r="A136" s="38"/>
      <c r="B136" s="39"/>
      <c r="C136" s="212" t="s">
        <v>467</v>
      </c>
      <c r="D136" s="212" t="s">
        <v>352</v>
      </c>
      <c r="E136" s="213" t="s">
        <v>5150</v>
      </c>
      <c r="F136" s="214" t="s">
        <v>5151</v>
      </c>
      <c r="G136" s="215" t="s">
        <v>612</v>
      </c>
      <c r="H136" s="216">
        <v>5.99</v>
      </c>
      <c r="I136" s="217"/>
      <c r="J136" s="218">
        <f>ROUND(I136*H136,2)</f>
        <v>0</v>
      </c>
      <c r="K136" s="214" t="s">
        <v>356</v>
      </c>
      <c r="L136" s="44"/>
      <c r="M136" s="219" t="s">
        <v>28</v>
      </c>
      <c r="N136" s="220" t="s">
        <v>45</v>
      </c>
      <c r="O136" s="84"/>
      <c r="P136" s="221">
        <f>O136*H136</f>
        <v>0</v>
      </c>
      <c r="Q136" s="221">
        <v>0</v>
      </c>
      <c r="R136" s="221">
        <f>Q136*H136</f>
        <v>0</v>
      </c>
      <c r="S136" s="221">
        <v>0</v>
      </c>
      <c r="T136" s="222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23" t="s">
        <v>228</v>
      </c>
      <c r="AT136" s="223" t="s">
        <v>352</v>
      </c>
      <c r="AU136" s="223" t="s">
        <v>82</v>
      </c>
      <c r="AY136" s="17" t="s">
        <v>351</v>
      </c>
      <c r="BE136" s="224">
        <f>IF(N136="základní",J136,0)</f>
        <v>0</v>
      </c>
      <c r="BF136" s="224">
        <f>IF(N136="snížená",J136,0)</f>
        <v>0</v>
      </c>
      <c r="BG136" s="224">
        <f>IF(N136="zákl. přenesená",J136,0)</f>
        <v>0</v>
      </c>
      <c r="BH136" s="224">
        <f>IF(N136="sníž. přenesená",J136,0)</f>
        <v>0</v>
      </c>
      <c r="BI136" s="224">
        <f>IF(N136="nulová",J136,0)</f>
        <v>0</v>
      </c>
      <c r="BJ136" s="17" t="s">
        <v>82</v>
      </c>
      <c r="BK136" s="224">
        <f>ROUND(I136*H136,2)</f>
        <v>0</v>
      </c>
      <c r="BL136" s="17" t="s">
        <v>228</v>
      </c>
      <c r="BM136" s="223" t="s">
        <v>5152</v>
      </c>
    </row>
    <row r="137" spans="1:51" s="13" customFormat="1" ht="12">
      <c r="A137" s="13"/>
      <c r="B137" s="236"/>
      <c r="C137" s="237"/>
      <c r="D137" s="227" t="s">
        <v>358</v>
      </c>
      <c r="E137" s="238" t="s">
        <v>471</v>
      </c>
      <c r="F137" s="239" t="s">
        <v>5149</v>
      </c>
      <c r="G137" s="237"/>
      <c r="H137" s="240">
        <v>5.99</v>
      </c>
      <c r="I137" s="241"/>
      <c r="J137" s="237"/>
      <c r="K137" s="237"/>
      <c r="L137" s="242"/>
      <c r="M137" s="243"/>
      <c r="N137" s="244"/>
      <c r="O137" s="244"/>
      <c r="P137" s="244"/>
      <c r="Q137" s="244"/>
      <c r="R137" s="244"/>
      <c r="S137" s="244"/>
      <c r="T137" s="245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6" t="s">
        <v>358</v>
      </c>
      <c r="AU137" s="246" t="s">
        <v>82</v>
      </c>
      <c r="AV137" s="13" t="s">
        <v>138</v>
      </c>
      <c r="AW137" s="13" t="s">
        <v>35</v>
      </c>
      <c r="AX137" s="13" t="s">
        <v>82</v>
      </c>
      <c r="AY137" s="246" t="s">
        <v>351</v>
      </c>
    </row>
    <row r="138" spans="1:65" s="2" customFormat="1" ht="21.75" customHeight="1">
      <c r="A138" s="38"/>
      <c r="B138" s="39"/>
      <c r="C138" s="212" t="s">
        <v>472</v>
      </c>
      <c r="D138" s="212" t="s">
        <v>352</v>
      </c>
      <c r="E138" s="213" t="s">
        <v>5093</v>
      </c>
      <c r="F138" s="214" t="s">
        <v>5094</v>
      </c>
      <c r="G138" s="215" t="s">
        <v>534</v>
      </c>
      <c r="H138" s="216">
        <v>2</v>
      </c>
      <c r="I138" s="217"/>
      <c r="J138" s="218">
        <f>ROUND(I138*H138,2)</f>
        <v>0</v>
      </c>
      <c r="K138" s="214" t="s">
        <v>356</v>
      </c>
      <c r="L138" s="44"/>
      <c r="M138" s="219" t="s">
        <v>28</v>
      </c>
      <c r="N138" s="220" t="s">
        <v>45</v>
      </c>
      <c r="O138" s="84"/>
      <c r="P138" s="221">
        <f>O138*H138</f>
        <v>0</v>
      </c>
      <c r="Q138" s="221">
        <v>0.46009</v>
      </c>
      <c r="R138" s="221">
        <f>Q138*H138</f>
        <v>0.92018</v>
      </c>
      <c r="S138" s="221">
        <v>0</v>
      </c>
      <c r="T138" s="222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23" t="s">
        <v>228</v>
      </c>
      <c r="AT138" s="223" t="s">
        <v>352</v>
      </c>
      <c r="AU138" s="223" t="s">
        <v>82</v>
      </c>
      <c r="AY138" s="17" t="s">
        <v>351</v>
      </c>
      <c r="BE138" s="224">
        <f>IF(N138="základní",J138,0)</f>
        <v>0</v>
      </c>
      <c r="BF138" s="224">
        <f>IF(N138="snížená",J138,0)</f>
        <v>0</v>
      </c>
      <c r="BG138" s="224">
        <f>IF(N138="zákl. přenesená",J138,0)</f>
        <v>0</v>
      </c>
      <c r="BH138" s="224">
        <f>IF(N138="sníž. přenesená",J138,0)</f>
        <v>0</v>
      </c>
      <c r="BI138" s="224">
        <f>IF(N138="nulová",J138,0)</f>
        <v>0</v>
      </c>
      <c r="BJ138" s="17" t="s">
        <v>82</v>
      </c>
      <c r="BK138" s="224">
        <f>ROUND(I138*H138,2)</f>
        <v>0</v>
      </c>
      <c r="BL138" s="17" t="s">
        <v>228</v>
      </c>
      <c r="BM138" s="223" t="s">
        <v>5153</v>
      </c>
    </row>
    <row r="139" spans="1:51" s="12" customFormat="1" ht="12">
      <c r="A139" s="12"/>
      <c r="B139" s="225"/>
      <c r="C139" s="226"/>
      <c r="D139" s="227" t="s">
        <v>358</v>
      </c>
      <c r="E139" s="228" t="s">
        <v>28</v>
      </c>
      <c r="F139" s="229" t="s">
        <v>5022</v>
      </c>
      <c r="G139" s="226"/>
      <c r="H139" s="228" t="s">
        <v>28</v>
      </c>
      <c r="I139" s="230"/>
      <c r="J139" s="226"/>
      <c r="K139" s="226"/>
      <c r="L139" s="231"/>
      <c r="M139" s="232"/>
      <c r="N139" s="233"/>
      <c r="O139" s="233"/>
      <c r="P139" s="233"/>
      <c r="Q139" s="233"/>
      <c r="R139" s="233"/>
      <c r="S139" s="233"/>
      <c r="T139" s="234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T139" s="235" t="s">
        <v>358</v>
      </c>
      <c r="AU139" s="235" t="s">
        <v>82</v>
      </c>
      <c r="AV139" s="12" t="s">
        <v>82</v>
      </c>
      <c r="AW139" s="12" t="s">
        <v>35</v>
      </c>
      <c r="AX139" s="12" t="s">
        <v>74</v>
      </c>
      <c r="AY139" s="235" t="s">
        <v>351</v>
      </c>
    </row>
    <row r="140" spans="1:51" s="12" customFormat="1" ht="12">
      <c r="A140" s="12"/>
      <c r="B140" s="225"/>
      <c r="C140" s="226"/>
      <c r="D140" s="227" t="s">
        <v>358</v>
      </c>
      <c r="E140" s="228" t="s">
        <v>28</v>
      </c>
      <c r="F140" s="229" t="s">
        <v>5116</v>
      </c>
      <c r="G140" s="226"/>
      <c r="H140" s="228" t="s">
        <v>28</v>
      </c>
      <c r="I140" s="230"/>
      <c r="J140" s="226"/>
      <c r="K140" s="226"/>
      <c r="L140" s="231"/>
      <c r="M140" s="232"/>
      <c r="N140" s="233"/>
      <c r="O140" s="233"/>
      <c r="P140" s="233"/>
      <c r="Q140" s="233"/>
      <c r="R140" s="233"/>
      <c r="S140" s="233"/>
      <c r="T140" s="234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T140" s="235" t="s">
        <v>358</v>
      </c>
      <c r="AU140" s="235" t="s">
        <v>82</v>
      </c>
      <c r="AV140" s="12" t="s">
        <v>82</v>
      </c>
      <c r="AW140" s="12" t="s">
        <v>35</v>
      </c>
      <c r="AX140" s="12" t="s">
        <v>74</v>
      </c>
      <c r="AY140" s="235" t="s">
        <v>351</v>
      </c>
    </row>
    <row r="141" spans="1:51" s="13" customFormat="1" ht="12">
      <c r="A141" s="13"/>
      <c r="B141" s="236"/>
      <c r="C141" s="237"/>
      <c r="D141" s="227" t="s">
        <v>358</v>
      </c>
      <c r="E141" s="238" t="s">
        <v>476</v>
      </c>
      <c r="F141" s="239" t="s">
        <v>138</v>
      </c>
      <c r="G141" s="237"/>
      <c r="H141" s="240">
        <v>2</v>
      </c>
      <c r="I141" s="241"/>
      <c r="J141" s="237"/>
      <c r="K141" s="237"/>
      <c r="L141" s="242"/>
      <c r="M141" s="243"/>
      <c r="N141" s="244"/>
      <c r="O141" s="244"/>
      <c r="P141" s="244"/>
      <c r="Q141" s="244"/>
      <c r="R141" s="244"/>
      <c r="S141" s="244"/>
      <c r="T141" s="245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6" t="s">
        <v>358</v>
      </c>
      <c r="AU141" s="246" t="s">
        <v>82</v>
      </c>
      <c r="AV141" s="13" t="s">
        <v>138</v>
      </c>
      <c r="AW141" s="13" t="s">
        <v>35</v>
      </c>
      <c r="AX141" s="13" t="s">
        <v>82</v>
      </c>
      <c r="AY141" s="246" t="s">
        <v>351</v>
      </c>
    </row>
    <row r="142" spans="1:65" s="2" customFormat="1" ht="16.5" customHeight="1">
      <c r="A142" s="38"/>
      <c r="B142" s="39"/>
      <c r="C142" s="212" t="s">
        <v>477</v>
      </c>
      <c r="D142" s="212" t="s">
        <v>352</v>
      </c>
      <c r="E142" s="213" t="s">
        <v>5154</v>
      </c>
      <c r="F142" s="214" t="s">
        <v>5155</v>
      </c>
      <c r="G142" s="215" t="s">
        <v>612</v>
      </c>
      <c r="H142" s="216">
        <v>5.99</v>
      </c>
      <c r="I142" s="217"/>
      <c r="J142" s="218">
        <f>ROUND(I142*H142,2)</f>
        <v>0</v>
      </c>
      <c r="K142" s="214" t="s">
        <v>28</v>
      </c>
      <c r="L142" s="44"/>
      <c r="M142" s="219" t="s">
        <v>28</v>
      </c>
      <c r="N142" s="220" t="s">
        <v>45</v>
      </c>
      <c r="O142" s="84"/>
      <c r="P142" s="221">
        <f>O142*H142</f>
        <v>0</v>
      </c>
      <c r="Q142" s="221">
        <v>0</v>
      </c>
      <c r="R142" s="221">
        <f>Q142*H142</f>
        <v>0</v>
      </c>
      <c r="S142" s="221">
        <v>0</v>
      </c>
      <c r="T142" s="222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23" t="s">
        <v>228</v>
      </c>
      <c r="AT142" s="223" t="s">
        <v>352</v>
      </c>
      <c r="AU142" s="223" t="s">
        <v>82</v>
      </c>
      <c r="AY142" s="17" t="s">
        <v>351</v>
      </c>
      <c r="BE142" s="224">
        <f>IF(N142="základní",J142,0)</f>
        <v>0</v>
      </c>
      <c r="BF142" s="224">
        <f>IF(N142="snížená",J142,0)</f>
        <v>0</v>
      </c>
      <c r="BG142" s="224">
        <f>IF(N142="zákl. přenesená",J142,0)</f>
        <v>0</v>
      </c>
      <c r="BH142" s="224">
        <f>IF(N142="sníž. přenesená",J142,0)</f>
        <v>0</v>
      </c>
      <c r="BI142" s="224">
        <f>IF(N142="nulová",J142,0)</f>
        <v>0</v>
      </c>
      <c r="BJ142" s="17" t="s">
        <v>82</v>
      </c>
      <c r="BK142" s="224">
        <f>ROUND(I142*H142,2)</f>
        <v>0</v>
      </c>
      <c r="BL142" s="17" t="s">
        <v>228</v>
      </c>
      <c r="BM142" s="223" t="s">
        <v>5156</v>
      </c>
    </row>
    <row r="143" spans="1:51" s="13" customFormat="1" ht="12">
      <c r="A143" s="13"/>
      <c r="B143" s="236"/>
      <c r="C143" s="237"/>
      <c r="D143" s="227" t="s">
        <v>358</v>
      </c>
      <c r="E143" s="238" t="s">
        <v>481</v>
      </c>
      <c r="F143" s="239" t="s">
        <v>5149</v>
      </c>
      <c r="G143" s="237"/>
      <c r="H143" s="240">
        <v>5.99</v>
      </c>
      <c r="I143" s="241"/>
      <c r="J143" s="237"/>
      <c r="K143" s="237"/>
      <c r="L143" s="242"/>
      <c r="M143" s="243"/>
      <c r="N143" s="244"/>
      <c r="O143" s="244"/>
      <c r="P143" s="244"/>
      <c r="Q143" s="244"/>
      <c r="R143" s="244"/>
      <c r="S143" s="244"/>
      <c r="T143" s="245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6" t="s">
        <v>358</v>
      </c>
      <c r="AU143" s="246" t="s">
        <v>82</v>
      </c>
      <c r="AV143" s="13" t="s">
        <v>138</v>
      </c>
      <c r="AW143" s="13" t="s">
        <v>35</v>
      </c>
      <c r="AX143" s="13" t="s">
        <v>82</v>
      </c>
      <c r="AY143" s="246" t="s">
        <v>351</v>
      </c>
    </row>
    <row r="144" spans="1:65" s="2" customFormat="1" ht="21.75" customHeight="1">
      <c r="A144" s="38"/>
      <c r="B144" s="39"/>
      <c r="C144" s="212" t="s">
        <v>7</v>
      </c>
      <c r="D144" s="212" t="s">
        <v>352</v>
      </c>
      <c r="E144" s="213" t="s">
        <v>5157</v>
      </c>
      <c r="F144" s="214" t="s">
        <v>5158</v>
      </c>
      <c r="G144" s="215" t="s">
        <v>1086</v>
      </c>
      <c r="H144" s="216">
        <v>1</v>
      </c>
      <c r="I144" s="217"/>
      <c r="J144" s="218">
        <f>ROUND(I144*H144,2)</f>
        <v>0</v>
      </c>
      <c r="K144" s="214" t="s">
        <v>28</v>
      </c>
      <c r="L144" s="44"/>
      <c r="M144" s="219" t="s">
        <v>28</v>
      </c>
      <c r="N144" s="220" t="s">
        <v>45</v>
      </c>
      <c r="O144" s="84"/>
      <c r="P144" s="221">
        <f>O144*H144</f>
        <v>0</v>
      </c>
      <c r="Q144" s="221">
        <v>0</v>
      </c>
      <c r="R144" s="221">
        <f>Q144*H144</f>
        <v>0</v>
      </c>
      <c r="S144" s="221">
        <v>0</v>
      </c>
      <c r="T144" s="222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23" t="s">
        <v>228</v>
      </c>
      <c r="AT144" s="223" t="s">
        <v>352</v>
      </c>
      <c r="AU144" s="223" t="s">
        <v>82</v>
      </c>
      <c r="AY144" s="17" t="s">
        <v>351</v>
      </c>
      <c r="BE144" s="224">
        <f>IF(N144="základní",J144,0)</f>
        <v>0</v>
      </c>
      <c r="BF144" s="224">
        <f>IF(N144="snížená",J144,0)</f>
        <v>0</v>
      </c>
      <c r="BG144" s="224">
        <f>IF(N144="zákl. přenesená",J144,0)</f>
        <v>0</v>
      </c>
      <c r="BH144" s="224">
        <f>IF(N144="sníž. přenesená",J144,0)</f>
        <v>0</v>
      </c>
      <c r="BI144" s="224">
        <f>IF(N144="nulová",J144,0)</f>
        <v>0</v>
      </c>
      <c r="BJ144" s="17" t="s">
        <v>82</v>
      </c>
      <c r="BK144" s="224">
        <f>ROUND(I144*H144,2)</f>
        <v>0</v>
      </c>
      <c r="BL144" s="17" t="s">
        <v>228</v>
      </c>
      <c r="BM144" s="223" t="s">
        <v>5159</v>
      </c>
    </row>
    <row r="145" spans="1:51" s="12" customFormat="1" ht="12">
      <c r="A145" s="12"/>
      <c r="B145" s="225"/>
      <c r="C145" s="226"/>
      <c r="D145" s="227" t="s">
        <v>358</v>
      </c>
      <c r="E145" s="228" t="s">
        <v>28</v>
      </c>
      <c r="F145" s="229" t="s">
        <v>5022</v>
      </c>
      <c r="G145" s="226"/>
      <c r="H145" s="228" t="s">
        <v>28</v>
      </c>
      <c r="I145" s="230"/>
      <c r="J145" s="226"/>
      <c r="K145" s="226"/>
      <c r="L145" s="231"/>
      <c r="M145" s="232"/>
      <c r="N145" s="233"/>
      <c r="O145" s="233"/>
      <c r="P145" s="233"/>
      <c r="Q145" s="233"/>
      <c r="R145" s="233"/>
      <c r="S145" s="233"/>
      <c r="T145" s="234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T145" s="235" t="s">
        <v>358</v>
      </c>
      <c r="AU145" s="235" t="s">
        <v>82</v>
      </c>
      <c r="AV145" s="12" t="s">
        <v>82</v>
      </c>
      <c r="AW145" s="12" t="s">
        <v>35</v>
      </c>
      <c r="AX145" s="12" t="s">
        <v>74</v>
      </c>
      <c r="AY145" s="235" t="s">
        <v>351</v>
      </c>
    </row>
    <row r="146" spans="1:51" s="12" customFormat="1" ht="12">
      <c r="A146" s="12"/>
      <c r="B146" s="225"/>
      <c r="C146" s="226"/>
      <c r="D146" s="227" t="s">
        <v>358</v>
      </c>
      <c r="E146" s="228" t="s">
        <v>28</v>
      </c>
      <c r="F146" s="229" t="s">
        <v>5116</v>
      </c>
      <c r="G146" s="226"/>
      <c r="H146" s="228" t="s">
        <v>28</v>
      </c>
      <c r="I146" s="230"/>
      <c r="J146" s="226"/>
      <c r="K146" s="226"/>
      <c r="L146" s="231"/>
      <c r="M146" s="232"/>
      <c r="N146" s="233"/>
      <c r="O146" s="233"/>
      <c r="P146" s="233"/>
      <c r="Q146" s="233"/>
      <c r="R146" s="233"/>
      <c r="S146" s="233"/>
      <c r="T146" s="234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T146" s="235" t="s">
        <v>358</v>
      </c>
      <c r="AU146" s="235" t="s">
        <v>82</v>
      </c>
      <c r="AV146" s="12" t="s">
        <v>82</v>
      </c>
      <c r="AW146" s="12" t="s">
        <v>35</v>
      </c>
      <c r="AX146" s="12" t="s">
        <v>74</v>
      </c>
      <c r="AY146" s="235" t="s">
        <v>351</v>
      </c>
    </row>
    <row r="147" spans="1:51" s="13" customFormat="1" ht="12">
      <c r="A147" s="13"/>
      <c r="B147" s="236"/>
      <c r="C147" s="237"/>
      <c r="D147" s="227" t="s">
        <v>358</v>
      </c>
      <c r="E147" s="238" t="s">
        <v>497</v>
      </c>
      <c r="F147" s="239" t="s">
        <v>82</v>
      </c>
      <c r="G147" s="237"/>
      <c r="H147" s="240">
        <v>1</v>
      </c>
      <c r="I147" s="241"/>
      <c r="J147" s="237"/>
      <c r="K147" s="237"/>
      <c r="L147" s="242"/>
      <c r="M147" s="243"/>
      <c r="N147" s="244"/>
      <c r="O147" s="244"/>
      <c r="P147" s="244"/>
      <c r="Q147" s="244"/>
      <c r="R147" s="244"/>
      <c r="S147" s="244"/>
      <c r="T147" s="245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6" t="s">
        <v>358</v>
      </c>
      <c r="AU147" s="246" t="s">
        <v>82</v>
      </c>
      <c r="AV147" s="13" t="s">
        <v>138</v>
      </c>
      <c r="AW147" s="13" t="s">
        <v>35</v>
      </c>
      <c r="AX147" s="13" t="s">
        <v>82</v>
      </c>
      <c r="AY147" s="246" t="s">
        <v>351</v>
      </c>
    </row>
    <row r="148" spans="1:63" s="11" customFormat="1" ht="25.9" customHeight="1">
      <c r="A148" s="11"/>
      <c r="B148" s="198"/>
      <c r="C148" s="199"/>
      <c r="D148" s="200" t="s">
        <v>73</v>
      </c>
      <c r="E148" s="201" t="s">
        <v>2492</v>
      </c>
      <c r="F148" s="201" t="s">
        <v>2493</v>
      </c>
      <c r="G148" s="199"/>
      <c r="H148" s="199"/>
      <c r="I148" s="202"/>
      <c r="J148" s="203">
        <f>BK148</f>
        <v>0</v>
      </c>
      <c r="K148" s="199"/>
      <c r="L148" s="204"/>
      <c r="M148" s="205"/>
      <c r="N148" s="206"/>
      <c r="O148" s="206"/>
      <c r="P148" s="207">
        <f>P149</f>
        <v>0</v>
      </c>
      <c r="Q148" s="206"/>
      <c r="R148" s="207">
        <f>R149</f>
        <v>0</v>
      </c>
      <c r="S148" s="206"/>
      <c r="T148" s="208">
        <f>T149</f>
        <v>0</v>
      </c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R148" s="209" t="s">
        <v>228</v>
      </c>
      <c r="AT148" s="210" t="s">
        <v>73</v>
      </c>
      <c r="AU148" s="210" t="s">
        <v>74</v>
      </c>
      <c r="AY148" s="209" t="s">
        <v>351</v>
      </c>
      <c r="BK148" s="211">
        <f>BK149</f>
        <v>0</v>
      </c>
    </row>
    <row r="149" spans="1:65" s="2" customFormat="1" ht="44.25" customHeight="1">
      <c r="A149" s="38"/>
      <c r="B149" s="39"/>
      <c r="C149" s="212" t="s">
        <v>501</v>
      </c>
      <c r="D149" s="212" t="s">
        <v>352</v>
      </c>
      <c r="E149" s="213" t="s">
        <v>3934</v>
      </c>
      <c r="F149" s="214" t="s">
        <v>5109</v>
      </c>
      <c r="G149" s="215" t="s">
        <v>540</v>
      </c>
      <c r="H149" s="216">
        <v>8.758</v>
      </c>
      <c r="I149" s="217"/>
      <c r="J149" s="218">
        <f>ROUND(I149*H149,2)</f>
        <v>0</v>
      </c>
      <c r="K149" s="214" t="s">
        <v>356</v>
      </c>
      <c r="L149" s="44"/>
      <c r="M149" s="257" t="s">
        <v>28</v>
      </c>
      <c r="N149" s="258" t="s">
        <v>45</v>
      </c>
      <c r="O149" s="259"/>
      <c r="P149" s="260">
        <f>O149*H149</f>
        <v>0</v>
      </c>
      <c r="Q149" s="260">
        <v>0</v>
      </c>
      <c r="R149" s="260">
        <f>Q149*H149</f>
        <v>0</v>
      </c>
      <c r="S149" s="260">
        <v>0</v>
      </c>
      <c r="T149" s="261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23" t="s">
        <v>228</v>
      </c>
      <c r="AT149" s="223" t="s">
        <v>352</v>
      </c>
      <c r="AU149" s="223" t="s">
        <v>82</v>
      </c>
      <c r="AY149" s="17" t="s">
        <v>351</v>
      </c>
      <c r="BE149" s="224">
        <f>IF(N149="základní",J149,0)</f>
        <v>0</v>
      </c>
      <c r="BF149" s="224">
        <f>IF(N149="snížená",J149,0)</f>
        <v>0</v>
      </c>
      <c r="BG149" s="224">
        <f>IF(N149="zákl. přenesená",J149,0)</f>
        <v>0</v>
      </c>
      <c r="BH149" s="224">
        <f>IF(N149="sníž. přenesená",J149,0)</f>
        <v>0</v>
      </c>
      <c r="BI149" s="224">
        <f>IF(N149="nulová",J149,0)</f>
        <v>0</v>
      </c>
      <c r="BJ149" s="17" t="s">
        <v>82</v>
      </c>
      <c r="BK149" s="224">
        <f>ROUND(I149*H149,2)</f>
        <v>0</v>
      </c>
      <c r="BL149" s="17" t="s">
        <v>228</v>
      </c>
      <c r="BM149" s="223" t="s">
        <v>5160</v>
      </c>
    </row>
    <row r="150" spans="1:31" s="2" customFormat="1" ht="6.95" customHeight="1">
      <c r="A150" s="38"/>
      <c r="B150" s="59"/>
      <c r="C150" s="60"/>
      <c r="D150" s="60"/>
      <c r="E150" s="60"/>
      <c r="F150" s="60"/>
      <c r="G150" s="60"/>
      <c r="H150" s="60"/>
      <c r="I150" s="168"/>
      <c r="J150" s="60"/>
      <c r="K150" s="60"/>
      <c r="L150" s="44"/>
      <c r="M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</row>
  </sheetData>
  <sheetProtection password="CC35" sheet="1" objects="1" scenarios="1" formatColumns="0" formatRows="0" autoFilter="0"/>
  <autoFilter ref="C82:K149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7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28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56" s="1" customFormat="1" ht="36.95" customHeight="1">
      <c r="I2" s="128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114</v>
      </c>
      <c r="AZ2" s="129" t="s">
        <v>136</v>
      </c>
      <c r="BA2" s="129" t="s">
        <v>136</v>
      </c>
      <c r="BB2" s="129" t="s">
        <v>28</v>
      </c>
      <c r="BC2" s="129" t="s">
        <v>5161</v>
      </c>
      <c r="BD2" s="129" t="s">
        <v>138</v>
      </c>
    </row>
    <row r="3" spans="2:56" s="1" customFormat="1" ht="6.95" customHeight="1">
      <c r="B3" s="130"/>
      <c r="C3" s="131"/>
      <c r="D3" s="131"/>
      <c r="E3" s="131"/>
      <c r="F3" s="131"/>
      <c r="G3" s="131"/>
      <c r="H3" s="131"/>
      <c r="I3" s="132"/>
      <c r="J3" s="131"/>
      <c r="K3" s="131"/>
      <c r="L3" s="20"/>
      <c r="AT3" s="17" t="s">
        <v>84</v>
      </c>
      <c r="AZ3" s="129" t="s">
        <v>383</v>
      </c>
      <c r="BA3" s="129" t="s">
        <v>383</v>
      </c>
      <c r="BB3" s="129" t="s">
        <v>28</v>
      </c>
      <c r="BC3" s="129" t="s">
        <v>5162</v>
      </c>
      <c r="BD3" s="129" t="s">
        <v>138</v>
      </c>
    </row>
    <row r="4" spans="2:56" s="1" customFormat="1" ht="24.95" customHeight="1">
      <c r="B4" s="20"/>
      <c r="D4" s="133" t="s">
        <v>141</v>
      </c>
      <c r="I4" s="128"/>
      <c r="L4" s="20"/>
      <c r="M4" s="134" t="s">
        <v>10</v>
      </c>
      <c r="AT4" s="17" t="s">
        <v>4</v>
      </c>
      <c r="AZ4" s="129" t="s">
        <v>5163</v>
      </c>
      <c r="BA4" s="129" t="s">
        <v>5163</v>
      </c>
      <c r="BB4" s="129" t="s">
        <v>28</v>
      </c>
      <c r="BC4" s="129" t="s">
        <v>5164</v>
      </c>
      <c r="BD4" s="129" t="s">
        <v>138</v>
      </c>
    </row>
    <row r="5" spans="2:56" s="1" customFormat="1" ht="6.95" customHeight="1">
      <c r="B5" s="20"/>
      <c r="I5" s="128"/>
      <c r="L5" s="20"/>
      <c r="AZ5" s="129" t="s">
        <v>5165</v>
      </c>
      <c r="BA5" s="129" t="s">
        <v>5165</v>
      </c>
      <c r="BB5" s="129" t="s">
        <v>28</v>
      </c>
      <c r="BC5" s="129" t="s">
        <v>5166</v>
      </c>
      <c r="BD5" s="129" t="s">
        <v>138</v>
      </c>
    </row>
    <row r="6" spans="2:56" s="1" customFormat="1" ht="12" customHeight="1">
      <c r="B6" s="20"/>
      <c r="D6" s="135" t="s">
        <v>16</v>
      </c>
      <c r="I6" s="128"/>
      <c r="L6" s="20"/>
      <c r="AZ6" s="129" t="s">
        <v>5167</v>
      </c>
      <c r="BA6" s="129" t="s">
        <v>5167</v>
      </c>
      <c r="BB6" s="129" t="s">
        <v>28</v>
      </c>
      <c r="BC6" s="129" t="s">
        <v>5168</v>
      </c>
      <c r="BD6" s="129" t="s">
        <v>138</v>
      </c>
    </row>
    <row r="7" spans="2:56" s="1" customFormat="1" ht="16.5" customHeight="1">
      <c r="B7" s="20"/>
      <c r="E7" s="136" t="str">
        <f>'Rekapitulace stavby'!K6</f>
        <v>Transform. domova Kamelie Křižanov IV - SO.3 výstavba Měřín DA a DS</v>
      </c>
      <c r="F7" s="135"/>
      <c r="G7" s="135"/>
      <c r="H7" s="135"/>
      <c r="I7" s="128"/>
      <c r="L7" s="20"/>
      <c r="AZ7" s="129" t="s">
        <v>5169</v>
      </c>
      <c r="BA7" s="129" t="s">
        <v>5169</v>
      </c>
      <c r="BB7" s="129" t="s">
        <v>28</v>
      </c>
      <c r="BC7" s="129" t="s">
        <v>5170</v>
      </c>
      <c r="BD7" s="129" t="s">
        <v>138</v>
      </c>
    </row>
    <row r="8" spans="1:56" s="2" customFormat="1" ht="12" customHeight="1">
      <c r="A8" s="38"/>
      <c r="B8" s="44"/>
      <c r="C8" s="38"/>
      <c r="D8" s="135" t="s">
        <v>149</v>
      </c>
      <c r="E8" s="38"/>
      <c r="F8" s="38"/>
      <c r="G8" s="38"/>
      <c r="H8" s="38"/>
      <c r="I8" s="137"/>
      <c r="J8" s="38"/>
      <c r="K8" s="38"/>
      <c r="L8" s="1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Z8" s="129" t="s">
        <v>5171</v>
      </c>
      <c r="BA8" s="129" t="s">
        <v>5171</v>
      </c>
      <c r="BB8" s="129" t="s">
        <v>28</v>
      </c>
      <c r="BC8" s="129" t="s">
        <v>2791</v>
      </c>
      <c r="BD8" s="129" t="s">
        <v>138</v>
      </c>
    </row>
    <row r="9" spans="1:56" s="2" customFormat="1" ht="16.5" customHeight="1">
      <c r="A9" s="38"/>
      <c r="B9" s="44"/>
      <c r="C9" s="38"/>
      <c r="D9" s="38"/>
      <c r="E9" s="139" t="s">
        <v>5172</v>
      </c>
      <c r="F9" s="38"/>
      <c r="G9" s="38"/>
      <c r="H9" s="38"/>
      <c r="I9" s="137"/>
      <c r="J9" s="38"/>
      <c r="K9" s="38"/>
      <c r="L9" s="1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Z9" s="129" t="s">
        <v>2581</v>
      </c>
      <c r="BA9" s="129" t="s">
        <v>2581</v>
      </c>
      <c r="BB9" s="129" t="s">
        <v>28</v>
      </c>
      <c r="BC9" s="129" t="s">
        <v>5173</v>
      </c>
      <c r="BD9" s="129" t="s">
        <v>138</v>
      </c>
    </row>
    <row r="10" spans="1:56" s="2" customFormat="1" ht="12">
      <c r="A10" s="38"/>
      <c r="B10" s="44"/>
      <c r="C10" s="38"/>
      <c r="D10" s="38"/>
      <c r="E10" s="38"/>
      <c r="F10" s="38"/>
      <c r="G10" s="38"/>
      <c r="H10" s="38"/>
      <c r="I10" s="137"/>
      <c r="J10" s="38"/>
      <c r="K10" s="38"/>
      <c r="L10" s="1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Z10" s="129" t="s">
        <v>2583</v>
      </c>
      <c r="BA10" s="129" t="s">
        <v>2583</v>
      </c>
      <c r="BB10" s="129" t="s">
        <v>28</v>
      </c>
      <c r="BC10" s="129" t="s">
        <v>5174</v>
      </c>
      <c r="BD10" s="129" t="s">
        <v>138</v>
      </c>
    </row>
    <row r="11" spans="1:56" s="2" customFormat="1" ht="12" customHeight="1">
      <c r="A11" s="38"/>
      <c r="B11" s="44"/>
      <c r="C11" s="38"/>
      <c r="D11" s="135" t="s">
        <v>18</v>
      </c>
      <c r="E11" s="38"/>
      <c r="F11" s="140" t="s">
        <v>28</v>
      </c>
      <c r="G11" s="38"/>
      <c r="H11" s="38"/>
      <c r="I11" s="141" t="s">
        <v>20</v>
      </c>
      <c r="J11" s="140" t="s">
        <v>28</v>
      </c>
      <c r="K11" s="38"/>
      <c r="L11" s="1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Z11" s="129" t="s">
        <v>2585</v>
      </c>
      <c r="BA11" s="129" t="s">
        <v>2585</v>
      </c>
      <c r="BB11" s="129" t="s">
        <v>28</v>
      </c>
      <c r="BC11" s="129" t="s">
        <v>5175</v>
      </c>
      <c r="BD11" s="129" t="s">
        <v>138</v>
      </c>
    </row>
    <row r="12" spans="1:56" s="2" customFormat="1" ht="12" customHeight="1">
      <c r="A12" s="38"/>
      <c r="B12" s="44"/>
      <c r="C12" s="38"/>
      <c r="D12" s="135" t="s">
        <v>22</v>
      </c>
      <c r="E12" s="38"/>
      <c r="F12" s="140" t="s">
        <v>23</v>
      </c>
      <c r="G12" s="38"/>
      <c r="H12" s="38"/>
      <c r="I12" s="141" t="s">
        <v>24</v>
      </c>
      <c r="J12" s="142" t="str">
        <f>'Rekapitulace stavby'!AN8</f>
        <v>27. 1. 2020</v>
      </c>
      <c r="K12" s="38"/>
      <c r="L12" s="1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Z12" s="129" t="s">
        <v>2606</v>
      </c>
      <c r="BA12" s="129" t="s">
        <v>2606</v>
      </c>
      <c r="BB12" s="129" t="s">
        <v>28</v>
      </c>
      <c r="BC12" s="129" t="s">
        <v>5176</v>
      </c>
      <c r="BD12" s="129" t="s">
        <v>138</v>
      </c>
    </row>
    <row r="13" spans="1:56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37"/>
      <c r="J13" s="38"/>
      <c r="K13" s="38"/>
      <c r="L13" s="1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Z13" s="129" t="s">
        <v>3860</v>
      </c>
      <c r="BA13" s="129" t="s">
        <v>3860</v>
      </c>
      <c r="BB13" s="129" t="s">
        <v>28</v>
      </c>
      <c r="BC13" s="129" t="s">
        <v>5177</v>
      </c>
      <c r="BD13" s="129" t="s">
        <v>138</v>
      </c>
    </row>
    <row r="14" spans="1:56" s="2" customFormat="1" ht="12" customHeight="1">
      <c r="A14" s="38"/>
      <c r="B14" s="44"/>
      <c r="C14" s="38"/>
      <c r="D14" s="135" t="s">
        <v>26</v>
      </c>
      <c r="E14" s="38"/>
      <c r="F14" s="38"/>
      <c r="G14" s="38"/>
      <c r="H14" s="38"/>
      <c r="I14" s="141" t="s">
        <v>27</v>
      </c>
      <c r="J14" s="140" t="s">
        <v>28</v>
      </c>
      <c r="K14" s="38"/>
      <c r="L14" s="1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Z14" s="129" t="s">
        <v>177</v>
      </c>
      <c r="BA14" s="129" t="s">
        <v>177</v>
      </c>
      <c r="BB14" s="129" t="s">
        <v>28</v>
      </c>
      <c r="BC14" s="129" t="s">
        <v>138</v>
      </c>
      <c r="BD14" s="129" t="s">
        <v>138</v>
      </c>
    </row>
    <row r="15" spans="1:56" s="2" customFormat="1" ht="18" customHeight="1">
      <c r="A15" s="38"/>
      <c r="B15" s="44"/>
      <c r="C15" s="38"/>
      <c r="D15" s="38"/>
      <c r="E15" s="140" t="s">
        <v>29</v>
      </c>
      <c r="F15" s="38"/>
      <c r="G15" s="38"/>
      <c r="H15" s="38"/>
      <c r="I15" s="141" t="s">
        <v>30</v>
      </c>
      <c r="J15" s="140" t="s">
        <v>28</v>
      </c>
      <c r="K15" s="38"/>
      <c r="L15" s="1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Z15" s="129" t="s">
        <v>3109</v>
      </c>
      <c r="BA15" s="129" t="s">
        <v>3109</v>
      </c>
      <c r="BB15" s="129" t="s">
        <v>28</v>
      </c>
      <c r="BC15" s="129" t="s">
        <v>138</v>
      </c>
      <c r="BD15" s="129" t="s">
        <v>138</v>
      </c>
    </row>
    <row r="16" spans="1:56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137"/>
      <c r="J16" s="38"/>
      <c r="K16" s="38"/>
      <c r="L16" s="1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Z16" s="129" t="s">
        <v>5178</v>
      </c>
      <c r="BA16" s="129" t="s">
        <v>5178</v>
      </c>
      <c r="BB16" s="129" t="s">
        <v>28</v>
      </c>
      <c r="BC16" s="129" t="s">
        <v>84</v>
      </c>
      <c r="BD16" s="129" t="s">
        <v>138</v>
      </c>
    </row>
    <row r="17" spans="1:56" s="2" customFormat="1" ht="12" customHeight="1">
      <c r="A17" s="38"/>
      <c r="B17" s="44"/>
      <c r="C17" s="38"/>
      <c r="D17" s="135" t="s">
        <v>31</v>
      </c>
      <c r="E17" s="38"/>
      <c r="F17" s="38"/>
      <c r="G17" s="38"/>
      <c r="H17" s="38"/>
      <c r="I17" s="141" t="s">
        <v>27</v>
      </c>
      <c r="J17" s="33" t="str">
        <f>'Rekapitulace stavby'!AN13</f>
        <v>Vyplň údaj</v>
      </c>
      <c r="K17" s="38"/>
      <c r="L17" s="1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Z17" s="129" t="s">
        <v>2752</v>
      </c>
      <c r="BA17" s="129" t="s">
        <v>2752</v>
      </c>
      <c r="BB17" s="129" t="s">
        <v>28</v>
      </c>
      <c r="BC17" s="129" t="s">
        <v>5179</v>
      </c>
      <c r="BD17" s="129" t="s">
        <v>138</v>
      </c>
    </row>
    <row r="18" spans="1:56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0"/>
      <c r="G18" s="140"/>
      <c r="H18" s="140"/>
      <c r="I18" s="141" t="s">
        <v>30</v>
      </c>
      <c r="J18" s="33" t="str">
        <f>'Rekapitulace stavby'!AN14</f>
        <v>Vyplň údaj</v>
      </c>
      <c r="K18" s="38"/>
      <c r="L18" s="1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Z18" s="129" t="s">
        <v>5180</v>
      </c>
      <c r="BA18" s="129" t="s">
        <v>5180</v>
      </c>
      <c r="BB18" s="129" t="s">
        <v>28</v>
      </c>
      <c r="BC18" s="129" t="s">
        <v>5181</v>
      </c>
      <c r="BD18" s="129" t="s">
        <v>138</v>
      </c>
    </row>
    <row r="19" spans="1:56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137"/>
      <c r="J19" s="38"/>
      <c r="K19" s="38"/>
      <c r="L19" s="1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Z19" s="129" t="s">
        <v>3866</v>
      </c>
      <c r="BA19" s="129" t="s">
        <v>3866</v>
      </c>
      <c r="BB19" s="129" t="s">
        <v>28</v>
      </c>
      <c r="BC19" s="129" t="s">
        <v>5182</v>
      </c>
      <c r="BD19" s="129" t="s">
        <v>138</v>
      </c>
    </row>
    <row r="20" spans="1:56" s="2" customFormat="1" ht="12" customHeight="1">
      <c r="A20" s="38"/>
      <c r="B20" s="44"/>
      <c r="C20" s="38"/>
      <c r="D20" s="135" t="s">
        <v>33</v>
      </c>
      <c r="E20" s="38"/>
      <c r="F20" s="38"/>
      <c r="G20" s="38"/>
      <c r="H20" s="38"/>
      <c r="I20" s="141" t="s">
        <v>27</v>
      </c>
      <c r="J20" s="140" t="s">
        <v>28</v>
      </c>
      <c r="K20" s="38"/>
      <c r="L20" s="1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Z20" s="129" t="s">
        <v>5183</v>
      </c>
      <c r="BA20" s="129" t="s">
        <v>5183</v>
      </c>
      <c r="BB20" s="129" t="s">
        <v>28</v>
      </c>
      <c r="BC20" s="129" t="s">
        <v>5184</v>
      </c>
      <c r="BD20" s="129" t="s">
        <v>138</v>
      </c>
    </row>
    <row r="21" spans="1:56" s="2" customFormat="1" ht="18" customHeight="1">
      <c r="A21" s="38"/>
      <c r="B21" s="44"/>
      <c r="C21" s="38"/>
      <c r="D21" s="38"/>
      <c r="E21" s="140" t="s">
        <v>34</v>
      </c>
      <c r="F21" s="38"/>
      <c r="G21" s="38"/>
      <c r="H21" s="38"/>
      <c r="I21" s="141" t="s">
        <v>30</v>
      </c>
      <c r="J21" s="140" t="s">
        <v>28</v>
      </c>
      <c r="K21" s="38"/>
      <c r="L21" s="1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Z21" s="129" t="s">
        <v>483</v>
      </c>
      <c r="BA21" s="129" t="s">
        <v>483</v>
      </c>
      <c r="BB21" s="129" t="s">
        <v>28</v>
      </c>
      <c r="BC21" s="129" t="s">
        <v>5185</v>
      </c>
      <c r="BD21" s="129" t="s">
        <v>138</v>
      </c>
    </row>
    <row r="22" spans="1:56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137"/>
      <c r="J22" s="38"/>
      <c r="K22" s="38"/>
      <c r="L22" s="1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Z22" s="129" t="s">
        <v>3910</v>
      </c>
      <c r="BA22" s="129" t="s">
        <v>3910</v>
      </c>
      <c r="BB22" s="129" t="s">
        <v>28</v>
      </c>
      <c r="BC22" s="129" t="s">
        <v>5184</v>
      </c>
      <c r="BD22" s="129" t="s">
        <v>138</v>
      </c>
    </row>
    <row r="23" spans="1:56" s="2" customFormat="1" ht="12" customHeight="1">
      <c r="A23" s="38"/>
      <c r="B23" s="44"/>
      <c r="C23" s="38"/>
      <c r="D23" s="135" t="s">
        <v>36</v>
      </c>
      <c r="E23" s="38"/>
      <c r="F23" s="38"/>
      <c r="G23" s="38"/>
      <c r="H23" s="38"/>
      <c r="I23" s="141" t="s">
        <v>27</v>
      </c>
      <c r="J23" s="140" t="str">
        <f>IF('Rekapitulace stavby'!AN19="","",'Rekapitulace stavby'!AN19)</f>
        <v/>
      </c>
      <c r="K23" s="38"/>
      <c r="L23" s="1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Z23" s="129" t="s">
        <v>5186</v>
      </c>
      <c r="BA23" s="129" t="s">
        <v>5186</v>
      </c>
      <c r="BB23" s="129" t="s">
        <v>28</v>
      </c>
      <c r="BC23" s="129" t="s">
        <v>5187</v>
      </c>
      <c r="BD23" s="129" t="s">
        <v>138</v>
      </c>
    </row>
    <row r="24" spans="1:56" s="2" customFormat="1" ht="18" customHeight="1">
      <c r="A24" s="38"/>
      <c r="B24" s="44"/>
      <c r="C24" s="38"/>
      <c r="D24" s="38"/>
      <c r="E24" s="140" t="str">
        <f>IF('Rekapitulace stavby'!E20="","",'Rekapitulace stavby'!E20)</f>
        <v xml:space="preserve"> </v>
      </c>
      <c r="F24" s="38"/>
      <c r="G24" s="38"/>
      <c r="H24" s="38"/>
      <c r="I24" s="141" t="s">
        <v>30</v>
      </c>
      <c r="J24" s="140" t="str">
        <f>IF('Rekapitulace stavby'!AN20="","",'Rekapitulace stavby'!AN20)</f>
        <v/>
      </c>
      <c r="K24" s="38"/>
      <c r="L24" s="1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Z24" s="129" t="s">
        <v>5188</v>
      </c>
      <c r="BA24" s="129" t="s">
        <v>5188</v>
      </c>
      <c r="BB24" s="129" t="s">
        <v>28</v>
      </c>
      <c r="BC24" s="129" t="s">
        <v>5189</v>
      </c>
      <c r="BD24" s="129" t="s">
        <v>138</v>
      </c>
    </row>
    <row r="25" spans="1:56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137"/>
      <c r="J25" s="38"/>
      <c r="K25" s="38"/>
      <c r="L25" s="1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Z25" s="129" t="s">
        <v>5190</v>
      </c>
      <c r="BA25" s="129" t="s">
        <v>5190</v>
      </c>
      <c r="BB25" s="129" t="s">
        <v>28</v>
      </c>
      <c r="BC25" s="129" t="s">
        <v>5191</v>
      </c>
      <c r="BD25" s="129" t="s">
        <v>138</v>
      </c>
    </row>
    <row r="26" spans="1:56" s="2" customFormat="1" ht="12" customHeight="1">
      <c r="A26" s="38"/>
      <c r="B26" s="44"/>
      <c r="C26" s="38"/>
      <c r="D26" s="135" t="s">
        <v>38</v>
      </c>
      <c r="E26" s="38"/>
      <c r="F26" s="38"/>
      <c r="G26" s="38"/>
      <c r="H26" s="38"/>
      <c r="I26" s="137"/>
      <c r="J26" s="38"/>
      <c r="K26" s="38"/>
      <c r="L26" s="1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Z26" s="129" t="s">
        <v>5192</v>
      </c>
      <c r="BA26" s="129" t="s">
        <v>5192</v>
      </c>
      <c r="BB26" s="129" t="s">
        <v>28</v>
      </c>
      <c r="BC26" s="129" t="s">
        <v>5193</v>
      </c>
      <c r="BD26" s="129" t="s">
        <v>138</v>
      </c>
    </row>
    <row r="27" spans="1:56" s="8" customFormat="1" ht="16.5" customHeight="1">
      <c r="A27" s="143"/>
      <c r="B27" s="144"/>
      <c r="C27" s="143"/>
      <c r="D27" s="143"/>
      <c r="E27" s="145" t="s">
        <v>28</v>
      </c>
      <c r="F27" s="145"/>
      <c r="G27" s="145"/>
      <c r="H27" s="145"/>
      <c r="I27" s="146"/>
      <c r="J27" s="143"/>
      <c r="K27" s="143"/>
      <c r="L27" s="147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Z27" s="148" t="s">
        <v>3923</v>
      </c>
      <c r="BA27" s="148" t="s">
        <v>3923</v>
      </c>
      <c r="BB27" s="148" t="s">
        <v>28</v>
      </c>
      <c r="BC27" s="148" t="s">
        <v>5194</v>
      </c>
      <c r="BD27" s="148" t="s">
        <v>138</v>
      </c>
    </row>
    <row r="28" spans="1:56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137"/>
      <c r="J28" s="38"/>
      <c r="K28" s="38"/>
      <c r="L28" s="1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Z28" s="129" t="s">
        <v>5195</v>
      </c>
      <c r="BA28" s="129" t="s">
        <v>5195</v>
      </c>
      <c r="BB28" s="129" t="s">
        <v>28</v>
      </c>
      <c r="BC28" s="129" t="s">
        <v>5196</v>
      </c>
      <c r="BD28" s="129" t="s">
        <v>138</v>
      </c>
    </row>
    <row r="29" spans="1:56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50"/>
      <c r="J29" s="149"/>
      <c r="K29" s="149"/>
      <c r="L29" s="1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Z29" s="129" t="s">
        <v>5197</v>
      </c>
      <c r="BA29" s="129" t="s">
        <v>5197</v>
      </c>
      <c r="BB29" s="129" t="s">
        <v>28</v>
      </c>
      <c r="BC29" s="129" t="s">
        <v>5198</v>
      </c>
      <c r="BD29" s="129" t="s">
        <v>138</v>
      </c>
    </row>
    <row r="30" spans="1:56" s="2" customFormat="1" ht="25.4" customHeight="1">
      <c r="A30" s="38"/>
      <c r="B30" s="44"/>
      <c r="C30" s="38"/>
      <c r="D30" s="151" t="s">
        <v>40</v>
      </c>
      <c r="E30" s="38"/>
      <c r="F30" s="38"/>
      <c r="G30" s="38"/>
      <c r="H30" s="38"/>
      <c r="I30" s="137"/>
      <c r="J30" s="152">
        <f>ROUND(J83,2)</f>
        <v>0</v>
      </c>
      <c r="K30" s="38"/>
      <c r="L30" s="1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Z30" s="129" t="s">
        <v>159</v>
      </c>
      <c r="BA30" s="129" t="s">
        <v>159</v>
      </c>
      <c r="BB30" s="129" t="s">
        <v>28</v>
      </c>
      <c r="BC30" s="129" t="s">
        <v>5199</v>
      </c>
      <c r="BD30" s="129" t="s">
        <v>138</v>
      </c>
    </row>
    <row r="31" spans="1:56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50"/>
      <c r="J31" s="149"/>
      <c r="K31" s="149"/>
      <c r="L31" s="1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Z31" s="129" t="s">
        <v>161</v>
      </c>
      <c r="BA31" s="129" t="s">
        <v>161</v>
      </c>
      <c r="BB31" s="129" t="s">
        <v>28</v>
      </c>
      <c r="BC31" s="129" t="s">
        <v>5200</v>
      </c>
      <c r="BD31" s="129" t="s">
        <v>138</v>
      </c>
    </row>
    <row r="32" spans="1:56" s="2" customFormat="1" ht="14.4" customHeight="1">
      <c r="A32" s="38"/>
      <c r="B32" s="44"/>
      <c r="C32" s="38"/>
      <c r="D32" s="38"/>
      <c r="E32" s="38"/>
      <c r="F32" s="153" t="s">
        <v>42</v>
      </c>
      <c r="G32" s="38"/>
      <c r="H32" s="38"/>
      <c r="I32" s="154" t="s">
        <v>41</v>
      </c>
      <c r="J32" s="153" t="s">
        <v>43</v>
      </c>
      <c r="K32" s="38"/>
      <c r="L32" s="1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Z32" s="129" t="s">
        <v>555</v>
      </c>
      <c r="BA32" s="129" t="s">
        <v>555</v>
      </c>
      <c r="BB32" s="129" t="s">
        <v>28</v>
      </c>
      <c r="BC32" s="129" t="s">
        <v>5201</v>
      </c>
      <c r="BD32" s="129" t="s">
        <v>138</v>
      </c>
    </row>
    <row r="33" spans="1:56" s="2" customFormat="1" ht="14.4" customHeight="1">
      <c r="A33" s="38"/>
      <c r="B33" s="44"/>
      <c r="C33" s="38"/>
      <c r="D33" s="155" t="s">
        <v>44</v>
      </c>
      <c r="E33" s="135" t="s">
        <v>45</v>
      </c>
      <c r="F33" s="156">
        <f>ROUND((SUM(BE83:BE377)),2)</f>
        <v>0</v>
      </c>
      <c r="G33" s="38"/>
      <c r="H33" s="38"/>
      <c r="I33" s="157">
        <v>0.21</v>
      </c>
      <c r="J33" s="156">
        <f>ROUND(((SUM(BE83:BE377))*I33),2)</f>
        <v>0</v>
      </c>
      <c r="K33" s="38"/>
      <c r="L33" s="1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Z33" s="129" t="s">
        <v>169</v>
      </c>
      <c r="BA33" s="129" t="s">
        <v>169</v>
      </c>
      <c r="BB33" s="129" t="s">
        <v>28</v>
      </c>
      <c r="BC33" s="129" t="s">
        <v>5202</v>
      </c>
      <c r="BD33" s="129" t="s">
        <v>138</v>
      </c>
    </row>
    <row r="34" spans="1:56" s="2" customFormat="1" ht="14.4" customHeight="1">
      <c r="A34" s="38"/>
      <c r="B34" s="44"/>
      <c r="C34" s="38"/>
      <c r="D34" s="38"/>
      <c r="E34" s="135" t="s">
        <v>46</v>
      </c>
      <c r="F34" s="156">
        <f>ROUND((SUM(BF83:BF377)),2)</f>
        <v>0</v>
      </c>
      <c r="G34" s="38"/>
      <c r="H34" s="38"/>
      <c r="I34" s="157">
        <v>0.15</v>
      </c>
      <c r="J34" s="156">
        <f>ROUND(((SUM(BF83:BF377))*I34),2)</f>
        <v>0</v>
      </c>
      <c r="K34" s="38"/>
      <c r="L34" s="1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Z34" s="129" t="s">
        <v>2924</v>
      </c>
      <c r="BA34" s="129" t="s">
        <v>2924</v>
      </c>
      <c r="BB34" s="129" t="s">
        <v>28</v>
      </c>
      <c r="BC34" s="129" t="s">
        <v>5203</v>
      </c>
      <c r="BD34" s="129" t="s">
        <v>138</v>
      </c>
    </row>
    <row r="35" spans="1:56" s="2" customFormat="1" ht="14.4" customHeight="1" hidden="1">
      <c r="A35" s="38"/>
      <c r="B35" s="44"/>
      <c r="C35" s="38"/>
      <c r="D35" s="38"/>
      <c r="E35" s="135" t="s">
        <v>47</v>
      </c>
      <c r="F35" s="156">
        <f>ROUND((SUM(BG83:BG377)),2)</f>
        <v>0</v>
      </c>
      <c r="G35" s="38"/>
      <c r="H35" s="38"/>
      <c r="I35" s="157">
        <v>0.21</v>
      </c>
      <c r="J35" s="156">
        <f>0</f>
        <v>0</v>
      </c>
      <c r="K35" s="38"/>
      <c r="L35" s="1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Z35" s="129" t="s">
        <v>2930</v>
      </c>
      <c r="BA35" s="129" t="s">
        <v>2930</v>
      </c>
      <c r="BB35" s="129" t="s">
        <v>28</v>
      </c>
      <c r="BC35" s="129" t="s">
        <v>82</v>
      </c>
      <c r="BD35" s="129" t="s">
        <v>138</v>
      </c>
    </row>
    <row r="36" spans="1:56" s="2" customFormat="1" ht="14.4" customHeight="1" hidden="1">
      <c r="A36" s="38"/>
      <c r="B36" s="44"/>
      <c r="C36" s="38"/>
      <c r="D36" s="38"/>
      <c r="E36" s="135" t="s">
        <v>48</v>
      </c>
      <c r="F36" s="156">
        <f>ROUND((SUM(BH83:BH377)),2)</f>
        <v>0</v>
      </c>
      <c r="G36" s="38"/>
      <c r="H36" s="38"/>
      <c r="I36" s="157">
        <v>0.15</v>
      </c>
      <c r="J36" s="156">
        <f>0</f>
        <v>0</v>
      </c>
      <c r="K36" s="38"/>
      <c r="L36" s="1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Z36" s="129" t="s">
        <v>5204</v>
      </c>
      <c r="BA36" s="129" t="s">
        <v>5204</v>
      </c>
      <c r="BB36" s="129" t="s">
        <v>28</v>
      </c>
      <c r="BC36" s="129" t="s">
        <v>385</v>
      </c>
      <c r="BD36" s="129" t="s">
        <v>138</v>
      </c>
    </row>
    <row r="37" spans="1:56" s="2" customFormat="1" ht="14.4" customHeight="1" hidden="1">
      <c r="A37" s="38"/>
      <c r="B37" s="44"/>
      <c r="C37" s="38"/>
      <c r="D37" s="38"/>
      <c r="E37" s="135" t="s">
        <v>49</v>
      </c>
      <c r="F37" s="156">
        <f>ROUND((SUM(BI83:BI377)),2)</f>
        <v>0</v>
      </c>
      <c r="G37" s="38"/>
      <c r="H37" s="38"/>
      <c r="I37" s="157">
        <v>0</v>
      </c>
      <c r="J37" s="156">
        <f>0</f>
        <v>0</v>
      </c>
      <c r="K37" s="38"/>
      <c r="L37" s="1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Z37" s="129" t="s">
        <v>2936</v>
      </c>
      <c r="BA37" s="129" t="s">
        <v>2936</v>
      </c>
      <c r="BB37" s="129" t="s">
        <v>28</v>
      </c>
      <c r="BC37" s="129" t="s">
        <v>385</v>
      </c>
      <c r="BD37" s="129" t="s">
        <v>138</v>
      </c>
    </row>
    <row r="38" spans="1:56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137"/>
      <c r="J38" s="38"/>
      <c r="K38" s="38"/>
      <c r="L38" s="1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Z38" s="129" t="s">
        <v>2648</v>
      </c>
      <c r="BA38" s="129" t="s">
        <v>2648</v>
      </c>
      <c r="BB38" s="129" t="s">
        <v>28</v>
      </c>
      <c r="BC38" s="129" t="s">
        <v>138</v>
      </c>
      <c r="BD38" s="129" t="s">
        <v>138</v>
      </c>
    </row>
    <row r="39" spans="1:56" s="2" customFormat="1" ht="25.4" customHeight="1">
      <c r="A39" s="38"/>
      <c r="B39" s="44"/>
      <c r="C39" s="158"/>
      <c r="D39" s="159" t="s">
        <v>50</v>
      </c>
      <c r="E39" s="160"/>
      <c r="F39" s="160"/>
      <c r="G39" s="161" t="s">
        <v>51</v>
      </c>
      <c r="H39" s="162" t="s">
        <v>52</v>
      </c>
      <c r="I39" s="163"/>
      <c r="J39" s="164">
        <f>SUM(J30:J37)</f>
        <v>0</v>
      </c>
      <c r="K39" s="165"/>
      <c r="L39" s="1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Z39" s="129" t="s">
        <v>2970</v>
      </c>
      <c r="BA39" s="129" t="s">
        <v>2970</v>
      </c>
      <c r="BB39" s="129" t="s">
        <v>28</v>
      </c>
      <c r="BC39" s="129" t="s">
        <v>82</v>
      </c>
      <c r="BD39" s="129" t="s">
        <v>138</v>
      </c>
    </row>
    <row r="40" spans="1:56" s="2" customFormat="1" ht="14.4" customHeight="1">
      <c r="A40" s="38"/>
      <c r="B40" s="166"/>
      <c r="C40" s="167"/>
      <c r="D40" s="167"/>
      <c r="E40" s="167"/>
      <c r="F40" s="167"/>
      <c r="G40" s="167"/>
      <c r="H40" s="167"/>
      <c r="I40" s="168"/>
      <c r="J40" s="167"/>
      <c r="K40" s="167"/>
      <c r="L40" s="1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Z40" s="129" t="s">
        <v>3033</v>
      </c>
      <c r="BA40" s="129" t="s">
        <v>3033</v>
      </c>
      <c r="BB40" s="129" t="s">
        <v>28</v>
      </c>
      <c r="BC40" s="129" t="s">
        <v>367</v>
      </c>
      <c r="BD40" s="129" t="s">
        <v>138</v>
      </c>
    </row>
    <row r="41" spans="52:56" ht="12">
      <c r="AZ41" s="129" t="s">
        <v>175</v>
      </c>
      <c r="BA41" s="129" t="s">
        <v>175</v>
      </c>
      <c r="BB41" s="129" t="s">
        <v>28</v>
      </c>
      <c r="BC41" s="129" t="s">
        <v>5205</v>
      </c>
      <c r="BD41" s="129" t="s">
        <v>138</v>
      </c>
    </row>
    <row r="42" spans="52:56" ht="12">
      <c r="AZ42" s="129" t="s">
        <v>3080</v>
      </c>
      <c r="BA42" s="129" t="s">
        <v>3080</v>
      </c>
      <c r="BB42" s="129" t="s">
        <v>28</v>
      </c>
      <c r="BC42" s="129" t="s">
        <v>138</v>
      </c>
      <c r="BD42" s="129" t="s">
        <v>138</v>
      </c>
    </row>
    <row r="43" spans="52:56" ht="12">
      <c r="AZ43" s="129" t="s">
        <v>3092</v>
      </c>
      <c r="BA43" s="129" t="s">
        <v>3092</v>
      </c>
      <c r="BB43" s="129" t="s">
        <v>28</v>
      </c>
      <c r="BC43" s="129" t="s">
        <v>138</v>
      </c>
      <c r="BD43" s="129" t="s">
        <v>138</v>
      </c>
    </row>
    <row r="44" spans="1:31" s="2" customFormat="1" ht="6.95" customHeight="1">
      <c r="A44" s="38"/>
      <c r="B44" s="169"/>
      <c r="C44" s="170"/>
      <c r="D44" s="170"/>
      <c r="E44" s="170"/>
      <c r="F44" s="170"/>
      <c r="G44" s="170"/>
      <c r="H44" s="170"/>
      <c r="I44" s="171"/>
      <c r="J44" s="170"/>
      <c r="K44" s="170"/>
      <c r="L44" s="1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218</v>
      </c>
      <c r="D45" s="40"/>
      <c r="E45" s="40"/>
      <c r="F45" s="40"/>
      <c r="G45" s="40"/>
      <c r="H45" s="40"/>
      <c r="I45" s="137"/>
      <c r="J45" s="40"/>
      <c r="K45" s="40"/>
      <c r="L45" s="1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137"/>
      <c r="J46" s="40"/>
      <c r="K46" s="40"/>
      <c r="L46" s="1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137"/>
      <c r="J47" s="40"/>
      <c r="K47" s="40"/>
      <c r="L47" s="1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72" t="str">
        <f>E7</f>
        <v>Transform. domova Kamelie Křižanov IV - SO.3 výstavba Měřín DA a DS</v>
      </c>
      <c r="F48" s="32"/>
      <c r="G48" s="32"/>
      <c r="H48" s="32"/>
      <c r="I48" s="137"/>
      <c r="J48" s="40"/>
      <c r="K48" s="40"/>
      <c r="L48" s="1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149</v>
      </c>
      <c r="D49" s="40"/>
      <c r="E49" s="40"/>
      <c r="F49" s="40"/>
      <c r="G49" s="40"/>
      <c r="H49" s="40"/>
      <c r="I49" s="137"/>
      <c r="J49" s="40"/>
      <c r="K49" s="40"/>
      <c r="L49" s="1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ALFA-265093 - D.2.3 - dešťová kanalizace</v>
      </c>
      <c r="F50" s="40"/>
      <c r="G50" s="40"/>
      <c r="H50" s="40"/>
      <c r="I50" s="137"/>
      <c r="J50" s="40"/>
      <c r="K50" s="40"/>
      <c r="L50" s="1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137"/>
      <c r="J51" s="40"/>
      <c r="K51" s="40"/>
      <c r="L51" s="1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22</v>
      </c>
      <c r="D52" s="40"/>
      <c r="E52" s="40"/>
      <c r="F52" s="27" t="str">
        <f>F12</f>
        <v>Měřín</v>
      </c>
      <c r="G52" s="40"/>
      <c r="H52" s="40"/>
      <c r="I52" s="141" t="s">
        <v>24</v>
      </c>
      <c r="J52" s="72" t="str">
        <f>IF(J12="","",J12)</f>
        <v>27. 1. 2020</v>
      </c>
      <c r="K52" s="40"/>
      <c r="L52" s="1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137"/>
      <c r="J53" s="40"/>
      <c r="K53" s="40"/>
      <c r="L53" s="1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40.05" customHeight="1">
      <c r="A54" s="38"/>
      <c r="B54" s="39"/>
      <c r="C54" s="32" t="s">
        <v>26</v>
      </c>
      <c r="D54" s="40"/>
      <c r="E54" s="40"/>
      <c r="F54" s="27" t="str">
        <f>E15</f>
        <v>Kraj Výsočina, Žižkova57, Jihlava</v>
      </c>
      <c r="G54" s="40"/>
      <c r="H54" s="40"/>
      <c r="I54" s="141" t="s">
        <v>33</v>
      </c>
      <c r="J54" s="36" t="str">
        <f>E21</f>
        <v>Atelier Alfa, spol. s r.o., Brněnská 48, Jihlava</v>
      </c>
      <c r="K54" s="40"/>
      <c r="L54" s="1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31</v>
      </c>
      <c r="D55" s="40"/>
      <c r="E55" s="40"/>
      <c r="F55" s="27" t="str">
        <f>IF(E18="","",E18)</f>
        <v>Vyplň údaj</v>
      </c>
      <c r="G55" s="40"/>
      <c r="H55" s="40"/>
      <c r="I55" s="141" t="s">
        <v>36</v>
      </c>
      <c r="J55" s="36" t="str">
        <f>E24</f>
        <v xml:space="preserve"> </v>
      </c>
      <c r="K55" s="40"/>
      <c r="L55" s="1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137"/>
      <c r="J56" s="40"/>
      <c r="K56" s="40"/>
      <c r="L56" s="1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73" t="s">
        <v>243</v>
      </c>
      <c r="D57" s="174"/>
      <c r="E57" s="174"/>
      <c r="F57" s="174"/>
      <c r="G57" s="174"/>
      <c r="H57" s="174"/>
      <c r="I57" s="175"/>
      <c r="J57" s="176" t="s">
        <v>244</v>
      </c>
      <c r="K57" s="174"/>
      <c r="L57" s="1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137"/>
      <c r="J58" s="40"/>
      <c r="K58" s="40"/>
      <c r="L58" s="1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77" t="s">
        <v>72</v>
      </c>
      <c r="D59" s="40"/>
      <c r="E59" s="40"/>
      <c r="F59" s="40"/>
      <c r="G59" s="40"/>
      <c r="H59" s="40"/>
      <c r="I59" s="137"/>
      <c r="J59" s="102">
        <f>J83</f>
        <v>0</v>
      </c>
      <c r="K59" s="40"/>
      <c r="L59" s="1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84</v>
      </c>
    </row>
    <row r="60" spans="1:31" s="9" customFormat="1" ht="24.95" customHeight="1">
      <c r="A60" s="9"/>
      <c r="B60" s="178"/>
      <c r="C60" s="179"/>
      <c r="D60" s="180" t="s">
        <v>251</v>
      </c>
      <c r="E60" s="181"/>
      <c r="F60" s="181"/>
      <c r="G60" s="181"/>
      <c r="H60" s="181"/>
      <c r="I60" s="182"/>
      <c r="J60" s="183">
        <f>J84</f>
        <v>0</v>
      </c>
      <c r="K60" s="179"/>
      <c r="L60" s="184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9" customFormat="1" ht="24.95" customHeight="1">
      <c r="A61" s="9"/>
      <c r="B61" s="178"/>
      <c r="C61" s="179"/>
      <c r="D61" s="180" t="s">
        <v>260</v>
      </c>
      <c r="E61" s="181"/>
      <c r="F61" s="181"/>
      <c r="G61" s="181"/>
      <c r="H61" s="181"/>
      <c r="I61" s="182"/>
      <c r="J61" s="183">
        <f>J197</f>
        <v>0</v>
      </c>
      <c r="K61" s="179"/>
      <c r="L61" s="184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1:31" s="9" customFormat="1" ht="24.95" customHeight="1">
      <c r="A62" s="9"/>
      <c r="B62" s="178"/>
      <c r="C62" s="179"/>
      <c r="D62" s="180" t="s">
        <v>5018</v>
      </c>
      <c r="E62" s="181"/>
      <c r="F62" s="181"/>
      <c r="G62" s="181"/>
      <c r="H62" s="181"/>
      <c r="I62" s="182"/>
      <c r="J62" s="183">
        <f>J219</f>
        <v>0</v>
      </c>
      <c r="K62" s="179"/>
      <c r="L62" s="184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9" customFormat="1" ht="24.95" customHeight="1">
      <c r="A63" s="9"/>
      <c r="B63" s="178"/>
      <c r="C63" s="179"/>
      <c r="D63" s="180" t="s">
        <v>327</v>
      </c>
      <c r="E63" s="181"/>
      <c r="F63" s="181"/>
      <c r="G63" s="181"/>
      <c r="H63" s="181"/>
      <c r="I63" s="182"/>
      <c r="J63" s="183">
        <f>J376</f>
        <v>0</v>
      </c>
      <c r="K63" s="179"/>
      <c r="L63" s="184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s="2" customFormat="1" ht="21.8" customHeight="1">
      <c r="A64" s="38"/>
      <c r="B64" s="39"/>
      <c r="C64" s="40"/>
      <c r="D64" s="40"/>
      <c r="E64" s="40"/>
      <c r="F64" s="40"/>
      <c r="G64" s="40"/>
      <c r="H64" s="40"/>
      <c r="I64" s="137"/>
      <c r="J64" s="40"/>
      <c r="K64" s="40"/>
      <c r="L64" s="1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5" spans="1:31" s="2" customFormat="1" ht="6.95" customHeight="1">
      <c r="A65" s="38"/>
      <c r="B65" s="59"/>
      <c r="C65" s="60"/>
      <c r="D65" s="60"/>
      <c r="E65" s="60"/>
      <c r="F65" s="60"/>
      <c r="G65" s="60"/>
      <c r="H65" s="60"/>
      <c r="I65" s="168"/>
      <c r="J65" s="60"/>
      <c r="K65" s="60"/>
      <c r="L65" s="1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9" spans="1:31" s="2" customFormat="1" ht="6.95" customHeight="1">
      <c r="A69" s="38"/>
      <c r="B69" s="61"/>
      <c r="C69" s="62"/>
      <c r="D69" s="62"/>
      <c r="E69" s="62"/>
      <c r="F69" s="62"/>
      <c r="G69" s="62"/>
      <c r="H69" s="62"/>
      <c r="I69" s="171"/>
      <c r="J69" s="62"/>
      <c r="K69" s="62"/>
      <c r="L69" s="1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24.95" customHeight="1">
      <c r="A70" s="38"/>
      <c r="B70" s="39"/>
      <c r="C70" s="23" t="s">
        <v>337</v>
      </c>
      <c r="D70" s="40"/>
      <c r="E70" s="40"/>
      <c r="F70" s="40"/>
      <c r="G70" s="40"/>
      <c r="H70" s="40"/>
      <c r="I70" s="137"/>
      <c r="J70" s="40"/>
      <c r="K70" s="40"/>
      <c r="L70" s="1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6.95" customHeight="1">
      <c r="A71" s="38"/>
      <c r="B71" s="39"/>
      <c r="C71" s="40"/>
      <c r="D71" s="40"/>
      <c r="E71" s="40"/>
      <c r="F71" s="40"/>
      <c r="G71" s="40"/>
      <c r="H71" s="40"/>
      <c r="I71" s="137"/>
      <c r="J71" s="40"/>
      <c r="K71" s="40"/>
      <c r="L71" s="1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2" customHeight="1">
      <c r="A72" s="38"/>
      <c r="B72" s="39"/>
      <c r="C72" s="32" t="s">
        <v>16</v>
      </c>
      <c r="D72" s="40"/>
      <c r="E72" s="40"/>
      <c r="F72" s="40"/>
      <c r="G72" s="40"/>
      <c r="H72" s="40"/>
      <c r="I72" s="137"/>
      <c r="J72" s="40"/>
      <c r="K72" s="40"/>
      <c r="L72" s="1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6.5" customHeight="1">
      <c r="A73" s="38"/>
      <c r="B73" s="39"/>
      <c r="C73" s="40"/>
      <c r="D73" s="40"/>
      <c r="E73" s="172" t="str">
        <f>E7</f>
        <v>Transform. domova Kamelie Křižanov IV - SO.3 výstavba Měřín DA a DS</v>
      </c>
      <c r="F73" s="32"/>
      <c r="G73" s="32"/>
      <c r="H73" s="32"/>
      <c r="I73" s="137"/>
      <c r="J73" s="40"/>
      <c r="K73" s="40"/>
      <c r="L73" s="1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2" customHeight="1">
      <c r="A74" s="38"/>
      <c r="B74" s="39"/>
      <c r="C74" s="32" t="s">
        <v>149</v>
      </c>
      <c r="D74" s="40"/>
      <c r="E74" s="40"/>
      <c r="F74" s="40"/>
      <c r="G74" s="40"/>
      <c r="H74" s="40"/>
      <c r="I74" s="137"/>
      <c r="J74" s="40"/>
      <c r="K74" s="40"/>
      <c r="L74" s="1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6.5" customHeight="1">
      <c r="A75" s="38"/>
      <c r="B75" s="39"/>
      <c r="C75" s="40"/>
      <c r="D75" s="40"/>
      <c r="E75" s="69" t="str">
        <f>E9</f>
        <v>ALFA-265093 - D.2.3 - dešťová kanalizace</v>
      </c>
      <c r="F75" s="40"/>
      <c r="G75" s="40"/>
      <c r="H75" s="40"/>
      <c r="I75" s="137"/>
      <c r="J75" s="40"/>
      <c r="K75" s="40"/>
      <c r="L75" s="1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6.95" customHeight="1">
      <c r="A76" s="38"/>
      <c r="B76" s="39"/>
      <c r="C76" s="40"/>
      <c r="D76" s="40"/>
      <c r="E76" s="40"/>
      <c r="F76" s="40"/>
      <c r="G76" s="40"/>
      <c r="H76" s="40"/>
      <c r="I76" s="137"/>
      <c r="J76" s="40"/>
      <c r="K76" s="40"/>
      <c r="L76" s="1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2" customHeight="1">
      <c r="A77" s="38"/>
      <c r="B77" s="39"/>
      <c r="C77" s="32" t="s">
        <v>22</v>
      </c>
      <c r="D77" s="40"/>
      <c r="E77" s="40"/>
      <c r="F77" s="27" t="str">
        <f>F12</f>
        <v>Měřín</v>
      </c>
      <c r="G77" s="40"/>
      <c r="H77" s="40"/>
      <c r="I77" s="141" t="s">
        <v>24</v>
      </c>
      <c r="J77" s="72" t="str">
        <f>IF(J12="","",J12)</f>
        <v>27. 1. 2020</v>
      </c>
      <c r="K77" s="40"/>
      <c r="L77" s="1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6.95" customHeight="1">
      <c r="A78" s="38"/>
      <c r="B78" s="39"/>
      <c r="C78" s="40"/>
      <c r="D78" s="40"/>
      <c r="E78" s="40"/>
      <c r="F78" s="40"/>
      <c r="G78" s="40"/>
      <c r="H78" s="40"/>
      <c r="I78" s="137"/>
      <c r="J78" s="40"/>
      <c r="K78" s="40"/>
      <c r="L78" s="1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40.05" customHeight="1">
      <c r="A79" s="38"/>
      <c r="B79" s="39"/>
      <c r="C79" s="32" t="s">
        <v>26</v>
      </c>
      <c r="D79" s="40"/>
      <c r="E79" s="40"/>
      <c r="F79" s="27" t="str">
        <f>E15</f>
        <v>Kraj Výsočina, Žižkova57, Jihlava</v>
      </c>
      <c r="G79" s="40"/>
      <c r="H79" s="40"/>
      <c r="I79" s="141" t="s">
        <v>33</v>
      </c>
      <c r="J79" s="36" t="str">
        <f>E21</f>
        <v>Atelier Alfa, spol. s r.o., Brněnská 48, Jihlava</v>
      </c>
      <c r="K79" s="40"/>
      <c r="L79" s="1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5.15" customHeight="1">
      <c r="A80" s="38"/>
      <c r="B80" s="39"/>
      <c r="C80" s="32" t="s">
        <v>31</v>
      </c>
      <c r="D80" s="40"/>
      <c r="E80" s="40"/>
      <c r="F80" s="27" t="str">
        <f>IF(E18="","",E18)</f>
        <v>Vyplň údaj</v>
      </c>
      <c r="G80" s="40"/>
      <c r="H80" s="40"/>
      <c r="I80" s="141" t="s">
        <v>36</v>
      </c>
      <c r="J80" s="36" t="str">
        <f>E24</f>
        <v xml:space="preserve"> </v>
      </c>
      <c r="K80" s="40"/>
      <c r="L80" s="1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0.3" customHeight="1">
      <c r="A81" s="38"/>
      <c r="B81" s="39"/>
      <c r="C81" s="40"/>
      <c r="D81" s="40"/>
      <c r="E81" s="40"/>
      <c r="F81" s="40"/>
      <c r="G81" s="40"/>
      <c r="H81" s="40"/>
      <c r="I81" s="137"/>
      <c r="J81" s="40"/>
      <c r="K81" s="40"/>
      <c r="L81" s="1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10" customFormat="1" ht="29.25" customHeight="1">
      <c r="A82" s="186"/>
      <c r="B82" s="187"/>
      <c r="C82" s="188" t="s">
        <v>338</v>
      </c>
      <c r="D82" s="189" t="s">
        <v>59</v>
      </c>
      <c r="E82" s="189" t="s">
        <v>55</v>
      </c>
      <c r="F82" s="189" t="s">
        <v>56</v>
      </c>
      <c r="G82" s="189" t="s">
        <v>339</v>
      </c>
      <c r="H82" s="189" t="s">
        <v>340</v>
      </c>
      <c r="I82" s="190" t="s">
        <v>341</v>
      </c>
      <c r="J82" s="189" t="s">
        <v>244</v>
      </c>
      <c r="K82" s="191" t="s">
        <v>342</v>
      </c>
      <c r="L82" s="192"/>
      <c r="M82" s="92" t="s">
        <v>28</v>
      </c>
      <c r="N82" s="93" t="s">
        <v>44</v>
      </c>
      <c r="O82" s="93" t="s">
        <v>343</v>
      </c>
      <c r="P82" s="93" t="s">
        <v>344</v>
      </c>
      <c r="Q82" s="93" t="s">
        <v>345</v>
      </c>
      <c r="R82" s="93" t="s">
        <v>346</v>
      </c>
      <c r="S82" s="93" t="s">
        <v>347</v>
      </c>
      <c r="T82" s="94" t="s">
        <v>348</v>
      </c>
      <c r="U82" s="186"/>
      <c r="V82" s="186"/>
      <c r="W82" s="186"/>
      <c r="X82" s="186"/>
      <c r="Y82" s="186"/>
      <c r="Z82" s="186"/>
      <c r="AA82" s="186"/>
      <c r="AB82" s="186"/>
      <c r="AC82" s="186"/>
      <c r="AD82" s="186"/>
      <c r="AE82" s="186"/>
    </row>
    <row r="83" spans="1:63" s="2" customFormat="1" ht="22.8" customHeight="1">
      <c r="A83" s="38"/>
      <c r="B83" s="39"/>
      <c r="C83" s="99" t="s">
        <v>349</v>
      </c>
      <c r="D83" s="40"/>
      <c r="E83" s="40"/>
      <c r="F83" s="40"/>
      <c r="G83" s="40"/>
      <c r="H83" s="40"/>
      <c r="I83" s="137"/>
      <c r="J83" s="193">
        <f>BK83</f>
        <v>0</v>
      </c>
      <c r="K83" s="40"/>
      <c r="L83" s="44"/>
      <c r="M83" s="95"/>
      <c r="N83" s="194"/>
      <c r="O83" s="96"/>
      <c r="P83" s="195">
        <f>P84+P197+P219+P376</f>
        <v>0</v>
      </c>
      <c r="Q83" s="96"/>
      <c r="R83" s="195">
        <f>R84+R197+R219+R376</f>
        <v>125.04458038000001</v>
      </c>
      <c r="S83" s="96"/>
      <c r="T83" s="196">
        <f>T84+T197+T219+T376</f>
        <v>0</v>
      </c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T83" s="17" t="s">
        <v>73</v>
      </c>
      <c r="AU83" s="17" t="s">
        <v>84</v>
      </c>
      <c r="BK83" s="197">
        <f>BK84+BK197+BK219+BK376</f>
        <v>0</v>
      </c>
    </row>
    <row r="84" spans="1:63" s="11" customFormat="1" ht="25.9" customHeight="1">
      <c r="A84" s="11"/>
      <c r="B84" s="198"/>
      <c r="C84" s="199"/>
      <c r="D84" s="200" t="s">
        <v>73</v>
      </c>
      <c r="E84" s="201" t="s">
        <v>82</v>
      </c>
      <c r="F84" s="201" t="s">
        <v>350</v>
      </c>
      <c r="G84" s="199"/>
      <c r="H84" s="199"/>
      <c r="I84" s="202"/>
      <c r="J84" s="203">
        <f>BK84</f>
        <v>0</v>
      </c>
      <c r="K84" s="199"/>
      <c r="L84" s="204"/>
      <c r="M84" s="205"/>
      <c r="N84" s="206"/>
      <c r="O84" s="206"/>
      <c r="P84" s="207">
        <f>SUM(P85:P196)</f>
        <v>0</v>
      </c>
      <c r="Q84" s="206"/>
      <c r="R84" s="207">
        <f>SUM(R85:R196)</f>
        <v>87.31651661000001</v>
      </c>
      <c r="S84" s="206"/>
      <c r="T84" s="208">
        <f>SUM(T85:T196)</f>
        <v>0</v>
      </c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R84" s="209" t="s">
        <v>228</v>
      </c>
      <c r="AT84" s="210" t="s">
        <v>73</v>
      </c>
      <c r="AU84" s="210" t="s">
        <v>74</v>
      </c>
      <c r="AY84" s="209" t="s">
        <v>351</v>
      </c>
      <c r="BK84" s="211">
        <f>SUM(BK85:BK196)</f>
        <v>0</v>
      </c>
    </row>
    <row r="85" spans="1:65" s="2" customFormat="1" ht="33" customHeight="1">
      <c r="A85" s="38"/>
      <c r="B85" s="39"/>
      <c r="C85" s="212" t="s">
        <v>82</v>
      </c>
      <c r="D85" s="212" t="s">
        <v>352</v>
      </c>
      <c r="E85" s="213" t="s">
        <v>353</v>
      </c>
      <c r="F85" s="214" t="s">
        <v>354</v>
      </c>
      <c r="G85" s="215" t="s">
        <v>355</v>
      </c>
      <c r="H85" s="216">
        <v>28.8</v>
      </c>
      <c r="I85" s="217"/>
      <c r="J85" s="218">
        <f>ROUND(I85*H85,2)</f>
        <v>0</v>
      </c>
      <c r="K85" s="214" t="s">
        <v>356</v>
      </c>
      <c r="L85" s="44"/>
      <c r="M85" s="219" t="s">
        <v>28</v>
      </c>
      <c r="N85" s="220" t="s">
        <v>45</v>
      </c>
      <c r="O85" s="84"/>
      <c r="P85" s="221">
        <f>O85*H85</f>
        <v>0</v>
      </c>
      <c r="Q85" s="221">
        <v>0</v>
      </c>
      <c r="R85" s="221">
        <f>Q85*H85</f>
        <v>0</v>
      </c>
      <c r="S85" s="221">
        <v>0</v>
      </c>
      <c r="T85" s="222">
        <f>S85*H85</f>
        <v>0</v>
      </c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R85" s="223" t="s">
        <v>228</v>
      </c>
      <c r="AT85" s="223" t="s">
        <v>352</v>
      </c>
      <c r="AU85" s="223" t="s">
        <v>82</v>
      </c>
      <c r="AY85" s="17" t="s">
        <v>351</v>
      </c>
      <c r="BE85" s="224">
        <f>IF(N85="základní",J85,0)</f>
        <v>0</v>
      </c>
      <c r="BF85" s="224">
        <f>IF(N85="snížená",J85,0)</f>
        <v>0</v>
      </c>
      <c r="BG85" s="224">
        <f>IF(N85="zákl. přenesená",J85,0)</f>
        <v>0</v>
      </c>
      <c r="BH85" s="224">
        <f>IF(N85="sníž. přenesená",J85,0)</f>
        <v>0</v>
      </c>
      <c r="BI85" s="224">
        <f>IF(N85="nulová",J85,0)</f>
        <v>0</v>
      </c>
      <c r="BJ85" s="17" t="s">
        <v>82</v>
      </c>
      <c r="BK85" s="224">
        <f>ROUND(I85*H85,2)</f>
        <v>0</v>
      </c>
      <c r="BL85" s="17" t="s">
        <v>228</v>
      </c>
      <c r="BM85" s="223" t="s">
        <v>5206</v>
      </c>
    </row>
    <row r="86" spans="1:51" s="12" customFormat="1" ht="12">
      <c r="A86" s="12"/>
      <c r="B86" s="225"/>
      <c r="C86" s="226"/>
      <c r="D86" s="227" t="s">
        <v>358</v>
      </c>
      <c r="E86" s="228" t="s">
        <v>28</v>
      </c>
      <c r="F86" s="229" t="s">
        <v>5022</v>
      </c>
      <c r="G86" s="226"/>
      <c r="H86" s="228" t="s">
        <v>28</v>
      </c>
      <c r="I86" s="230"/>
      <c r="J86" s="226"/>
      <c r="K86" s="226"/>
      <c r="L86" s="231"/>
      <c r="M86" s="232"/>
      <c r="N86" s="233"/>
      <c r="O86" s="233"/>
      <c r="P86" s="233"/>
      <c r="Q86" s="233"/>
      <c r="R86" s="233"/>
      <c r="S86" s="233"/>
      <c r="T86" s="234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T86" s="235" t="s">
        <v>358</v>
      </c>
      <c r="AU86" s="235" t="s">
        <v>82</v>
      </c>
      <c r="AV86" s="12" t="s">
        <v>82</v>
      </c>
      <c r="AW86" s="12" t="s">
        <v>35</v>
      </c>
      <c r="AX86" s="12" t="s">
        <v>74</v>
      </c>
      <c r="AY86" s="235" t="s">
        <v>351</v>
      </c>
    </row>
    <row r="87" spans="1:51" s="12" customFormat="1" ht="12">
      <c r="A87" s="12"/>
      <c r="B87" s="225"/>
      <c r="C87" s="226"/>
      <c r="D87" s="227" t="s">
        <v>358</v>
      </c>
      <c r="E87" s="228" t="s">
        <v>28</v>
      </c>
      <c r="F87" s="229" t="s">
        <v>5207</v>
      </c>
      <c r="G87" s="226"/>
      <c r="H87" s="228" t="s">
        <v>28</v>
      </c>
      <c r="I87" s="230"/>
      <c r="J87" s="226"/>
      <c r="K87" s="226"/>
      <c r="L87" s="231"/>
      <c r="M87" s="232"/>
      <c r="N87" s="233"/>
      <c r="O87" s="233"/>
      <c r="P87" s="233"/>
      <c r="Q87" s="233"/>
      <c r="R87" s="233"/>
      <c r="S87" s="233"/>
      <c r="T87" s="234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T87" s="235" t="s">
        <v>358</v>
      </c>
      <c r="AU87" s="235" t="s">
        <v>82</v>
      </c>
      <c r="AV87" s="12" t="s">
        <v>82</v>
      </c>
      <c r="AW87" s="12" t="s">
        <v>35</v>
      </c>
      <c r="AX87" s="12" t="s">
        <v>74</v>
      </c>
      <c r="AY87" s="235" t="s">
        <v>351</v>
      </c>
    </row>
    <row r="88" spans="1:51" s="13" customFormat="1" ht="12">
      <c r="A88" s="13"/>
      <c r="B88" s="236"/>
      <c r="C88" s="237"/>
      <c r="D88" s="227" t="s">
        <v>358</v>
      </c>
      <c r="E88" s="238" t="s">
        <v>360</v>
      </c>
      <c r="F88" s="239" t="s">
        <v>5208</v>
      </c>
      <c r="G88" s="237"/>
      <c r="H88" s="240">
        <v>28.8</v>
      </c>
      <c r="I88" s="241"/>
      <c r="J88" s="237"/>
      <c r="K88" s="237"/>
      <c r="L88" s="242"/>
      <c r="M88" s="243"/>
      <c r="N88" s="244"/>
      <c r="O88" s="244"/>
      <c r="P88" s="244"/>
      <c r="Q88" s="244"/>
      <c r="R88" s="244"/>
      <c r="S88" s="244"/>
      <c r="T88" s="245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T88" s="246" t="s">
        <v>358</v>
      </c>
      <c r="AU88" s="246" t="s">
        <v>82</v>
      </c>
      <c r="AV88" s="13" t="s">
        <v>138</v>
      </c>
      <c r="AW88" s="13" t="s">
        <v>35</v>
      </c>
      <c r="AX88" s="13" t="s">
        <v>82</v>
      </c>
      <c r="AY88" s="246" t="s">
        <v>351</v>
      </c>
    </row>
    <row r="89" spans="1:65" s="2" customFormat="1" ht="33" customHeight="1">
      <c r="A89" s="38"/>
      <c r="B89" s="39"/>
      <c r="C89" s="212" t="s">
        <v>138</v>
      </c>
      <c r="D89" s="212" t="s">
        <v>352</v>
      </c>
      <c r="E89" s="213" t="s">
        <v>362</v>
      </c>
      <c r="F89" s="214" t="s">
        <v>363</v>
      </c>
      <c r="G89" s="215" t="s">
        <v>355</v>
      </c>
      <c r="H89" s="216">
        <v>28.8</v>
      </c>
      <c r="I89" s="217"/>
      <c r="J89" s="218">
        <f>ROUND(I89*H89,2)</f>
        <v>0</v>
      </c>
      <c r="K89" s="214" t="s">
        <v>356</v>
      </c>
      <c r="L89" s="44"/>
      <c r="M89" s="219" t="s">
        <v>28</v>
      </c>
      <c r="N89" s="220" t="s">
        <v>45</v>
      </c>
      <c r="O89" s="84"/>
      <c r="P89" s="221">
        <f>O89*H89</f>
        <v>0</v>
      </c>
      <c r="Q89" s="221">
        <v>0</v>
      </c>
      <c r="R89" s="221">
        <f>Q89*H89</f>
        <v>0</v>
      </c>
      <c r="S89" s="221">
        <v>0</v>
      </c>
      <c r="T89" s="222">
        <f>S89*H89</f>
        <v>0</v>
      </c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R89" s="223" t="s">
        <v>228</v>
      </c>
      <c r="AT89" s="223" t="s">
        <v>352</v>
      </c>
      <c r="AU89" s="223" t="s">
        <v>82</v>
      </c>
      <c r="AY89" s="17" t="s">
        <v>351</v>
      </c>
      <c r="BE89" s="224">
        <f>IF(N89="základní",J89,0)</f>
        <v>0</v>
      </c>
      <c r="BF89" s="224">
        <f>IF(N89="snížená",J89,0)</f>
        <v>0</v>
      </c>
      <c r="BG89" s="224">
        <f>IF(N89="zákl. přenesená",J89,0)</f>
        <v>0</v>
      </c>
      <c r="BH89" s="224">
        <f>IF(N89="sníž. přenesená",J89,0)</f>
        <v>0</v>
      </c>
      <c r="BI89" s="224">
        <f>IF(N89="nulová",J89,0)</f>
        <v>0</v>
      </c>
      <c r="BJ89" s="17" t="s">
        <v>82</v>
      </c>
      <c r="BK89" s="224">
        <f>ROUND(I89*H89,2)</f>
        <v>0</v>
      </c>
      <c r="BL89" s="17" t="s">
        <v>228</v>
      </c>
      <c r="BM89" s="223" t="s">
        <v>5209</v>
      </c>
    </row>
    <row r="90" spans="1:51" s="13" customFormat="1" ht="12">
      <c r="A90" s="13"/>
      <c r="B90" s="236"/>
      <c r="C90" s="237"/>
      <c r="D90" s="227" t="s">
        <v>358</v>
      </c>
      <c r="E90" s="238" t="s">
        <v>365</v>
      </c>
      <c r="F90" s="239" t="s">
        <v>5210</v>
      </c>
      <c r="G90" s="237"/>
      <c r="H90" s="240">
        <v>28.8</v>
      </c>
      <c r="I90" s="241"/>
      <c r="J90" s="237"/>
      <c r="K90" s="237"/>
      <c r="L90" s="242"/>
      <c r="M90" s="243"/>
      <c r="N90" s="244"/>
      <c r="O90" s="244"/>
      <c r="P90" s="244"/>
      <c r="Q90" s="244"/>
      <c r="R90" s="244"/>
      <c r="S90" s="244"/>
      <c r="T90" s="245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T90" s="246" t="s">
        <v>358</v>
      </c>
      <c r="AU90" s="246" t="s">
        <v>82</v>
      </c>
      <c r="AV90" s="13" t="s">
        <v>138</v>
      </c>
      <c r="AW90" s="13" t="s">
        <v>35</v>
      </c>
      <c r="AX90" s="13" t="s">
        <v>82</v>
      </c>
      <c r="AY90" s="246" t="s">
        <v>351</v>
      </c>
    </row>
    <row r="91" spans="1:65" s="2" customFormat="1" ht="33" customHeight="1">
      <c r="A91" s="38"/>
      <c r="B91" s="39"/>
      <c r="C91" s="212" t="s">
        <v>367</v>
      </c>
      <c r="D91" s="212" t="s">
        <v>352</v>
      </c>
      <c r="E91" s="213" t="s">
        <v>368</v>
      </c>
      <c r="F91" s="214" t="s">
        <v>369</v>
      </c>
      <c r="G91" s="215" t="s">
        <v>355</v>
      </c>
      <c r="H91" s="216">
        <v>28.8</v>
      </c>
      <c r="I91" s="217"/>
      <c r="J91" s="218">
        <f>ROUND(I91*H91,2)</f>
        <v>0</v>
      </c>
      <c r="K91" s="214" t="s">
        <v>356</v>
      </c>
      <c r="L91" s="44"/>
      <c r="M91" s="219" t="s">
        <v>28</v>
      </c>
      <c r="N91" s="220" t="s">
        <v>45</v>
      </c>
      <c r="O91" s="84"/>
      <c r="P91" s="221">
        <f>O91*H91</f>
        <v>0</v>
      </c>
      <c r="Q91" s="221">
        <v>0</v>
      </c>
      <c r="R91" s="221">
        <f>Q91*H91</f>
        <v>0</v>
      </c>
      <c r="S91" s="221">
        <v>0</v>
      </c>
      <c r="T91" s="222">
        <f>S91*H91</f>
        <v>0</v>
      </c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R91" s="223" t="s">
        <v>228</v>
      </c>
      <c r="AT91" s="223" t="s">
        <v>352</v>
      </c>
      <c r="AU91" s="223" t="s">
        <v>82</v>
      </c>
      <c r="AY91" s="17" t="s">
        <v>351</v>
      </c>
      <c r="BE91" s="224">
        <f>IF(N91="základní",J91,0)</f>
        <v>0</v>
      </c>
      <c r="BF91" s="224">
        <f>IF(N91="snížená",J91,0)</f>
        <v>0</v>
      </c>
      <c r="BG91" s="224">
        <f>IF(N91="zákl. přenesená",J91,0)</f>
        <v>0</v>
      </c>
      <c r="BH91" s="224">
        <f>IF(N91="sníž. přenesená",J91,0)</f>
        <v>0</v>
      </c>
      <c r="BI91" s="224">
        <f>IF(N91="nulová",J91,0)</f>
        <v>0</v>
      </c>
      <c r="BJ91" s="17" t="s">
        <v>82</v>
      </c>
      <c r="BK91" s="224">
        <f>ROUND(I91*H91,2)</f>
        <v>0</v>
      </c>
      <c r="BL91" s="17" t="s">
        <v>228</v>
      </c>
      <c r="BM91" s="223" t="s">
        <v>5211</v>
      </c>
    </row>
    <row r="92" spans="1:51" s="13" customFormat="1" ht="12">
      <c r="A92" s="13"/>
      <c r="B92" s="236"/>
      <c r="C92" s="237"/>
      <c r="D92" s="227" t="s">
        <v>358</v>
      </c>
      <c r="E92" s="238" t="s">
        <v>371</v>
      </c>
      <c r="F92" s="239" t="s">
        <v>5210</v>
      </c>
      <c r="G92" s="237"/>
      <c r="H92" s="240">
        <v>28.8</v>
      </c>
      <c r="I92" s="241"/>
      <c r="J92" s="237"/>
      <c r="K92" s="237"/>
      <c r="L92" s="242"/>
      <c r="M92" s="243"/>
      <c r="N92" s="244"/>
      <c r="O92" s="244"/>
      <c r="P92" s="244"/>
      <c r="Q92" s="244"/>
      <c r="R92" s="244"/>
      <c r="S92" s="244"/>
      <c r="T92" s="245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46" t="s">
        <v>358</v>
      </c>
      <c r="AU92" s="246" t="s">
        <v>82</v>
      </c>
      <c r="AV92" s="13" t="s">
        <v>138</v>
      </c>
      <c r="AW92" s="13" t="s">
        <v>35</v>
      </c>
      <c r="AX92" s="13" t="s">
        <v>82</v>
      </c>
      <c r="AY92" s="246" t="s">
        <v>351</v>
      </c>
    </row>
    <row r="93" spans="1:65" s="2" customFormat="1" ht="33" customHeight="1">
      <c r="A93" s="38"/>
      <c r="B93" s="39"/>
      <c r="C93" s="212" t="s">
        <v>228</v>
      </c>
      <c r="D93" s="212" t="s">
        <v>352</v>
      </c>
      <c r="E93" s="213" t="s">
        <v>372</v>
      </c>
      <c r="F93" s="214" t="s">
        <v>373</v>
      </c>
      <c r="G93" s="215" t="s">
        <v>355</v>
      </c>
      <c r="H93" s="216">
        <v>28.8</v>
      </c>
      <c r="I93" s="217"/>
      <c r="J93" s="218">
        <f>ROUND(I93*H93,2)</f>
        <v>0</v>
      </c>
      <c r="K93" s="214" t="s">
        <v>356</v>
      </c>
      <c r="L93" s="44"/>
      <c r="M93" s="219" t="s">
        <v>28</v>
      </c>
      <c r="N93" s="220" t="s">
        <v>45</v>
      </c>
      <c r="O93" s="84"/>
      <c r="P93" s="221">
        <f>O93*H93</f>
        <v>0</v>
      </c>
      <c r="Q93" s="221">
        <v>0</v>
      </c>
      <c r="R93" s="221">
        <f>Q93*H93</f>
        <v>0</v>
      </c>
      <c r="S93" s="221">
        <v>0</v>
      </c>
      <c r="T93" s="222">
        <f>S93*H93</f>
        <v>0</v>
      </c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R93" s="223" t="s">
        <v>228</v>
      </c>
      <c r="AT93" s="223" t="s">
        <v>352</v>
      </c>
      <c r="AU93" s="223" t="s">
        <v>82</v>
      </c>
      <c r="AY93" s="17" t="s">
        <v>351</v>
      </c>
      <c r="BE93" s="224">
        <f>IF(N93="základní",J93,0)</f>
        <v>0</v>
      </c>
      <c r="BF93" s="224">
        <f>IF(N93="snížená",J93,0)</f>
        <v>0</v>
      </c>
      <c r="BG93" s="224">
        <f>IF(N93="zákl. přenesená",J93,0)</f>
        <v>0</v>
      </c>
      <c r="BH93" s="224">
        <f>IF(N93="sníž. přenesená",J93,0)</f>
        <v>0</v>
      </c>
      <c r="BI93" s="224">
        <f>IF(N93="nulová",J93,0)</f>
        <v>0</v>
      </c>
      <c r="BJ93" s="17" t="s">
        <v>82</v>
      </c>
      <c r="BK93" s="224">
        <f>ROUND(I93*H93,2)</f>
        <v>0</v>
      </c>
      <c r="BL93" s="17" t="s">
        <v>228</v>
      </c>
      <c r="BM93" s="223" t="s">
        <v>5212</v>
      </c>
    </row>
    <row r="94" spans="1:51" s="13" customFormat="1" ht="12">
      <c r="A94" s="13"/>
      <c r="B94" s="236"/>
      <c r="C94" s="237"/>
      <c r="D94" s="227" t="s">
        <v>358</v>
      </c>
      <c r="E94" s="238" t="s">
        <v>375</v>
      </c>
      <c r="F94" s="239" t="s">
        <v>5210</v>
      </c>
      <c r="G94" s="237"/>
      <c r="H94" s="240">
        <v>28.8</v>
      </c>
      <c r="I94" s="241"/>
      <c r="J94" s="237"/>
      <c r="K94" s="237"/>
      <c r="L94" s="242"/>
      <c r="M94" s="243"/>
      <c r="N94" s="244"/>
      <c r="O94" s="244"/>
      <c r="P94" s="244"/>
      <c r="Q94" s="244"/>
      <c r="R94" s="244"/>
      <c r="S94" s="244"/>
      <c r="T94" s="245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46" t="s">
        <v>358</v>
      </c>
      <c r="AU94" s="246" t="s">
        <v>82</v>
      </c>
      <c r="AV94" s="13" t="s">
        <v>138</v>
      </c>
      <c r="AW94" s="13" t="s">
        <v>35</v>
      </c>
      <c r="AX94" s="13" t="s">
        <v>82</v>
      </c>
      <c r="AY94" s="246" t="s">
        <v>351</v>
      </c>
    </row>
    <row r="95" spans="1:65" s="2" customFormat="1" ht="33" customHeight="1">
      <c r="A95" s="38"/>
      <c r="B95" s="39"/>
      <c r="C95" s="212" t="s">
        <v>376</v>
      </c>
      <c r="D95" s="212" t="s">
        <v>352</v>
      </c>
      <c r="E95" s="213" t="s">
        <v>5019</v>
      </c>
      <c r="F95" s="214" t="s">
        <v>5020</v>
      </c>
      <c r="G95" s="215" t="s">
        <v>355</v>
      </c>
      <c r="H95" s="216">
        <v>76.249</v>
      </c>
      <c r="I95" s="217"/>
      <c r="J95" s="218">
        <f>ROUND(I95*H95,2)</f>
        <v>0</v>
      </c>
      <c r="K95" s="214" t="s">
        <v>356</v>
      </c>
      <c r="L95" s="44"/>
      <c r="M95" s="219" t="s">
        <v>28</v>
      </c>
      <c r="N95" s="220" t="s">
        <v>45</v>
      </c>
      <c r="O95" s="84"/>
      <c r="P95" s="221">
        <f>O95*H95</f>
        <v>0</v>
      </c>
      <c r="Q95" s="221">
        <v>0</v>
      </c>
      <c r="R95" s="221">
        <f>Q95*H95</f>
        <v>0</v>
      </c>
      <c r="S95" s="221">
        <v>0</v>
      </c>
      <c r="T95" s="222">
        <f>S95*H95</f>
        <v>0</v>
      </c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R95" s="223" t="s">
        <v>228</v>
      </c>
      <c r="AT95" s="223" t="s">
        <v>352</v>
      </c>
      <c r="AU95" s="223" t="s">
        <v>82</v>
      </c>
      <c r="AY95" s="17" t="s">
        <v>351</v>
      </c>
      <c r="BE95" s="224">
        <f>IF(N95="základní",J95,0)</f>
        <v>0</v>
      </c>
      <c r="BF95" s="224">
        <f>IF(N95="snížená",J95,0)</f>
        <v>0</v>
      </c>
      <c r="BG95" s="224">
        <f>IF(N95="zákl. přenesená",J95,0)</f>
        <v>0</v>
      </c>
      <c r="BH95" s="224">
        <f>IF(N95="sníž. přenesená",J95,0)</f>
        <v>0</v>
      </c>
      <c r="BI95" s="224">
        <f>IF(N95="nulová",J95,0)</f>
        <v>0</v>
      </c>
      <c r="BJ95" s="17" t="s">
        <v>82</v>
      </c>
      <c r="BK95" s="224">
        <f>ROUND(I95*H95,2)</f>
        <v>0</v>
      </c>
      <c r="BL95" s="17" t="s">
        <v>228</v>
      </c>
      <c r="BM95" s="223" t="s">
        <v>5213</v>
      </c>
    </row>
    <row r="96" spans="1:51" s="12" customFormat="1" ht="12">
      <c r="A96" s="12"/>
      <c r="B96" s="225"/>
      <c r="C96" s="226"/>
      <c r="D96" s="227" t="s">
        <v>358</v>
      </c>
      <c r="E96" s="228" t="s">
        <v>28</v>
      </c>
      <c r="F96" s="229" t="s">
        <v>5022</v>
      </c>
      <c r="G96" s="226"/>
      <c r="H96" s="228" t="s">
        <v>28</v>
      </c>
      <c r="I96" s="230"/>
      <c r="J96" s="226"/>
      <c r="K96" s="226"/>
      <c r="L96" s="231"/>
      <c r="M96" s="232"/>
      <c r="N96" s="233"/>
      <c r="O96" s="233"/>
      <c r="P96" s="233"/>
      <c r="Q96" s="233"/>
      <c r="R96" s="233"/>
      <c r="S96" s="233"/>
      <c r="T96" s="234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T96" s="235" t="s">
        <v>358</v>
      </c>
      <c r="AU96" s="235" t="s">
        <v>82</v>
      </c>
      <c r="AV96" s="12" t="s">
        <v>82</v>
      </c>
      <c r="AW96" s="12" t="s">
        <v>35</v>
      </c>
      <c r="AX96" s="12" t="s">
        <v>74</v>
      </c>
      <c r="AY96" s="235" t="s">
        <v>351</v>
      </c>
    </row>
    <row r="97" spans="1:51" s="12" customFormat="1" ht="12">
      <c r="A97" s="12"/>
      <c r="B97" s="225"/>
      <c r="C97" s="226"/>
      <c r="D97" s="227" t="s">
        <v>358</v>
      </c>
      <c r="E97" s="228" t="s">
        <v>28</v>
      </c>
      <c r="F97" s="229" t="s">
        <v>5207</v>
      </c>
      <c r="G97" s="226"/>
      <c r="H97" s="228" t="s">
        <v>28</v>
      </c>
      <c r="I97" s="230"/>
      <c r="J97" s="226"/>
      <c r="K97" s="226"/>
      <c r="L97" s="231"/>
      <c r="M97" s="232"/>
      <c r="N97" s="233"/>
      <c r="O97" s="233"/>
      <c r="P97" s="233"/>
      <c r="Q97" s="233"/>
      <c r="R97" s="233"/>
      <c r="S97" s="233"/>
      <c r="T97" s="234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T97" s="235" t="s">
        <v>358</v>
      </c>
      <c r="AU97" s="235" t="s">
        <v>82</v>
      </c>
      <c r="AV97" s="12" t="s">
        <v>82</v>
      </c>
      <c r="AW97" s="12" t="s">
        <v>35</v>
      </c>
      <c r="AX97" s="12" t="s">
        <v>74</v>
      </c>
      <c r="AY97" s="235" t="s">
        <v>351</v>
      </c>
    </row>
    <row r="98" spans="1:51" s="13" customFormat="1" ht="12">
      <c r="A98" s="13"/>
      <c r="B98" s="236"/>
      <c r="C98" s="237"/>
      <c r="D98" s="227" t="s">
        <v>358</v>
      </c>
      <c r="E98" s="238" t="s">
        <v>380</v>
      </c>
      <c r="F98" s="239" t="s">
        <v>5214</v>
      </c>
      <c r="G98" s="237"/>
      <c r="H98" s="240">
        <v>14.832</v>
      </c>
      <c r="I98" s="241"/>
      <c r="J98" s="237"/>
      <c r="K98" s="237"/>
      <c r="L98" s="242"/>
      <c r="M98" s="243"/>
      <c r="N98" s="244"/>
      <c r="O98" s="244"/>
      <c r="P98" s="244"/>
      <c r="Q98" s="244"/>
      <c r="R98" s="244"/>
      <c r="S98" s="244"/>
      <c r="T98" s="245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46" t="s">
        <v>358</v>
      </c>
      <c r="AU98" s="246" t="s">
        <v>82</v>
      </c>
      <c r="AV98" s="13" t="s">
        <v>138</v>
      </c>
      <c r="AW98" s="13" t="s">
        <v>35</v>
      </c>
      <c r="AX98" s="13" t="s">
        <v>74</v>
      </c>
      <c r="AY98" s="246" t="s">
        <v>351</v>
      </c>
    </row>
    <row r="99" spans="1:51" s="13" customFormat="1" ht="12">
      <c r="A99" s="13"/>
      <c r="B99" s="236"/>
      <c r="C99" s="237"/>
      <c r="D99" s="227" t="s">
        <v>358</v>
      </c>
      <c r="E99" s="238" t="s">
        <v>136</v>
      </c>
      <c r="F99" s="239" t="s">
        <v>5215</v>
      </c>
      <c r="G99" s="237"/>
      <c r="H99" s="240">
        <v>14.223</v>
      </c>
      <c r="I99" s="241"/>
      <c r="J99" s="237"/>
      <c r="K99" s="237"/>
      <c r="L99" s="242"/>
      <c r="M99" s="243"/>
      <c r="N99" s="244"/>
      <c r="O99" s="244"/>
      <c r="P99" s="244"/>
      <c r="Q99" s="244"/>
      <c r="R99" s="244"/>
      <c r="S99" s="244"/>
      <c r="T99" s="245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46" t="s">
        <v>358</v>
      </c>
      <c r="AU99" s="246" t="s">
        <v>82</v>
      </c>
      <c r="AV99" s="13" t="s">
        <v>138</v>
      </c>
      <c r="AW99" s="13" t="s">
        <v>35</v>
      </c>
      <c r="AX99" s="13" t="s">
        <v>74</v>
      </c>
      <c r="AY99" s="246" t="s">
        <v>351</v>
      </c>
    </row>
    <row r="100" spans="1:51" s="13" customFormat="1" ht="12">
      <c r="A100" s="13"/>
      <c r="B100" s="236"/>
      <c r="C100" s="237"/>
      <c r="D100" s="227" t="s">
        <v>358</v>
      </c>
      <c r="E100" s="238" t="s">
        <v>383</v>
      </c>
      <c r="F100" s="239" t="s">
        <v>5216</v>
      </c>
      <c r="G100" s="237"/>
      <c r="H100" s="240">
        <v>8.118</v>
      </c>
      <c r="I100" s="241"/>
      <c r="J100" s="237"/>
      <c r="K100" s="237"/>
      <c r="L100" s="242"/>
      <c r="M100" s="243"/>
      <c r="N100" s="244"/>
      <c r="O100" s="244"/>
      <c r="P100" s="244"/>
      <c r="Q100" s="244"/>
      <c r="R100" s="244"/>
      <c r="S100" s="244"/>
      <c r="T100" s="245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46" t="s">
        <v>358</v>
      </c>
      <c r="AU100" s="246" t="s">
        <v>82</v>
      </c>
      <c r="AV100" s="13" t="s">
        <v>138</v>
      </c>
      <c r="AW100" s="13" t="s">
        <v>35</v>
      </c>
      <c r="AX100" s="13" t="s">
        <v>74</v>
      </c>
      <c r="AY100" s="246" t="s">
        <v>351</v>
      </c>
    </row>
    <row r="101" spans="1:51" s="13" customFormat="1" ht="12">
      <c r="A101" s="13"/>
      <c r="B101" s="236"/>
      <c r="C101" s="237"/>
      <c r="D101" s="227" t="s">
        <v>358</v>
      </c>
      <c r="E101" s="238" t="s">
        <v>5163</v>
      </c>
      <c r="F101" s="239" t="s">
        <v>5217</v>
      </c>
      <c r="G101" s="237"/>
      <c r="H101" s="240">
        <v>10.34</v>
      </c>
      <c r="I101" s="241"/>
      <c r="J101" s="237"/>
      <c r="K101" s="237"/>
      <c r="L101" s="242"/>
      <c r="M101" s="243"/>
      <c r="N101" s="244"/>
      <c r="O101" s="244"/>
      <c r="P101" s="244"/>
      <c r="Q101" s="244"/>
      <c r="R101" s="244"/>
      <c r="S101" s="244"/>
      <c r="T101" s="245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46" t="s">
        <v>358</v>
      </c>
      <c r="AU101" s="246" t="s">
        <v>82</v>
      </c>
      <c r="AV101" s="13" t="s">
        <v>138</v>
      </c>
      <c r="AW101" s="13" t="s">
        <v>35</v>
      </c>
      <c r="AX101" s="13" t="s">
        <v>74</v>
      </c>
      <c r="AY101" s="246" t="s">
        <v>351</v>
      </c>
    </row>
    <row r="102" spans="1:51" s="13" customFormat="1" ht="12">
      <c r="A102" s="13"/>
      <c r="B102" s="236"/>
      <c r="C102" s="237"/>
      <c r="D102" s="227" t="s">
        <v>358</v>
      </c>
      <c r="E102" s="238" t="s">
        <v>5165</v>
      </c>
      <c r="F102" s="239" t="s">
        <v>5218</v>
      </c>
      <c r="G102" s="237"/>
      <c r="H102" s="240">
        <v>6.98</v>
      </c>
      <c r="I102" s="241"/>
      <c r="J102" s="237"/>
      <c r="K102" s="237"/>
      <c r="L102" s="242"/>
      <c r="M102" s="243"/>
      <c r="N102" s="244"/>
      <c r="O102" s="244"/>
      <c r="P102" s="244"/>
      <c r="Q102" s="244"/>
      <c r="R102" s="244"/>
      <c r="S102" s="244"/>
      <c r="T102" s="245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46" t="s">
        <v>358</v>
      </c>
      <c r="AU102" s="246" t="s">
        <v>82</v>
      </c>
      <c r="AV102" s="13" t="s">
        <v>138</v>
      </c>
      <c r="AW102" s="13" t="s">
        <v>35</v>
      </c>
      <c r="AX102" s="13" t="s">
        <v>74</v>
      </c>
      <c r="AY102" s="246" t="s">
        <v>351</v>
      </c>
    </row>
    <row r="103" spans="1:51" s="13" customFormat="1" ht="12">
      <c r="A103" s="13"/>
      <c r="B103" s="236"/>
      <c r="C103" s="237"/>
      <c r="D103" s="227" t="s">
        <v>358</v>
      </c>
      <c r="E103" s="238" t="s">
        <v>5219</v>
      </c>
      <c r="F103" s="239" t="s">
        <v>5220</v>
      </c>
      <c r="G103" s="237"/>
      <c r="H103" s="240">
        <v>54.493</v>
      </c>
      <c r="I103" s="241"/>
      <c r="J103" s="237"/>
      <c r="K103" s="237"/>
      <c r="L103" s="242"/>
      <c r="M103" s="243"/>
      <c r="N103" s="244"/>
      <c r="O103" s="244"/>
      <c r="P103" s="244"/>
      <c r="Q103" s="244"/>
      <c r="R103" s="244"/>
      <c r="S103" s="244"/>
      <c r="T103" s="245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46" t="s">
        <v>358</v>
      </c>
      <c r="AU103" s="246" t="s">
        <v>82</v>
      </c>
      <c r="AV103" s="13" t="s">
        <v>138</v>
      </c>
      <c r="AW103" s="13" t="s">
        <v>35</v>
      </c>
      <c r="AX103" s="13" t="s">
        <v>74</v>
      </c>
      <c r="AY103" s="246" t="s">
        <v>351</v>
      </c>
    </row>
    <row r="104" spans="1:51" s="12" customFormat="1" ht="12">
      <c r="A104" s="12"/>
      <c r="B104" s="225"/>
      <c r="C104" s="226"/>
      <c r="D104" s="227" t="s">
        <v>358</v>
      </c>
      <c r="E104" s="228" t="s">
        <v>28</v>
      </c>
      <c r="F104" s="229" t="s">
        <v>5221</v>
      </c>
      <c r="G104" s="226"/>
      <c r="H104" s="228" t="s">
        <v>28</v>
      </c>
      <c r="I104" s="230"/>
      <c r="J104" s="226"/>
      <c r="K104" s="226"/>
      <c r="L104" s="231"/>
      <c r="M104" s="232"/>
      <c r="N104" s="233"/>
      <c r="O104" s="233"/>
      <c r="P104" s="233"/>
      <c r="Q104" s="233"/>
      <c r="R104" s="233"/>
      <c r="S104" s="233"/>
      <c r="T104" s="234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T104" s="235" t="s">
        <v>358</v>
      </c>
      <c r="AU104" s="235" t="s">
        <v>82</v>
      </c>
      <c r="AV104" s="12" t="s">
        <v>82</v>
      </c>
      <c r="AW104" s="12" t="s">
        <v>35</v>
      </c>
      <c r="AX104" s="12" t="s">
        <v>74</v>
      </c>
      <c r="AY104" s="235" t="s">
        <v>351</v>
      </c>
    </row>
    <row r="105" spans="1:51" s="13" customFormat="1" ht="12">
      <c r="A105" s="13"/>
      <c r="B105" s="236"/>
      <c r="C105" s="237"/>
      <c r="D105" s="227" t="s">
        <v>358</v>
      </c>
      <c r="E105" s="238" t="s">
        <v>5167</v>
      </c>
      <c r="F105" s="239" t="s">
        <v>5222</v>
      </c>
      <c r="G105" s="237"/>
      <c r="H105" s="240">
        <v>15.682</v>
      </c>
      <c r="I105" s="241"/>
      <c r="J105" s="237"/>
      <c r="K105" s="237"/>
      <c r="L105" s="242"/>
      <c r="M105" s="243"/>
      <c r="N105" s="244"/>
      <c r="O105" s="244"/>
      <c r="P105" s="244"/>
      <c r="Q105" s="244"/>
      <c r="R105" s="244"/>
      <c r="S105" s="244"/>
      <c r="T105" s="245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46" t="s">
        <v>358</v>
      </c>
      <c r="AU105" s="246" t="s">
        <v>82</v>
      </c>
      <c r="AV105" s="13" t="s">
        <v>138</v>
      </c>
      <c r="AW105" s="13" t="s">
        <v>35</v>
      </c>
      <c r="AX105" s="13" t="s">
        <v>74</v>
      </c>
      <c r="AY105" s="246" t="s">
        <v>351</v>
      </c>
    </row>
    <row r="106" spans="1:51" s="13" customFormat="1" ht="12">
      <c r="A106" s="13"/>
      <c r="B106" s="236"/>
      <c r="C106" s="237"/>
      <c r="D106" s="227" t="s">
        <v>358</v>
      </c>
      <c r="E106" s="238" t="s">
        <v>5169</v>
      </c>
      <c r="F106" s="239" t="s">
        <v>5223</v>
      </c>
      <c r="G106" s="237"/>
      <c r="H106" s="240">
        <v>3.614</v>
      </c>
      <c r="I106" s="241"/>
      <c r="J106" s="237"/>
      <c r="K106" s="237"/>
      <c r="L106" s="242"/>
      <c r="M106" s="243"/>
      <c r="N106" s="244"/>
      <c r="O106" s="244"/>
      <c r="P106" s="244"/>
      <c r="Q106" s="244"/>
      <c r="R106" s="244"/>
      <c r="S106" s="244"/>
      <c r="T106" s="245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46" t="s">
        <v>358</v>
      </c>
      <c r="AU106" s="246" t="s">
        <v>82</v>
      </c>
      <c r="AV106" s="13" t="s">
        <v>138</v>
      </c>
      <c r="AW106" s="13" t="s">
        <v>35</v>
      </c>
      <c r="AX106" s="13" t="s">
        <v>74</v>
      </c>
      <c r="AY106" s="246" t="s">
        <v>351</v>
      </c>
    </row>
    <row r="107" spans="1:51" s="13" customFormat="1" ht="12">
      <c r="A107" s="13"/>
      <c r="B107" s="236"/>
      <c r="C107" s="237"/>
      <c r="D107" s="227" t="s">
        <v>358</v>
      </c>
      <c r="E107" s="238" t="s">
        <v>5171</v>
      </c>
      <c r="F107" s="239" t="s">
        <v>5224</v>
      </c>
      <c r="G107" s="237"/>
      <c r="H107" s="240">
        <v>2.46</v>
      </c>
      <c r="I107" s="241"/>
      <c r="J107" s="237"/>
      <c r="K107" s="237"/>
      <c r="L107" s="242"/>
      <c r="M107" s="243"/>
      <c r="N107" s="244"/>
      <c r="O107" s="244"/>
      <c r="P107" s="244"/>
      <c r="Q107" s="244"/>
      <c r="R107" s="244"/>
      <c r="S107" s="244"/>
      <c r="T107" s="245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46" t="s">
        <v>358</v>
      </c>
      <c r="AU107" s="246" t="s">
        <v>82</v>
      </c>
      <c r="AV107" s="13" t="s">
        <v>138</v>
      </c>
      <c r="AW107" s="13" t="s">
        <v>35</v>
      </c>
      <c r="AX107" s="13" t="s">
        <v>74</v>
      </c>
      <c r="AY107" s="246" t="s">
        <v>351</v>
      </c>
    </row>
    <row r="108" spans="1:51" s="13" customFormat="1" ht="12">
      <c r="A108" s="13"/>
      <c r="B108" s="236"/>
      <c r="C108" s="237"/>
      <c r="D108" s="227" t="s">
        <v>358</v>
      </c>
      <c r="E108" s="238" t="s">
        <v>5225</v>
      </c>
      <c r="F108" s="239" t="s">
        <v>5226</v>
      </c>
      <c r="G108" s="237"/>
      <c r="H108" s="240">
        <v>21.756</v>
      </c>
      <c r="I108" s="241"/>
      <c r="J108" s="237"/>
      <c r="K108" s="237"/>
      <c r="L108" s="242"/>
      <c r="M108" s="243"/>
      <c r="N108" s="244"/>
      <c r="O108" s="244"/>
      <c r="P108" s="244"/>
      <c r="Q108" s="244"/>
      <c r="R108" s="244"/>
      <c r="S108" s="244"/>
      <c r="T108" s="245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46" t="s">
        <v>358</v>
      </c>
      <c r="AU108" s="246" t="s">
        <v>82</v>
      </c>
      <c r="AV108" s="13" t="s">
        <v>138</v>
      </c>
      <c r="AW108" s="13" t="s">
        <v>35</v>
      </c>
      <c r="AX108" s="13" t="s">
        <v>74</v>
      </c>
      <c r="AY108" s="246" t="s">
        <v>351</v>
      </c>
    </row>
    <row r="109" spans="1:51" s="13" customFormat="1" ht="12">
      <c r="A109" s="13"/>
      <c r="B109" s="236"/>
      <c r="C109" s="237"/>
      <c r="D109" s="227" t="s">
        <v>358</v>
      </c>
      <c r="E109" s="238" t="s">
        <v>5227</v>
      </c>
      <c r="F109" s="239" t="s">
        <v>5228</v>
      </c>
      <c r="G109" s="237"/>
      <c r="H109" s="240">
        <v>76.249</v>
      </c>
      <c r="I109" s="241"/>
      <c r="J109" s="237"/>
      <c r="K109" s="237"/>
      <c r="L109" s="242"/>
      <c r="M109" s="243"/>
      <c r="N109" s="244"/>
      <c r="O109" s="244"/>
      <c r="P109" s="244"/>
      <c r="Q109" s="244"/>
      <c r="R109" s="244"/>
      <c r="S109" s="244"/>
      <c r="T109" s="245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46" t="s">
        <v>358</v>
      </c>
      <c r="AU109" s="246" t="s">
        <v>82</v>
      </c>
      <c r="AV109" s="13" t="s">
        <v>138</v>
      </c>
      <c r="AW109" s="13" t="s">
        <v>35</v>
      </c>
      <c r="AX109" s="13" t="s">
        <v>82</v>
      </c>
      <c r="AY109" s="246" t="s">
        <v>351</v>
      </c>
    </row>
    <row r="110" spans="1:65" s="2" customFormat="1" ht="44.25" customHeight="1">
      <c r="A110" s="38"/>
      <c r="B110" s="39"/>
      <c r="C110" s="212" t="s">
        <v>385</v>
      </c>
      <c r="D110" s="212" t="s">
        <v>352</v>
      </c>
      <c r="E110" s="213" t="s">
        <v>5025</v>
      </c>
      <c r="F110" s="214" t="s">
        <v>5026</v>
      </c>
      <c r="G110" s="215" t="s">
        <v>355</v>
      </c>
      <c r="H110" s="216">
        <v>76.249</v>
      </c>
      <c r="I110" s="217"/>
      <c r="J110" s="218">
        <f>ROUND(I110*H110,2)</f>
        <v>0</v>
      </c>
      <c r="K110" s="214" t="s">
        <v>356</v>
      </c>
      <c r="L110" s="44"/>
      <c r="M110" s="219" t="s">
        <v>28</v>
      </c>
      <c r="N110" s="220" t="s">
        <v>45</v>
      </c>
      <c r="O110" s="84"/>
      <c r="P110" s="221">
        <f>O110*H110</f>
        <v>0</v>
      </c>
      <c r="Q110" s="221">
        <v>0</v>
      </c>
      <c r="R110" s="221">
        <f>Q110*H110</f>
        <v>0</v>
      </c>
      <c r="S110" s="221">
        <v>0</v>
      </c>
      <c r="T110" s="222">
        <f>S110*H110</f>
        <v>0</v>
      </c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R110" s="223" t="s">
        <v>228</v>
      </c>
      <c r="AT110" s="223" t="s">
        <v>352</v>
      </c>
      <c r="AU110" s="223" t="s">
        <v>82</v>
      </c>
      <c r="AY110" s="17" t="s">
        <v>351</v>
      </c>
      <c r="BE110" s="224">
        <f>IF(N110="základní",J110,0)</f>
        <v>0</v>
      </c>
      <c r="BF110" s="224">
        <f>IF(N110="snížená",J110,0)</f>
        <v>0</v>
      </c>
      <c r="BG110" s="224">
        <f>IF(N110="zákl. přenesená",J110,0)</f>
        <v>0</v>
      </c>
      <c r="BH110" s="224">
        <f>IF(N110="sníž. přenesená",J110,0)</f>
        <v>0</v>
      </c>
      <c r="BI110" s="224">
        <f>IF(N110="nulová",J110,0)</f>
        <v>0</v>
      </c>
      <c r="BJ110" s="17" t="s">
        <v>82</v>
      </c>
      <c r="BK110" s="224">
        <f>ROUND(I110*H110,2)</f>
        <v>0</v>
      </c>
      <c r="BL110" s="17" t="s">
        <v>228</v>
      </c>
      <c r="BM110" s="223" t="s">
        <v>5229</v>
      </c>
    </row>
    <row r="111" spans="1:51" s="13" customFormat="1" ht="12">
      <c r="A111" s="13"/>
      <c r="B111" s="236"/>
      <c r="C111" s="237"/>
      <c r="D111" s="227" t="s">
        <v>358</v>
      </c>
      <c r="E111" s="238" t="s">
        <v>389</v>
      </c>
      <c r="F111" s="239" t="s">
        <v>5230</v>
      </c>
      <c r="G111" s="237"/>
      <c r="H111" s="240">
        <v>76.249</v>
      </c>
      <c r="I111" s="241"/>
      <c r="J111" s="237"/>
      <c r="K111" s="237"/>
      <c r="L111" s="242"/>
      <c r="M111" s="243"/>
      <c r="N111" s="244"/>
      <c r="O111" s="244"/>
      <c r="P111" s="244"/>
      <c r="Q111" s="244"/>
      <c r="R111" s="244"/>
      <c r="S111" s="244"/>
      <c r="T111" s="245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46" t="s">
        <v>358</v>
      </c>
      <c r="AU111" s="246" t="s">
        <v>82</v>
      </c>
      <c r="AV111" s="13" t="s">
        <v>138</v>
      </c>
      <c r="AW111" s="13" t="s">
        <v>35</v>
      </c>
      <c r="AX111" s="13" t="s">
        <v>82</v>
      </c>
      <c r="AY111" s="246" t="s">
        <v>351</v>
      </c>
    </row>
    <row r="112" spans="1:65" s="2" customFormat="1" ht="33" customHeight="1">
      <c r="A112" s="38"/>
      <c r="B112" s="39"/>
      <c r="C112" s="212" t="s">
        <v>395</v>
      </c>
      <c r="D112" s="212" t="s">
        <v>352</v>
      </c>
      <c r="E112" s="213" t="s">
        <v>386</v>
      </c>
      <c r="F112" s="214" t="s">
        <v>387</v>
      </c>
      <c r="G112" s="215" t="s">
        <v>355</v>
      </c>
      <c r="H112" s="216">
        <v>76.249</v>
      </c>
      <c r="I112" s="217"/>
      <c r="J112" s="218">
        <f>ROUND(I112*H112,2)</f>
        <v>0</v>
      </c>
      <c r="K112" s="214" t="s">
        <v>356</v>
      </c>
      <c r="L112" s="44"/>
      <c r="M112" s="219" t="s">
        <v>28</v>
      </c>
      <c r="N112" s="220" t="s">
        <v>45</v>
      </c>
      <c r="O112" s="84"/>
      <c r="P112" s="221">
        <f>O112*H112</f>
        <v>0</v>
      </c>
      <c r="Q112" s="221">
        <v>0</v>
      </c>
      <c r="R112" s="221">
        <f>Q112*H112</f>
        <v>0</v>
      </c>
      <c r="S112" s="221">
        <v>0</v>
      </c>
      <c r="T112" s="222">
        <f>S112*H112</f>
        <v>0</v>
      </c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R112" s="223" t="s">
        <v>228</v>
      </c>
      <c r="AT112" s="223" t="s">
        <v>352</v>
      </c>
      <c r="AU112" s="223" t="s">
        <v>82</v>
      </c>
      <c r="AY112" s="17" t="s">
        <v>351</v>
      </c>
      <c r="BE112" s="224">
        <f>IF(N112="základní",J112,0)</f>
        <v>0</v>
      </c>
      <c r="BF112" s="224">
        <f>IF(N112="snížená",J112,0)</f>
        <v>0</v>
      </c>
      <c r="BG112" s="224">
        <f>IF(N112="zákl. přenesená",J112,0)</f>
        <v>0</v>
      </c>
      <c r="BH112" s="224">
        <f>IF(N112="sníž. přenesená",J112,0)</f>
        <v>0</v>
      </c>
      <c r="BI112" s="224">
        <f>IF(N112="nulová",J112,0)</f>
        <v>0</v>
      </c>
      <c r="BJ112" s="17" t="s">
        <v>82</v>
      </c>
      <c r="BK112" s="224">
        <f>ROUND(I112*H112,2)</f>
        <v>0</v>
      </c>
      <c r="BL112" s="17" t="s">
        <v>228</v>
      </c>
      <c r="BM112" s="223" t="s">
        <v>5231</v>
      </c>
    </row>
    <row r="113" spans="1:51" s="13" customFormat="1" ht="12">
      <c r="A113" s="13"/>
      <c r="B113" s="236"/>
      <c r="C113" s="237"/>
      <c r="D113" s="227" t="s">
        <v>358</v>
      </c>
      <c r="E113" s="238" t="s">
        <v>400</v>
      </c>
      <c r="F113" s="239" t="s">
        <v>5230</v>
      </c>
      <c r="G113" s="237"/>
      <c r="H113" s="240">
        <v>76.249</v>
      </c>
      <c r="I113" s="241"/>
      <c r="J113" s="237"/>
      <c r="K113" s="237"/>
      <c r="L113" s="242"/>
      <c r="M113" s="243"/>
      <c r="N113" s="244"/>
      <c r="O113" s="244"/>
      <c r="P113" s="244"/>
      <c r="Q113" s="244"/>
      <c r="R113" s="244"/>
      <c r="S113" s="244"/>
      <c r="T113" s="245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46" t="s">
        <v>358</v>
      </c>
      <c r="AU113" s="246" t="s">
        <v>82</v>
      </c>
      <c r="AV113" s="13" t="s">
        <v>138</v>
      </c>
      <c r="AW113" s="13" t="s">
        <v>35</v>
      </c>
      <c r="AX113" s="13" t="s">
        <v>82</v>
      </c>
      <c r="AY113" s="246" t="s">
        <v>351</v>
      </c>
    </row>
    <row r="114" spans="1:65" s="2" customFormat="1" ht="44.25" customHeight="1">
      <c r="A114" s="38"/>
      <c r="B114" s="39"/>
      <c r="C114" s="212" t="s">
        <v>405</v>
      </c>
      <c r="D114" s="212" t="s">
        <v>352</v>
      </c>
      <c r="E114" s="213" t="s">
        <v>5030</v>
      </c>
      <c r="F114" s="214" t="s">
        <v>5031</v>
      </c>
      <c r="G114" s="215" t="s">
        <v>355</v>
      </c>
      <c r="H114" s="216">
        <v>76.249</v>
      </c>
      <c r="I114" s="217"/>
      <c r="J114" s="218">
        <f>ROUND(I114*H114,2)</f>
        <v>0</v>
      </c>
      <c r="K114" s="214" t="s">
        <v>356</v>
      </c>
      <c r="L114" s="44"/>
      <c r="M114" s="219" t="s">
        <v>28</v>
      </c>
      <c r="N114" s="220" t="s">
        <v>45</v>
      </c>
      <c r="O114" s="84"/>
      <c r="P114" s="221">
        <f>O114*H114</f>
        <v>0</v>
      </c>
      <c r="Q114" s="221">
        <v>0</v>
      </c>
      <c r="R114" s="221">
        <f>Q114*H114</f>
        <v>0</v>
      </c>
      <c r="S114" s="221">
        <v>0</v>
      </c>
      <c r="T114" s="222">
        <f>S114*H114</f>
        <v>0</v>
      </c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R114" s="223" t="s">
        <v>228</v>
      </c>
      <c r="AT114" s="223" t="s">
        <v>352</v>
      </c>
      <c r="AU114" s="223" t="s">
        <v>82</v>
      </c>
      <c r="AY114" s="17" t="s">
        <v>351</v>
      </c>
      <c r="BE114" s="224">
        <f>IF(N114="základní",J114,0)</f>
        <v>0</v>
      </c>
      <c r="BF114" s="224">
        <f>IF(N114="snížená",J114,0)</f>
        <v>0</v>
      </c>
      <c r="BG114" s="224">
        <f>IF(N114="zákl. přenesená",J114,0)</f>
        <v>0</v>
      </c>
      <c r="BH114" s="224">
        <f>IF(N114="sníž. přenesená",J114,0)</f>
        <v>0</v>
      </c>
      <c r="BI114" s="224">
        <f>IF(N114="nulová",J114,0)</f>
        <v>0</v>
      </c>
      <c r="BJ114" s="17" t="s">
        <v>82</v>
      </c>
      <c r="BK114" s="224">
        <f>ROUND(I114*H114,2)</f>
        <v>0</v>
      </c>
      <c r="BL114" s="17" t="s">
        <v>228</v>
      </c>
      <c r="BM114" s="223" t="s">
        <v>5232</v>
      </c>
    </row>
    <row r="115" spans="1:51" s="13" customFormat="1" ht="12">
      <c r="A115" s="13"/>
      <c r="B115" s="236"/>
      <c r="C115" s="237"/>
      <c r="D115" s="227" t="s">
        <v>358</v>
      </c>
      <c r="E115" s="238" t="s">
        <v>409</v>
      </c>
      <c r="F115" s="239" t="s">
        <v>5230</v>
      </c>
      <c r="G115" s="237"/>
      <c r="H115" s="240">
        <v>76.249</v>
      </c>
      <c r="I115" s="241"/>
      <c r="J115" s="237"/>
      <c r="K115" s="237"/>
      <c r="L115" s="242"/>
      <c r="M115" s="243"/>
      <c r="N115" s="244"/>
      <c r="O115" s="244"/>
      <c r="P115" s="244"/>
      <c r="Q115" s="244"/>
      <c r="R115" s="244"/>
      <c r="S115" s="244"/>
      <c r="T115" s="245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46" t="s">
        <v>358</v>
      </c>
      <c r="AU115" s="246" t="s">
        <v>82</v>
      </c>
      <c r="AV115" s="13" t="s">
        <v>138</v>
      </c>
      <c r="AW115" s="13" t="s">
        <v>35</v>
      </c>
      <c r="AX115" s="13" t="s">
        <v>82</v>
      </c>
      <c r="AY115" s="246" t="s">
        <v>351</v>
      </c>
    </row>
    <row r="116" spans="1:65" s="2" customFormat="1" ht="33" customHeight="1">
      <c r="A116" s="38"/>
      <c r="B116" s="39"/>
      <c r="C116" s="212" t="s">
        <v>411</v>
      </c>
      <c r="D116" s="212" t="s">
        <v>352</v>
      </c>
      <c r="E116" s="213" t="s">
        <v>5033</v>
      </c>
      <c r="F116" s="214" t="s">
        <v>5034</v>
      </c>
      <c r="G116" s="215" t="s">
        <v>398</v>
      </c>
      <c r="H116" s="216">
        <v>109.159</v>
      </c>
      <c r="I116" s="217"/>
      <c r="J116" s="218">
        <f>ROUND(I116*H116,2)</f>
        <v>0</v>
      </c>
      <c r="K116" s="214" t="s">
        <v>356</v>
      </c>
      <c r="L116" s="44"/>
      <c r="M116" s="219" t="s">
        <v>28</v>
      </c>
      <c r="N116" s="220" t="s">
        <v>45</v>
      </c>
      <c r="O116" s="84"/>
      <c r="P116" s="221">
        <f>O116*H116</f>
        <v>0</v>
      </c>
      <c r="Q116" s="221">
        <v>0.00084</v>
      </c>
      <c r="R116" s="221">
        <f>Q116*H116</f>
        <v>0.09169356000000001</v>
      </c>
      <c r="S116" s="221">
        <v>0</v>
      </c>
      <c r="T116" s="222">
        <f>S116*H116</f>
        <v>0</v>
      </c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R116" s="223" t="s">
        <v>228</v>
      </c>
      <c r="AT116" s="223" t="s">
        <v>352</v>
      </c>
      <c r="AU116" s="223" t="s">
        <v>82</v>
      </c>
      <c r="AY116" s="17" t="s">
        <v>351</v>
      </c>
      <c r="BE116" s="224">
        <f>IF(N116="základní",J116,0)</f>
        <v>0</v>
      </c>
      <c r="BF116" s="224">
        <f>IF(N116="snížená",J116,0)</f>
        <v>0</v>
      </c>
      <c r="BG116" s="224">
        <f>IF(N116="zákl. přenesená",J116,0)</f>
        <v>0</v>
      </c>
      <c r="BH116" s="224">
        <f>IF(N116="sníž. přenesená",J116,0)</f>
        <v>0</v>
      </c>
      <c r="BI116" s="224">
        <f>IF(N116="nulová",J116,0)</f>
        <v>0</v>
      </c>
      <c r="BJ116" s="17" t="s">
        <v>82</v>
      </c>
      <c r="BK116" s="224">
        <f>ROUND(I116*H116,2)</f>
        <v>0</v>
      </c>
      <c r="BL116" s="17" t="s">
        <v>228</v>
      </c>
      <c r="BM116" s="223" t="s">
        <v>5233</v>
      </c>
    </row>
    <row r="117" spans="1:51" s="12" customFormat="1" ht="12">
      <c r="A117" s="12"/>
      <c r="B117" s="225"/>
      <c r="C117" s="226"/>
      <c r="D117" s="227" t="s">
        <v>358</v>
      </c>
      <c r="E117" s="228" t="s">
        <v>28</v>
      </c>
      <c r="F117" s="229" t="s">
        <v>5022</v>
      </c>
      <c r="G117" s="226"/>
      <c r="H117" s="228" t="s">
        <v>28</v>
      </c>
      <c r="I117" s="230"/>
      <c r="J117" s="226"/>
      <c r="K117" s="226"/>
      <c r="L117" s="231"/>
      <c r="M117" s="232"/>
      <c r="N117" s="233"/>
      <c r="O117" s="233"/>
      <c r="P117" s="233"/>
      <c r="Q117" s="233"/>
      <c r="R117" s="233"/>
      <c r="S117" s="233"/>
      <c r="T117" s="234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T117" s="235" t="s">
        <v>358</v>
      </c>
      <c r="AU117" s="235" t="s">
        <v>82</v>
      </c>
      <c r="AV117" s="12" t="s">
        <v>82</v>
      </c>
      <c r="AW117" s="12" t="s">
        <v>35</v>
      </c>
      <c r="AX117" s="12" t="s">
        <v>74</v>
      </c>
      <c r="AY117" s="235" t="s">
        <v>351</v>
      </c>
    </row>
    <row r="118" spans="1:51" s="12" customFormat="1" ht="12">
      <c r="A118" s="12"/>
      <c r="B118" s="225"/>
      <c r="C118" s="226"/>
      <c r="D118" s="227" t="s">
        <v>358</v>
      </c>
      <c r="E118" s="228" t="s">
        <v>28</v>
      </c>
      <c r="F118" s="229" t="s">
        <v>5207</v>
      </c>
      <c r="G118" s="226"/>
      <c r="H118" s="228" t="s">
        <v>28</v>
      </c>
      <c r="I118" s="230"/>
      <c r="J118" s="226"/>
      <c r="K118" s="226"/>
      <c r="L118" s="231"/>
      <c r="M118" s="232"/>
      <c r="N118" s="233"/>
      <c r="O118" s="233"/>
      <c r="P118" s="233"/>
      <c r="Q118" s="233"/>
      <c r="R118" s="233"/>
      <c r="S118" s="233"/>
      <c r="T118" s="234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T118" s="235" t="s">
        <v>358</v>
      </c>
      <c r="AU118" s="235" t="s">
        <v>82</v>
      </c>
      <c r="AV118" s="12" t="s">
        <v>82</v>
      </c>
      <c r="AW118" s="12" t="s">
        <v>35</v>
      </c>
      <c r="AX118" s="12" t="s">
        <v>74</v>
      </c>
      <c r="AY118" s="235" t="s">
        <v>351</v>
      </c>
    </row>
    <row r="119" spans="1:51" s="13" customFormat="1" ht="12">
      <c r="A119" s="13"/>
      <c r="B119" s="236"/>
      <c r="C119" s="237"/>
      <c r="D119" s="227" t="s">
        <v>358</v>
      </c>
      <c r="E119" s="238" t="s">
        <v>415</v>
      </c>
      <c r="F119" s="239" t="s">
        <v>5234</v>
      </c>
      <c r="G119" s="237"/>
      <c r="H119" s="240">
        <v>51.719</v>
      </c>
      <c r="I119" s="241"/>
      <c r="J119" s="237"/>
      <c r="K119" s="237"/>
      <c r="L119" s="242"/>
      <c r="M119" s="243"/>
      <c r="N119" s="244"/>
      <c r="O119" s="244"/>
      <c r="P119" s="244"/>
      <c r="Q119" s="244"/>
      <c r="R119" s="244"/>
      <c r="S119" s="244"/>
      <c r="T119" s="245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46" t="s">
        <v>358</v>
      </c>
      <c r="AU119" s="246" t="s">
        <v>82</v>
      </c>
      <c r="AV119" s="13" t="s">
        <v>138</v>
      </c>
      <c r="AW119" s="13" t="s">
        <v>35</v>
      </c>
      <c r="AX119" s="13" t="s">
        <v>74</v>
      </c>
      <c r="AY119" s="246" t="s">
        <v>351</v>
      </c>
    </row>
    <row r="120" spans="1:51" s="13" customFormat="1" ht="12">
      <c r="A120" s="13"/>
      <c r="B120" s="236"/>
      <c r="C120" s="237"/>
      <c r="D120" s="227" t="s">
        <v>358</v>
      </c>
      <c r="E120" s="238" t="s">
        <v>2581</v>
      </c>
      <c r="F120" s="239" t="s">
        <v>5235</v>
      </c>
      <c r="G120" s="237"/>
      <c r="H120" s="240">
        <v>29.52</v>
      </c>
      <c r="I120" s="241"/>
      <c r="J120" s="237"/>
      <c r="K120" s="237"/>
      <c r="L120" s="242"/>
      <c r="M120" s="243"/>
      <c r="N120" s="244"/>
      <c r="O120" s="244"/>
      <c r="P120" s="244"/>
      <c r="Q120" s="244"/>
      <c r="R120" s="244"/>
      <c r="S120" s="244"/>
      <c r="T120" s="245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46" t="s">
        <v>358</v>
      </c>
      <c r="AU120" s="246" t="s">
        <v>82</v>
      </c>
      <c r="AV120" s="13" t="s">
        <v>138</v>
      </c>
      <c r="AW120" s="13" t="s">
        <v>35</v>
      </c>
      <c r="AX120" s="13" t="s">
        <v>74</v>
      </c>
      <c r="AY120" s="246" t="s">
        <v>351</v>
      </c>
    </row>
    <row r="121" spans="1:51" s="13" customFormat="1" ht="12">
      <c r="A121" s="13"/>
      <c r="B121" s="236"/>
      <c r="C121" s="237"/>
      <c r="D121" s="227" t="s">
        <v>358</v>
      </c>
      <c r="E121" s="238" t="s">
        <v>2583</v>
      </c>
      <c r="F121" s="239" t="s">
        <v>5236</v>
      </c>
      <c r="G121" s="237"/>
      <c r="H121" s="240">
        <v>27.92</v>
      </c>
      <c r="I121" s="241"/>
      <c r="J121" s="237"/>
      <c r="K121" s="237"/>
      <c r="L121" s="242"/>
      <c r="M121" s="243"/>
      <c r="N121" s="244"/>
      <c r="O121" s="244"/>
      <c r="P121" s="244"/>
      <c r="Q121" s="244"/>
      <c r="R121" s="244"/>
      <c r="S121" s="244"/>
      <c r="T121" s="245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46" t="s">
        <v>358</v>
      </c>
      <c r="AU121" s="246" t="s">
        <v>82</v>
      </c>
      <c r="AV121" s="13" t="s">
        <v>138</v>
      </c>
      <c r="AW121" s="13" t="s">
        <v>35</v>
      </c>
      <c r="AX121" s="13" t="s">
        <v>74</v>
      </c>
      <c r="AY121" s="246" t="s">
        <v>351</v>
      </c>
    </row>
    <row r="122" spans="1:51" s="13" customFormat="1" ht="12">
      <c r="A122" s="13"/>
      <c r="B122" s="236"/>
      <c r="C122" s="237"/>
      <c r="D122" s="227" t="s">
        <v>358</v>
      </c>
      <c r="E122" s="238" t="s">
        <v>2868</v>
      </c>
      <c r="F122" s="239" t="s">
        <v>2869</v>
      </c>
      <c r="G122" s="237"/>
      <c r="H122" s="240">
        <v>109.159</v>
      </c>
      <c r="I122" s="241"/>
      <c r="J122" s="237"/>
      <c r="K122" s="237"/>
      <c r="L122" s="242"/>
      <c r="M122" s="243"/>
      <c r="N122" s="244"/>
      <c r="O122" s="244"/>
      <c r="P122" s="244"/>
      <c r="Q122" s="244"/>
      <c r="R122" s="244"/>
      <c r="S122" s="244"/>
      <c r="T122" s="245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46" t="s">
        <v>358</v>
      </c>
      <c r="AU122" s="246" t="s">
        <v>82</v>
      </c>
      <c r="AV122" s="13" t="s">
        <v>138</v>
      </c>
      <c r="AW122" s="13" t="s">
        <v>35</v>
      </c>
      <c r="AX122" s="13" t="s">
        <v>82</v>
      </c>
      <c r="AY122" s="246" t="s">
        <v>351</v>
      </c>
    </row>
    <row r="123" spans="1:65" s="2" customFormat="1" ht="33" customHeight="1">
      <c r="A123" s="38"/>
      <c r="B123" s="39"/>
      <c r="C123" s="212" t="s">
        <v>417</v>
      </c>
      <c r="D123" s="212" t="s">
        <v>352</v>
      </c>
      <c r="E123" s="213" t="s">
        <v>5237</v>
      </c>
      <c r="F123" s="214" t="s">
        <v>5238</v>
      </c>
      <c r="G123" s="215" t="s">
        <v>398</v>
      </c>
      <c r="H123" s="216">
        <v>95.293</v>
      </c>
      <c r="I123" s="217"/>
      <c r="J123" s="218">
        <f>ROUND(I123*H123,2)</f>
        <v>0</v>
      </c>
      <c r="K123" s="214" t="s">
        <v>356</v>
      </c>
      <c r="L123" s="44"/>
      <c r="M123" s="219" t="s">
        <v>28</v>
      </c>
      <c r="N123" s="220" t="s">
        <v>45</v>
      </c>
      <c r="O123" s="84"/>
      <c r="P123" s="221">
        <f>O123*H123</f>
        <v>0</v>
      </c>
      <c r="Q123" s="221">
        <v>0.00085</v>
      </c>
      <c r="R123" s="221">
        <f>Q123*H123</f>
        <v>0.08099905</v>
      </c>
      <c r="S123" s="221">
        <v>0</v>
      </c>
      <c r="T123" s="222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23" t="s">
        <v>228</v>
      </c>
      <c r="AT123" s="223" t="s">
        <v>352</v>
      </c>
      <c r="AU123" s="223" t="s">
        <v>82</v>
      </c>
      <c r="AY123" s="17" t="s">
        <v>351</v>
      </c>
      <c r="BE123" s="224">
        <f>IF(N123="základní",J123,0)</f>
        <v>0</v>
      </c>
      <c r="BF123" s="224">
        <f>IF(N123="snížená",J123,0)</f>
        <v>0</v>
      </c>
      <c r="BG123" s="224">
        <f>IF(N123="zákl. přenesená",J123,0)</f>
        <v>0</v>
      </c>
      <c r="BH123" s="224">
        <f>IF(N123="sníž. přenesená",J123,0)</f>
        <v>0</v>
      </c>
      <c r="BI123" s="224">
        <f>IF(N123="nulová",J123,0)</f>
        <v>0</v>
      </c>
      <c r="BJ123" s="17" t="s">
        <v>82</v>
      </c>
      <c r="BK123" s="224">
        <f>ROUND(I123*H123,2)</f>
        <v>0</v>
      </c>
      <c r="BL123" s="17" t="s">
        <v>228</v>
      </c>
      <c r="BM123" s="223" t="s">
        <v>5239</v>
      </c>
    </row>
    <row r="124" spans="1:51" s="12" customFormat="1" ht="12">
      <c r="A124" s="12"/>
      <c r="B124" s="225"/>
      <c r="C124" s="226"/>
      <c r="D124" s="227" t="s">
        <v>358</v>
      </c>
      <c r="E124" s="228" t="s">
        <v>28</v>
      </c>
      <c r="F124" s="229" t="s">
        <v>5022</v>
      </c>
      <c r="G124" s="226"/>
      <c r="H124" s="228" t="s">
        <v>28</v>
      </c>
      <c r="I124" s="230"/>
      <c r="J124" s="226"/>
      <c r="K124" s="226"/>
      <c r="L124" s="231"/>
      <c r="M124" s="232"/>
      <c r="N124" s="233"/>
      <c r="O124" s="233"/>
      <c r="P124" s="233"/>
      <c r="Q124" s="233"/>
      <c r="R124" s="233"/>
      <c r="S124" s="233"/>
      <c r="T124" s="234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T124" s="235" t="s">
        <v>358</v>
      </c>
      <c r="AU124" s="235" t="s">
        <v>82</v>
      </c>
      <c r="AV124" s="12" t="s">
        <v>82</v>
      </c>
      <c r="AW124" s="12" t="s">
        <v>35</v>
      </c>
      <c r="AX124" s="12" t="s">
        <v>74</v>
      </c>
      <c r="AY124" s="235" t="s">
        <v>351</v>
      </c>
    </row>
    <row r="125" spans="1:51" s="12" customFormat="1" ht="12">
      <c r="A125" s="12"/>
      <c r="B125" s="225"/>
      <c r="C125" s="226"/>
      <c r="D125" s="227" t="s">
        <v>358</v>
      </c>
      <c r="E125" s="228" t="s">
        <v>28</v>
      </c>
      <c r="F125" s="229" t="s">
        <v>5207</v>
      </c>
      <c r="G125" s="226"/>
      <c r="H125" s="228" t="s">
        <v>28</v>
      </c>
      <c r="I125" s="230"/>
      <c r="J125" s="226"/>
      <c r="K125" s="226"/>
      <c r="L125" s="231"/>
      <c r="M125" s="232"/>
      <c r="N125" s="233"/>
      <c r="O125" s="233"/>
      <c r="P125" s="233"/>
      <c r="Q125" s="233"/>
      <c r="R125" s="233"/>
      <c r="S125" s="233"/>
      <c r="T125" s="234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T125" s="235" t="s">
        <v>358</v>
      </c>
      <c r="AU125" s="235" t="s">
        <v>82</v>
      </c>
      <c r="AV125" s="12" t="s">
        <v>82</v>
      </c>
      <c r="AW125" s="12" t="s">
        <v>35</v>
      </c>
      <c r="AX125" s="12" t="s">
        <v>74</v>
      </c>
      <c r="AY125" s="235" t="s">
        <v>351</v>
      </c>
    </row>
    <row r="126" spans="1:51" s="13" customFormat="1" ht="12">
      <c r="A126" s="13"/>
      <c r="B126" s="236"/>
      <c r="C126" s="237"/>
      <c r="D126" s="227" t="s">
        <v>358</v>
      </c>
      <c r="E126" s="238" t="s">
        <v>421</v>
      </c>
      <c r="F126" s="239" t="s">
        <v>5240</v>
      </c>
      <c r="G126" s="237"/>
      <c r="H126" s="240">
        <v>53.933</v>
      </c>
      <c r="I126" s="241"/>
      <c r="J126" s="237"/>
      <c r="K126" s="237"/>
      <c r="L126" s="242"/>
      <c r="M126" s="243"/>
      <c r="N126" s="244"/>
      <c r="O126" s="244"/>
      <c r="P126" s="244"/>
      <c r="Q126" s="244"/>
      <c r="R126" s="244"/>
      <c r="S126" s="244"/>
      <c r="T126" s="245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6" t="s">
        <v>358</v>
      </c>
      <c r="AU126" s="246" t="s">
        <v>82</v>
      </c>
      <c r="AV126" s="13" t="s">
        <v>138</v>
      </c>
      <c r="AW126" s="13" t="s">
        <v>35</v>
      </c>
      <c r="AX126" s="13" t="s">
        <v>74</v>
      </c>
      <c r="AY126" s="246" t="s">
        <v>351</v>
      </c>
    </row>
    <row r="127" spans="1:51" s="13" customFormat="1" ht="12">
      <c r="A127" s="13"/>
      <c r="B127" s="236"/>
      <c r="C127" s="237"/>
      <c r="D127" s="227" t="s">
        <v>358</v>
      </c>
      <c r="E127" s="238" t="s">
        <v>2585</v>
      </c>
      <c r="F127" s="239" t="s">
        <v>5241</v>
      </c>
      <c r="G127" s="237"/>
      <c r="H127" s="240">
        <v>41.36</v>
      </c>
      <c r="I127" s="241"/>
      <c r="J127" s="237"/>
      <c r="K127" s="237"/>
      <c r="L127" s="242"/>
      <c r="M127" s="243"/>
      <c r="N127" s="244"/>
      <c r="O127" s="244"/>
      <c r="P127" s="244"/>
      <c r="Q127" s="244"/>
      <c r="R127" s="244"/>
      <c r="S127" s="244"/>
      <c r="T127" s="245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6" t="s">
        <v>358</v>
      </c>
      <c r="AU127" s="246" t="s">
        <v>82</v>
      </c>
      <c r="AV127" s="13" t="s">
        <v>138</v>
      </c>
      <c r="AW127" s="13" t="s">
        <v>35</v>
      </c>
      <c r="AX127" s="13" t="s">
        <v>74</v>
      </c>
      <c r="AY127" s="246" t="s">
        <v>351</v>
      </c>
    </row>
    <row r="128" spans="1:51" s="13" customFormat="1" ht="12">
      <c r="A128" s="13"/>
      <c r="B128" s="236"/>
      <c r="C128" s="237"/>
      <c r="D128" s="227" t="s">
        <v>358</v>
      </c>
      <c r="E128" s="238" t="s">
        <v>2586</v>
      </c>
      <c r="F128" s="239" t="s">
        <v>5242</v>
      </c>
      <c r="G128" s="237"/>
      <c r="H128" s="240">
        <v>95.293</v>
      </c>
      <c r="I128" s="241"/>
      <c r="J128" s="237"/>
      <c r="K128" s="237"/>
      <c r="L128" s="242"/>
      <c r="M128" s="243"/>
      <c r="N128" s="244"/>
      <c r="O128" s="244"/>
      <c r="P128" s="244"/>
      <c r="Q128" s="244"/>
      <c r="R128" s="244"/>
      <c r="S128" s="244"/>
      <c r="T128" s="245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6" t="s">
        <v>358</v>
      </c>
      <c r="AU128" s="246" t="s">
        <v>82</v>
      </c>
      <c r="AV128" s="13" t="s">
        <v>138</v>
      </c>
      <c r="AW128" s="13" t="s">
        <v>35</v>
      </c>
      <c r="AX128" s="13" t="s">
        <v>82</v>
      </c>
      <c r="AY128" s="246" t="s">
        <v>351</v>
      </c>
    </row>
    <row r="129" spans="1:65" s="2" customFormat="1" ht="33" customHeight="1">
      <c r="A129" s="38"/>
      <c r="B129" s="39"/>
      <c r="C129" s="212" t="s">
        <v>422</v>
      </c>
      <c r="D129" s="212" t="s">
        <v>352</v>
      </c>
      <c r="E129" s="213" t="s">
        <v>5037</v>
      </c>
      <c r="F129" s="214" t="s">
        <v>5038</v>
      </c>
      <c r="G129" s="215" t="s">
        <v>398</v>
      </c>
      <c r="H129" s="216">
        <v>109.159</v>
      </c>
      <c r="I129" s="217"/>
      <c r="J129" s="218">
        <f>ROUND(I129*H129,2)</f>
        <v>0</v>
      </c>
      <c r="K129" s="214" t="s">
        <v>356</v>
      </c>
      <c r="L129" s="44"/>
      <c r="M129" s="219" t="s">
        <v>28</v>
      </c>
      <c r="N129" s="220" t="s">
        <v>45</v>
      </c>
      <c r="O129" s="84"/>
      <c r="P129" s="221">
        <f>O129*H129</f>
        <v>0</v>
      </c>
      <c r="Q129" s="221">
        <v>0</v>
      </c>
      <c r="R129" s="221">
        <f>Q129*H129</f>
        <v>0</v>
      </c>
      <c r="S129" s="221">
        <v>0</v>
      </c>
      <c r="T129" s="222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23" t="s">
        <v>228</v>
      </c>
      <c r="AT129" s="223" t="s">
        <v>352</v>
      </c>
      <c r="AU129" s="223" t="s">
        <v>82</v>
      </c>
      <c r="AY129" s="17" t="s">
        <v>351</v>
      </c>
      <c r="BE129" s="224">
        <f>IF(N129="základní",J129,0)</f>
        <v>0</v>
      </c>
      <c r="BF129" s="224">
        <f>IF(N129="snížená",J129,0)</f>
        <v>0</v>
      </c>
      <c r="BG129" s="224">
        <f>IF(N129="zákl. přenesená",J129,0)</f>
        <v>0</v>
      </c>
      <c r="BH129" s="224">
        <f>IF(N129="sníž. přenesená",J129,0)</f>
        <v>0</v>
      </c>
      <c r="BI129" s="224">
        <f>IF(N129="nulová",J129,0)</f>
        <v>0</v>
      </c>
      <c r="BJ129" s="17" t="s">
        <v>82</v>
      </c>
      <c r="BK129" s="224">
        <f>ROUND(I129*H129,2)</f>
        <v>0</v>
      </c>
      <c r="BL129" s="17" t="s">
        <v>228</v>
      </c>
      <c r="BM129" s="223" t="s">
        <v>5243</v>
      </c>
    </row>
    <row r="130" spans="1:51" s="13" customFormat="1" ht="12">
      <c r="A130" s="13"/>
      <c r="B130" s="236"/>
      <c r="C130" s="237"/>
      <c r="D130" s="227" t="s">
        <v>358</v>
      </c>
      <c r="E130" s="238" t="s">
        <v>426</v>
      </c>
      <c r="F130" s="239" t="s">
        <v>5244</v>
      </c>
      <c r="G130" s="237"/>
      <c r="H130" s="240">
        <v>109.159</v>
      </c>
      <c r="I130" s="241"/>
      <c r="J130" s="237"/>
      <c r="K130" s="237"/>
      <c r="L130" s="242"/>
      <c r="M130" s="243"/>
      <c r="N130" s="244"/>
      <c r="O130" s="244"/>
      <c r="P130" s="244"/>
      <c r="Q130" s="244"/>
      <c r="R130" s="244"/>
      <c r="S130" s="244"/>
      <c r="T130" s="245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6" t="s">
        <v>358</v>
      </c>
      <c r="AU130" s="246" t="s">
        <v>82</v>
      </c>
      <c r="AV130" s="13" t="s">
        <v>138</v>
      </c>
      <c r="AW130" s="13" t="s">
        <v>35</v>
      </c>
      <c r="AX130" s="13" t="s">
        <v>82</v>
      </c>
      <c r="AY130" s="246" t="s">
        <v>351</v>
      </c>
    </row>
    <row r="131" spans="1:65" s="2" customFormat="1" ht="33" customHeight="1">
      <c r="A131" s="38"/>
      <c r="B131" s="39"/>
      <c r="C131" s="212" t="s">
        <v>428</v>
      </c>
      <c r="D131" s="212" t="s">
        <v>352</v>
      </c>
      <c r="E131" s="213" t="s">
        <v>5245</v>
      </c>
      <c r="F131" s="214" t="s">
        <v>5246</v>
      </c>
      <c r="G131" s="215" t="s">
        <v>398</v>
      </c>
      <c r="H131" s="216">
        <v>95.293</v>
      </c>
      <c r="I131" s="217"/>
      <c r="J131" s="218">
        <f>ROUND(I131*H131,2)</f>
        <v>0</v>
      </c>
      <c r="K131" s="214" t="s">
        <v>356</v>
      </c>
      <c r="L131" s="44"/>
      <c r="M131" s="219" t="s">
        <v>28</v>
      </c>
      <c r="N131" s="220" t="s">
        <v>45</v>
      </c>
      <c r="O131" s="84"/>
      <c r="P131" s="221">
        <f>O131*H131</f>
        <v>0</v>
      </c>
      <c r="Q131" s="221">
        <v>0</v>
      </c>
      <c r="R131" s="221">
        <f>Q131*H131</f>
        <v>0</v>
      </c>
      <c r="S131" s="221">
        <v>0</v>
      </c>
      <c r="T131" s="222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23" t="s">
        <v>228</v>
      </c>
      <c r="AT131" s="223" t="s">
        <v>352</v>
      </c>
      <c r="AU131" s="223" t="s">
        <v>82</v>
      </c>
      <c r="AY131" s="17" t="s">
        <v>351</v>
      </c>
      <c r="BE131" s="224">
        <f>IF(N131="základní",J131,0)</f>
        <v>0</v>
      </c>
      <c r="BF131" s="224">
        <f>IF(N131="snížená",J131,0)</f>
        <v>0</v>
      </c>
      <c r="BG131" s="224">
        <f>IF(N131="zákl. přenesená",J131,0)</f>
        <v>0</v>
      </c>
      <c r="BH131" s="224">
        <f>IF(N131="sníž. přenesená",J131,0)</f>
        <v>0</v>
      </c>
      <c r="BI131" s="224">
        <f>IF(N131="nulová",J131,0)</f>
        <v>0</v>
      </c>
      <c r="BJ131" s="17" t="s">
        <v>82</v>
      </c>
      <c r="BK131" s="224">
        <f>ROUND(I131*H131,2)</f>
        <v>0</v>
      </c>
      <c r="BL131" s="17" t="s">
        <v>228</v>
      </c>
      <c r="BM131" s="223" t="s">
        <v>5247</v>
      </c>
    </row>
    <row r="132" spans="1:51" s="13" customFormat="1" ht="12">
      <c r="A132" s="13"/>
      <c r="B132" s="236"/>
      <c r="C132" s="237"/>
      <c r="D132" s="227" t="s">
        <v>358</v>
      </c>
      <c r="E132" s="238" t="s">
        <v>432</v>
      </c>
      <c r="F132" s="239" t="s">
        <v>5248</v>
      </c>
      <c r="G132" s="237"/>
      <c r="H132" s="240">
        <v>95.293</v>
      </c>
      <c r="I132" s="241"/>
      <c r="J132" s="237"/>
      <c r="K132" s="237"/>
      <c r="L132" s="242"/>
      <c r="M132" s="243"/>
      <c r="N132" s="244"/>
      <c r="O132" s="244"/>
      <c r="P132" s="244"/>
      <c r="Q132" s="244"/>
      <c r="R132" s="244"/>
      <c r="S132" s="244"/>
      <c r="T132" s="245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6" t="s">
        <v>358</v>
      </c>
      <c r="AU132" s="246" t="s">
        <v>82</v>
      </c>
      <c r="AV132" s="13" t="s">
        <v>138</v>
      </c>
      <c r="AW132" s="13" t="s">
        <v>35</v>
      </c>
      <c r="AX132" s="13" t="s">
        <v>82</v>
      </c>
      <c r="AY132" s="246" t="s">
        <v>351</v>
      </c>
    </row>
    <row r="133" spans="1:65" s="2" customFormat="1" ht="21.75" customHeight="1">
      <c r="A133" s="38"/>
      <c r="B133" s="39"/>
      <c r="C133" s="212" t="s">
        <v>433</v>
      </c>
      <c r="D133" s="212" t="s">
        <v>352</v>
      </c>
      <c r="E133" s="213" t="s">
        <v>396</v>
      </c>
      <c r="F133" s="214" t="s">
        <v>397</v>
      </c>
      <c r="G133" s="215" t="s">
        <v>398</v>
      </c>
      <c r="H133" s="216">
        <v>57.6</v>
      </c>
      <c r="I133" s="217"/>
      <c r="J133" s="218">
        <f>ROUND(I133*H133,2)</f>
        <v>0</v>
      </c>
      <c r="K133" s="214" t="s">
        <v>356</v>
      </c>
      <c r="L133" s="44"/>
      <c r="M133" s="219" t="s">
        <v>28</v>
      </c>
      <c r="N133" s="220" t="s">
        <v>45</v>
      </c>
      <c r="O133" s="84"/>
      <c r="P133" s="221">
        <f>O133*H133</f>
        <v>0</v>
      </c>
      <c r="Q133" s="221">
        <v>0.0007</v>
      </c>
      <c r="R133" s="221">
        <f>Q133*H133</f>
        <v>0.04032</v>
      </c>
      <c r="S133" s="221">
        <v>0</v>
      </c>
      <c r="T133" s="222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23" t="s">
        <v>228</v>
      </c>
      <c r="AT133" s="223" t="s">
        <v>352</v>
      </c>
      <c r="AU133" s="223" t="s">
        <v>82</v>
      </c>
      <c r="AY133" s="17" t="s">
        <v>351</v>
      </c>
      <c r="BE133" s="224">
        <f>IF(N133="základní",J133,0)</f>
        <v>0</v>
      </c>
      <c r="BF133" s="224">
        <f>IF(N133="snížená",J133,0)</f>
        <v>0</v>
      </c>
      <c r="BG133" s="224">
        <f>IF(N133="zákl. přenesená",J133,0)</f>
        <v>0</v>
      </c>
      <c r="BH133" s="224">
        <f>IF(N133="sníž. přenesená",J133,0)</f>
        <v>0</v>
      </c>
      <c r="BI133" s="224">
        <f>IF(N133="nulová",J133,0)</f>
        <v>0</v>
      </c>
      <c r="BJ133" s="17" t="s">
        <v>82</v>
      </c>
      <c r="BK133" s="224">
        <f>ROUND(I133*H133,2)</f>
        <v>0</v>
      </c>
      <c r="BL133" s="17" t="s">
        <v>228</v>
      </c>
      <c r="BM133" s="223" t="s">
        <v>5249</v>
      </c>
    </row>
    <row r="134" spans="1:51" s="12" customFormat="1" ht="12">
      <c r="A134" s="12"/>
      <c r="B134" s="225"/>
      <c r="C134" s="226"/>
      <c r="D134" s="227" t="s">
        <v>358</v>
      </c>
      <c r="E134" s="228" t="s">
        <v>28</v>
      </c>
      <c r="F134" s="229" t="s">
        <v>5022</v>
      </c>
      <c r="G134" s="226"/>
      <c r="H134" s="228" t="s">
        <v>28</v>
      </c>
      <c r="I134" s="230"/>
      <c r="J134" s="226"/>
      <c r="K134" s="226"/>
      <c r="L134" s="231"/>
      <c r="M134" s="232"/>
      <c r="N134" s="233"/>
      <c r="O134" s="233"/>
      <c r="P134" s="233"/>
      <c r="Q134" s="233"/>
      <c r="R134" s="233"/>
      <c r="S134" s="233"/>
      <c r="T134" s="234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T134" s="235" t="s">
        <v>358</v>
      </c>
      <c r="AU134" s="235" t="s">
        <v>82</v>
      </c>
      <c r="AV134" s="12" t="s">
        <v>82</v>
      </c>
      <c r="AW134" s="12" t="s">
        <v>35</v>
      </c>
      <c r="AX134" s="12" t="s">
        <v>74</v>
      </c>
      <c r="AY134" s="235" t="s">
        <v>351</v>
      </c>
    </row>
    <row r="135" spans="1:51" s="12" customFormat="1" ht="12">
      <c r="A135" s="12"/>
      <c r="B135" s="225"/>
      <c r="C135" s="226"/>
      <c r="D135" s="227" t="s">
        <v>358</v>
      </c>
      <c r="E135" s="228" t="s">
        <v>28</v>
      </c>
      <c r="F135" s="229" t="s">
        <v>5207</v>
      </c>
      <c r="G135" s="226"/>
      <c r="H135" s="228" t="s">
        <v>28</v>
      </c>
      <c r="I135" s="230"/>
      <c r="J135" s="226"/>
      <c r="K135" s="226"/>
      <c r="L135" s="231"/>
      <c r="M135" s="232"/>
      <c r="N135" s="233"/>
      <c r="O135" s="233"/>
      <c r="P135" s="233"/>
      <c r="Q135" s="233"/>
      <c r="R135" s="233"/>
      <c r="S135" s="233"/>
      <c r="T135" s="234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T135" s="235" t="s">
        <v>358</v>
      </c>
      <c r="AU135" s="235" t="s">
        <v>82</v>
      </c>
      <c r="AV135" s="12" t="s">
        <v>82</v>
      </c>
      <c r="AW135" s="12" t="s">
        <v>35</v>
      </c>
      <c r="AX135" s="12" t="s">
        <v>74</v>
      </c>
      <c r="AY135" s="235" t="s">
        <v>351</v>
      </c>
    </row>
    <row r="136" spans="1:51" s="13" customFormat="1" ht="12">
      <c r="A136" s="13"/>
      <c r="B136" s="236"/>
      <c r="C136" s="237"/>
      <c r="D136" s="227" t="s">
        <v>358</v>
      </c>
      <c r="E136" s="238" t="s">
        <v>437</v>
      </c>
      <c r="F136" s="239" t="s">
        <v>5250</v>
      </c>
      <c r="G136" s="237"/>
      <c r="H136" s="240">
        <v>57.6</v>
      </c>
      <c r="I136" s="241"/>
      <c r="J136" s="237"/>
      <c r="K136" s="237"/>
      <c r="L136" s="242"/>
      <c r="M136" s="243"/>
      <c r="N136" s="244"/>
      <c r="O136" s="244"/>
      <c r="P136" s="244"/>
      <c r="Q136" s="244"/>
      <c r="R136" s="244"/>
      <c r="S136" s="244"/>
      <c r="T136" s="245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6" t="s">
        <v>358</v>
      </c>
      <c r="AU136" s="246" t="s">
        <v>82</v>
      </c>
      <c r="AV136" s="13" t="s">
        <v>138</v>
      </c>
      <c r="AW136" s="13" t="s">
        <v>35</v>
      </c>
      <c r="AX136" s="13" t="s">
        <v>82</v>
      </c>
      <c r="AY136" s="246" t="s">
        <v>351</v>
      </c>
    </row>
    <row r="137" spans="1:65" s="2" customFormat="1" ht="33" customHeight="1">
      <c r="A137" s="38"/>
      <c r="B137" s="39"/>
      <c r="C137" s="212" t="s">
        <v>438</v>
      </c>
      <c r="D137" s="212" t="s">
        <v>352</v>
      </c>
      <c r="E137" s="213" t="s">
        <v>406</v>
      </c>
      <c r="F137" s="214" t="s">
        <v>407</v>
      </c>
      <c r="G137" s="215" t="s">
        <v>398</v>
      </c>
      <c r="H137" s="216">
        <v>57.6</v>
      </c>
      <c r="I137" s="217"/>
      <c r="J137" s="218">
        <f>ROUND(I137*H137,2)</f>
        <v>0</v>
      </c>
      <c r="K137" s="214" t="s">
        <v>356</v>
      </c>
      <c r="L137" s="44"/>
      <c r="M137" s="219" t="s">
        <v>28</v>
      </c>
      <c r="N137" s="220" t="s">
        <v>45</v>
      </c>
      <c r="O137" s="84"/>
      <c r="P137" s="221">
        <f>O137*H137</f>
        <v>0</v>
      </c>
      <c r="Q137" s="221">
        <v>0</v>
      </c>
      <c r="R137" s="221">
        <f>Q137*H137</f>
        <v>0</v>
      </c>
      <c r="S137" s="221">
        <v>0</v>
      </c>
      <c r="T137" s="222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23" t="s">
        <v>228</v>
      </c>
      <c r="AT137" s="223" t="s">
        <v>352</v>
      </c>
      <c r="AU137" s="223" t="s">
        <v>82</v>
      </c>
      <c r="AY137" s="17" t="s">
        <v>351</v>
      </c>
      <c r="BE137" s="224">
        <f>IF(N137="základní",J137,0)</f>
        <v>0</v>
      </c>
      <c r="BF137" s="224">
        <f>IF(N137="snížená",J137,0)</f>
        <v>0</v>
      </c>
      <c r="BG137" s="224">
        <f>IF(N137="zákl. přenesená",J137,0)</f>
        <v>0</v>
      </c>
      <c r="BH137" s="224">
        <f>IF(N137="sníž. přenesená",J137,0)</f>
        <v>0</v>
      </c>
      <c r="BI137" s="224">
        <f>IF(N137="nulová",J137,0)</f>
        <v>0</v>
      </c>
      <c r="BJ137" s="17" t="s">
        <v>82</v>
      </c>
      <c r="BK137" s="224">
        <f>ROUND(I137*H137,2)</f>
        <v>0</v>
      </c>
      <c r="BL137" s="17" t="s">
        <v>228</v>
      </c>
      <c r="BM137" s="223" t="s">
        <v>5251</v>
      </c>
    </row>
    <row r="138" spans="1:51" s="13" customFormat="1" ht="12">
      <c r="A138" s="13"/>
      <c r="B138" s="236"/>
      <c r="C138" s="237"/>
      <c r="D138" s="227" t="s">
        <v>358</v>
      </c>
      <c r="E138" s="238" t="s">
        <v>442</v>
      </c>
      <c r="F138" s="239" t="s">
        <v>5252</v>
      </c>
      <c r="G138" s="237"/>
      <c r="H138" s="240">
        <v>57.6</v>
      </c>
      <c r="I138" s="241"/>
      <c r="J138" s="237"/>
      <c r="K138" s="237"/>
      <c r="L138" s="242"/>
      <c r="M138" s="243"/>
      <c r="N138" s="244"/>
      <c r="O138" s="244"/>
      <c r="P138" s="244"/>
      <c r="Q138" s="244"/>
      <c r="R138" s="244"/>
      <c r="S138" s="244"/>
      <c r="T138" s="245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6" t="s">
        <v>358</v>
      </c>
      <c r="AU138" s="246" t="s">
        <v>82</v>
      </c>
      <c r="AV138" s="13" t="s">
        <v>138</v>
      </c>
      <c r="AW138" s="13" t="s">
        <v>35</v>
      </c>
      <c r="AX138" s="13" t="s">
        <v>82</v>
      </c>
      <c r="AY138" s="246" t="s">
        <v>351</v>
      </c>
    </row>
    <row r="139" spans="1:65" s="2" customFormat="1" ht="21.75" customHeight="1">
      <c r="A139" s="38"/>
      <c r="B139" s="39"/>
      <c r="C139" s="212" t="s">
        <v>8</v>
      </c>
      <c r="D139" s="212" t="s">
        <v>352</v>
      </c>
      <c r="E139" s="213" t="s">
        <v>423</v>
      </c>
      <c r="F139" s="214" t="s">
        <v>424</v>
      </c>
      <c r="G139" s="215" t="s">
        <v>398</v>
      </c>
      <c r="H139" s="216">
        <v>57.6</v>
      </c>
      <c r="I139" s="217"/>
      <c r="J139" s="218">
        <f>ROUND(I139*H139,2)</f>
        <v>0</v>
      </c>
      <c r="K139" s="214" t="s">
        <v>356</v>
      </c>
      <c r="L139" s="44"/>
      <c r="M139" s="219" t="s">
        <v>28</v>
      </c>
      <c r="N139" s="220" t="s">
        <v>45</v>
      </c>
      <c r="O139" s="84"/>
      <c r="P139" s="221">
        <f>O139*H139</f>
        <v>0</v>
      </c>
      <c r="Q139" s="221">
        <v>0.00079</v>
      </c>
      <c r="R139" s="221">
        <f>Q139*H139</f>
        <v>0.045504</v>
      </c>
      <c r="S139" s="221">
        <v>0</v>
      </c>
      <c r="T139" s="222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23" t="s">
        <v>228</v>
      </c>
      <c r="AT139" s="223" t="s">
        <v>352</v>
      </c>
      <c r="AU139" s="223" t="s">
        <v>82</v>
      </c>
      <c r="AY139" s="17" t="s">
        <v>351</v>
      </c>
      <c r="BE139" s="224">
        <f>IF(N139="základní",J139,0)</f>
        <v>0</v>
      </c>
      <c r="BF139" s="224">
        <f>IF(N139="snížená",J139,0)</f>
        <v>0</v>
      </c>
      <c r="BG139" s="224">
        <f>IF(N139="zákl. přenesená",J139,0)</f>
        <v>0</v>
      </c>
      <c r="BH139" s="224">
        <f>IF(N139="sníž. přenesená",J139,0)</f>
        <v>0</v>
      </c>
      <c r="BI139" s="224">
        <f>IF(N139="nulová",J139,0)</f>
        <v>0</v>
      </c>
      <c r="BJ139" s="17" t="s">
        <v>82</v>
      </c>
      <c r="BK139" s="224">
        <f>ROUND(I139*H139,2)</f>
        <v>0</v>
      </c>
      <c r="BL139" s="17" t="s">
        <v>228</v>
      </c>
      <c r="BM139" s="223" t="s">
        <v>5253</v>
      </c>
    </row>
    <row r="140" spans="1:51" s="13" customFormat="1" ht="12">
      <c r="A140" s="13"/>
      <c r="B140" s="236"/>
      <c r="C140" s="237"/>
      <c r="D140" s="227" t="s">
        <v>358</v>
      </c>
      <c r="E140" s="238" t="s">
        <v>446</v>
      </c>
      <c r="F140" s="239" t="s">
        <v>5252</v>
      </c>
      <c r="G140" s="237"/>
      <c r="H140" s="240">
        <v>57.6</v>
      </c>
      <c r="I140" s="241"/>
      <c r="J140" s="237"/>
      <c r="K140" s="237"/>
      <c r="L140" s="242"/>
      <c r="M140" s="243"/>
      <c r="N140" s="244"/>
      <c r="O140" s="244"/>
      <c r="P140" s="244"/>
      <c r="Q140" s="244"/>
      <c r="R140" s="244"/>
      <c r="S140" s="244"/>
      <c r="T140" s="245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6" t="s">
        <v>358</v>
      </c>
      <c r="AU140" s="246" t="s">
        <v>82</v>
      </c>
      <c r="AV140" s="13" t="s">
        <v>138</v>
      </c>
      <c r="AW140" s="13" t="s">
        <v>35</v>
      </c>
      <c r="AX140" s="13" t="s">
        <v>82</v>
      </c>
      <c r="AY140" s="246" t="s">
        <v>351</v>
      </c>
    </row>
    <row r="141" spans="1:65" s="2" customFormat="1" ht="33" customHeight="1">
      <c r="A141" s="38"/>
      <c r="B141" s="39"/>
      <c r="C141" s="212" t="s">
        <v>451</v>
      </c>
      <c r="D141" s="212" t="s">
        <v>352</v>
      </c>
      <c r="E141" s="213" t="s">
        <v>429</v>
      </c>
      <c r="F141" s="214" t="s">
        <v>430</v>
      </c>
      <c r="G141" s="215" t="s">
        <v>398</v>
      </c>
      <c r="H141" s="216">
        <v>57.6</v>
      </c>
      <c r="I141" s="217"/>
      <c r="J141" s="218">
        <f>ROUND(I141*H141,2)</f>
        <v>0</v>
      </c>
      <c r="K141" s="214" t="s">
        <v>356</v>
      </c>
      <c r="L141" s="44"/>
      <c r="M141" s="219" t="s">
        <v>28</v>
      </c>
      <c r="N141" s="220" t="s">
        <v>45</v>
      </c>
      <c r="O141" s="84"/>
      <c r="P141" s="221">
        <f>O141*H141</f>
        <v>0</v>
      </c>
      <c r="Q141" s="221">
        <v>0</v>
      </c>
      <c r="R141" s="221">
        <f>Q141*H141</f>
        <v>0</v>
      </c>
      <c r="S141" s="221">
        <v>0</v>
      </c>
      <c r="T141" s="222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23" t="s">
        <v>228</v>
      </c>
      <c r="AT141" s="223" t="s">
        <v>352</v>
      </c>
      <c r="AU141" s="223" t="s">
        <v>82</v>
      </c>
      <c r="AY141" s="17" t="s">
        <v>351</v>
      </c>
      <c r="BE141" s="224">
        <f>IF(N141="základní",J141,0)</f>
        <v>0</v>
      </c>
      <c r="BF141" s="224">
        <f>IF(N141="snížená",J141,0)</f>
        <v>0</v>
      </c>
      <c r="BG141" s="224">
        <f>IF(N141="zákl. přenesená",J141,0)</f>
        <v>0</v>
      </c>
      <c r="BH141" s="224">
        <f>IF(N141="sníž. přenesená",J141,0)</f>
        <v>0</v>
      </c>
      <c r="BI141" s="224">
        <f>IF(N141="nulová",J141,0)</f>
        <v>0</v>
      </c>
      <c r="BJ141" s="17" t="s">
        <v>82</v>
      </c>
      <c r="BK141" s="224">
        <f>ROUND(I141*H141,2)</f>
        <v>0</v>
      </c>
      <c r="BL141" s="17" t="s">
        <v>228</v>
      </c>
      <c r="BM141" s="223" t="s">
        <v>5254</v>
      </c>
    </row>
    <row r="142" spans="1:51" s="13" customFormat="1" ht="12">
      <c r="A142" s="13"/>
      <c r="B142" s="236"/>
      <c r="C142" s="237"/>
      <c r="D142" s="227" t="s">
        <v>358</v>
      </c>
      <c r="E142" s="238" t="s">
        <v>455</v>
      </c>
      <c r="F142" s="239" t="s">
        <v>5252</v>
      </c>
      <c r="G142" s="237"/>
      <c r="H142" s="240">
        <v>57.6</v>
      </c>
      <c r="I142" s="241"/>
      <c r="J142" s="237"/>
      <c r="K142" s="237"/>
      <c r="L142" s="242"/>
      <c r="M142" s="243"/>
      <c r="N142" s="244"/>
      <c r="O142" s="244"/>
      <c r="P142" s="244"/>
      <c r="Q142" s="244"/>
      <c r="R142" s="244"/>
      <c r="S142" s="244"/>
      <c r="T142" s="245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6" t="s">
        <v>358</v>
      </c>
      <c r="AU142" s="246" t="s">
        <v>82</v>
      </c>
      <c r="AV142" s="13" t="s">
        <v>138</v>
      </c>
      <c r="AW142" s="13" t="s">
        <v>35</v>
      </c>
      <c r="AX142" s="13" t="s">
        <v>82</v>
      </c>
      <c r="AY142" s="246" t="s">
        <v>351</v>
      </c>
    </row>
    <row r="143" spans="1:65" s="2" customFormat="1" ht="21.75" customHeight="1">
      <c r="A143" s="38"/>
      <c r="B143" s="39"/>
      <c r="C143" s="212" t="s">
        <v>461</v>
      </c>
      <c r="D143" s="212" t="s">
        <v>352</v>
      </c>
      <c r="E143" s="213" t="s">
        <v>439</v>
      </c>
      <c r="F143" s="214" t="s">
        <v>440</v>
      </c>
      <c r="G143" s="215" t="s">
        <v>398</v>
      </c>
      <c r="H143" s="216">
        <v>57.6</v>
      </c>
      <c r="I143" s="217"/>
      <c r="J143" s="218">
        <f>ROUND(I143*H143,2)</f>
        <v>0</v>
      </c>
      <c r="K143" s="214" t="s">
        <v>356</v>
      </c>
      <c r="L143" s="44"/>
      <c r="M143" s="219" t="s">
        <v>28</v>
      </c>
      <c r="N143" s="220" t="s">
        <v>45</v>
      </c>
      <c r="O143" s="84"/>
      <c r="P143" s="221">
        <f>O143*H143</f>
        <v>0</v>
      </c>
      <c r="Q143" s="221">
        <v>0</v>
      </c>
      <c r="R143" s="221">
        <f>Q143*H143</f>
        <v>0</v>
      </c>
      <c r="S143" s="221">
        <v>0</v>
      </c>
      <c r="T143" s="222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23" t="s">
        <v>228</v>
      </c>
      <c r="AT143" s="223" t="s">
        <v>352</v>
      </c>
      <c r="AU143" s="223" t="s">
        <v>82</v>
      </c>
      <c r="AY143" s="17" t="s">
        <v>351</v>
      </c>
      <c r="BE143" s="224">
        <f>IF(N143="základní",J143,0)</f>
        <v>0</v>
      </c>
      <c r="BF143" s="224">
        <f>IF(N143="snížená",J143,0)</f>
        <v>0</v>
      </c>
      <c r="BG143" s="224">
        <f>IF(N143="zákl. přenesená",J143,0)</f>
        <v>0</v>
      </c>
      <c r="BH143" s="224">
        <f>IF(N143="sníž. přenesená",J143,0)</f>
        <v>0</v>
      </c>
      <c r="BI143" s="224">
        <f>IF(N143="nulová",J143,0)</f>
        <v>0</v>
      </c>
      <c r="BJ143" s="17" t="s">
        <v>82</v>
      </c>
      <c r="BK143" s="224">
        <f>ROUND(I143*H143,2)</f>
        <v>0</v>
      </c>
      <c r="BL143" s="17" t="s">
        <v>228</v>
      </c>
      <c r="BM143" s="223" t="s">
        <v>5255</v>
      </c>
    </row>
    <row r="144" spans="1:51" s="13" customFormat="1" ht="12">
      <c r="A144" s="13"/>
      <c r="B144" s="236"/>
      <c r="C144" s="237"/>
      <c r="D144" s="227" t="s">
        <v>358</v>
      </c>
      <c r="E144" s="238" t="s">
        <v>465</v>
      </c>
      <c r="F144" s="239" t="s">
        <v>5252</v>
      </c>
      <c r="G144" s="237"/>
      <c r="H144" s="240">
        <v>57.6</v>
      </c>
      <c r="I144" s="241"/>
      <c r="J144" s="237"/>
      <c r="K144" s="237"/>
      <c r="L144" s="242"/>
      <c r="M144" s="243"/>
      <c r="N144" s="244"/>
      <c r="O144" s="244"/>
      <c r="P144" s="244"/>
      <c r="Q144" s="244"/>
      <c r="R144" s="244"/>
      <c r="S144" s="244"/>
      <c r="T144" s="245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6" t="s">
        <v>358</v>
      </c>
      <c r="AU144" s="246" t="s">
        <v>82</v>
      </c>
      <c r="AV144" s="13" t="s">
        <v>138</v>
      </c>
      <c r="AW144" s="13" t="s">
        <v>35</v>
      </c>
      <c r="AX144" s="13" t="s">
        <v>82</v>
      </c>
      <c r="AY144" s="246" t="s">
        <v>351</v>
      </c>
    </row>
    <row r="145" spans="1:65" s="2" customFormat="1" ht="44.25" customHeight="1">
      <c r="A145" s="38"/>
      <c r="B145" s="39"/>
      <c r="C145" s="212" t="s">
        <v>467</v>
      </c>
      <c r="D145" s="212" t="s">
        <v>352</v>
      </c>
      <c r="E145" s="213" t="s">
        <v>443</v>
      </c>
      <c r="F145" s="214" t="s">
        <v>444</v>
      </c>
      <c r="G145" s="215" t="s">
        <v>355</v>
      </c>
      <c r="H145" s="216">
        <v>102.153</v>
      </c>
      <c r="I145" s="217"/>
      <c r="J145" s="218">
        <f>ROUND(I145*H145,2)</f>
        <v>0</v>
      </c>
      <c r="K145" s="214" t="s">
        <v>356</v>
      </c>
      <c r="L145" s="44"/>
      <c r="M145" s="219" t="s">
        <v>28</v>
      </c>
      <c r="N145" s="220" t="s">
        <v>45</v>
      </c>
      <c r="O145" s="84"/>
      <c r="P145" s="221">
        <f>O145*H145</f>
        <v>0</v>
      </c>
      <c r="Q145" s="221">
        <v>0</v>
      </c>
      <c r="R145" s="221">
        <f>Q145*H145</f>
        <v>0</v>
      </c>
      <c r="S145" s="221">
        <v>0</v>
      </c>
      <c r="T145" s="222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23" t="s">
        <v>228</v>
      </c>
      <c r="AT145" s="223" t="s">
        <v>352</v>
      </c>
      <c r="AU145" s="223" t="s">
        <v>82</v>
      </c>
      <c r="AY145" s="17" t="s">
        <v>351</v>
      </c>
      <c r="BE145" s="224">
        <f>IF(N145="základní",J145,0)</f>
        <v>0</v>
      </c>
      <c r="BF145" s="224">
        <f>IF(N145="snížená",J145,0)</f>
        <v>0</v>
      </c>
      <c r="BG145" s="224">
        <f>IF(N145="zákl. přenesená",J145,0)</f>
        <v>0</v>
      </c>
      <c r="BH145" s="224">
        <f>IF(N145="sníž. přenesená",J145,0)</f>
        <v>0</v>
      </c>
      <c r="BI145" s="224">
        <f>IF(N145="nulová",J145,0)</f>
        <v>0</v>
      </c>
      <c r="BJ145" s="17" t="s">
        <v>82</v>
      </c>
      <c r="BK145" s="224">
        <f>ROUND(I145*H145,2)</f>
        <v>0</v>
      </c>
      <c r="BL145" s="17" t="s">
        <v>228</v>
      </c>
      <c r="BM145" s="223" t="s">
        <v>5256</v>
      </c>
    </row>
    <row r="146" spans="1:51" s="12" customFormat="1" ht="12">
      <c r="A146" s="12"/>
      <c r="B146" s="225"/>
      <c r="C146" s="226"/>
      <c r="D146" s="227" t="s">
        <v>358</v>
      </c>
      <c r="E146" s="228" t="s">
        <v>28</v>
      </c>
      <c r="F146" s="229" t="s">
        <v>5022</v>
      </c>
      <c r="G146" s="226"/>
      <c r="H146" s="228" t="s">
        <v>28</v>
      </c>
      <c r="I146" s="230"/>
      <c r="J146" s="226"/>
      <c r="K146" s="226"/>
      <c r="L146" s="231"/>
      <c r="M146" s="232"/>
      <c r="N146" s="233"/>
      <c r="O146" s="233"/>
      <c r="P146" s="233"/>
      <c r="Q146" s="233"/>
      <c r="R146" s="233"/>
      <c r="S146" s="233"/>
      <c r="T146" s="234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T146" s="235" t="s">
        <v>358</v>
      </c>
      <c r="AU146" s="235" t="s">
        <v>82</v>
      </c>
      <c r="AV146" s="12" t="s">
        <v>82</v>
      </c>
      <c r="AW146" s="12" t="s">
        <v>35</v>
      </c>
      <c r="AX146" s="12" t="s">
        <v>74</v>
      </c>
      <c r="AY146" s="235" t="s">
        <v>351</v>
      </c>
    </row>
    <row r="147" spans="1:51" s="12" customFormat="1" ht="12">
      <c r="A147" s="12"/>
      <c r="B147" s="225"/>
      <c r="C147" s="226"/>
      <c r="D147" s="227" t="s">
        <v>358</v>
      </c>
      <c r="E147" s="228" t="s">
        <v>28</v>
      </c>
      <c r="F147" s="229" t="s">
        <v>5207</v>
      </c>
      <c r="G147" s="226"/>
      <c r="H147" s="228" t="s">
        <v>28</v>
      </c>
      <c r="I147" s="230"/>
      <c r="J147" s="226"/>
      <c r="K147" s="226"/>
      <c r="L147" s="231"/>
      <c r="M147" s="232"/>
      <c r="N147" s="233"/>
      <c r="O147" s="233"/>
      <c r="P147" s="233"/>
      <c r="Q147" s="233"/>
      <c r="R147" s="233"/>
      <c r="S147" s="233"/>
      <c r="T147" s="234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T147" s="235" t="s">
        <v>358</v>
      </c>
      <c r="AU147" s="235" t="s">
        <v>82</v>
      </c>
      <c r="AV147" s="12" t="s">
        <v>82</v>
      </c>
      <c r="AW147" s="12" t="s">
        <v>35</v>
      </c>
      <c r="AX147" s="12" t="s">
        <v>74</v>
      </c>
      <c r="AY147" s="235" t="s">
        <v>351</v>
      </c>
    </row>
    <row r="148" spans="1:51" s="13" customFormat="1" ht="12">
      <c r="A148" s="13"/>
      <c r="B148" s="236"/>
      <c r="C148" s="237"/>
      <c r="D148" s="227" t="s">
        <v>358</v>
      </c>
      <c r="E148" s="238" t="s">
        <v>471</v>
      </c>
      <c r="F148" s="239" t="s">
        <v>5257</v>
      </c>
      <c r="G148" s="237"/>
      <c r="H148" s="240">
        <v>28.445</v>
      </c>
      <c r="I148" s="241"/>
      <c r="J148" s="237"/>
      <c r="K148" s="237"/>
      <c r="L148" s="242"/>
      <c r="M148" s="243"/>
      <c r="N148" s="244"/>
      <c r="O148" s="244"/>
      <c r="P148" s="244"/>
      <c r="Q148" s="244"/>
      <c r="R148" s="244"/>
      <c r="S148" s="244"/>
      <c r="T148" s="245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6" t="s">
        <v>358</v>
      </c>
      <c r="AU148" s="246" t="s">
        <v>82</v>
      </c>
      <c r="AV148" s="13" t="s">
        <v>138</v>
      </c>
      <c r="AW148" s="13" t="s">
        <v>35</v>
      </c>
      <c r="AX148" s="13" t="s">
        <v>74</v>
      </c>
      <c r="AY148" s="246" t="s">
        <v>351</v>
      </c>
    </row>
    <row r="149" spans="1:51" s="13" customFormat="1" ht="12">
      <c r="A149" s="13"/>
      <c r="B149" s="236"/>
      <c r="C149" s="237"/>
      <c r="D149" s="227" t="s">
        <v>358</v>
      </c>
      <c r="E149" s="238" t="s">
        <v>2606</v>
      </c>
      <c r="F149" s="239" t="s">
        <v>5258</v>
      </c>
      <c r="G149" s="237"/>
      <c r="H149" s="240">
        <v>16.236</v>
      </c>
      <c r="I149" s="241"/>
      <c r="J149" s="237"/>
      <c r="K149" s="237"/>
      <c r="L149" s="242"/>
      <c r="M149" s="243"/>
      <c r="N149" s="244"/>
      <c r="O149" s="244"/>
      <c r="P149" s="244"/>
      <c r="Q149" s="244"/>
      <c r="R149" s="244"/>
      <c r="S149" s="244"/>
      <c r="T149" s="245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6" t="s">
        <v>358</v>
      </c>
      <c r="AU149" s="246" t="s">
        <v>82</v>
      </c>
      <c r="AV149" s="13" t="s">
        <v>138</v>
      </c>
      <c r="AW149" s="13" t="s">
        <v>35</v>
      </c>
      <c r="AX149" s="13" t="s">
        <v>74</v>
      </c>
      <c r="AY149" s="246" t="s">
        <v>351</v>
      </c>
    </row>
    <row r="150" spans="1:51" s="13" customFormat="1" ht="12">
      <c r="A150" s="13"/>
      <c r="B150" s="236"/>
      <c r="C150" s="237"/>
      <c r="D150" s="227" t="s">
        <v>358</v>
      </c>
      <c r="E150" s="238" t="s">
        <v>3860</v>
      </c>
      <c r="F150" s="239" t="s">
        <v>5259</v>
      </c>
      <c r="G150" s="237"/>
      <c r="H150" s="240">
        <v>13.96</v>
      </c>
      <c r="I150" s="241"/>
      <c r="J150" s="237"/>
      <c r="K150" s="237"/>
      <c r="L150" s="242"/>
      <c r="M150" s="243"/>
      <c r="N150" s="244"/>
      <c r="O150" s="244"/>
      <c r="P150" s="244"/>
      <c r="Q150" s="244"/>
      <c r="R150" s="244"/>
      <c r="S150" s="244"/>
      <c r="T150" s="245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6" t="s">
        <v>358</v>
      </c>
      <c r="AU150" s="246" t="s">
        <v>82</v>
      </c>
      <c r="AV150" s="13" t="s">
        <v>138</v>
      </c>
      <c r="AW150" s="13" t="s">
        <v>35</v>
      </c>
      <c r="AX150" s="13" t="s">
        <v>74</v>
      </c>
      <c r="AY150" s="246" t="s">
        <v>351</v>
      </c>
    </row>
    <row r="151" spans="1:51" s="12" customFormat="1" ht="12">
      <c r="A151" s="12"/>
      <c r="B151" s="225"/>
      <c r="C151" s="226"/>
      <c r="D151" s="227" t="s">
        <v>358</v>
      </c>
      <c r="E151" s="228" t="s">
        <v>28</v>
      </c>
      <c r="F151" s="229" t="s">
        <v>5221</v>
      </c>
      <c r="G151" s="226"/>
      <c r="H151" s="228" t="s">
        <v>28</v>
      </c>
      <c r="I151" s="230"/>
      <c r="J151" s="226"/>
      <c r="K151" s="226"/>
      <c r="L151" s="231"/>
      <c r="M151" s="232"/>
      <c r="N151" s="233"/>
      <c r="O151" s="233"/>
      <c r="P151" s="233"/>
      <c r="Q151" s="233"/>
      <c r="R151" s="233"/>
      <c r="S151" s="233"/>
      <c r="T151" s="234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T151" s="235" t="s">
        <v>358</v>
      </c>
      <c r="AU151" s="235" t="s">
        <v>82</v>
      </c>
      <c r="AV151" s="12" t="s">
        <v>82</v>
      </c>
      <c r="AW151" s="12" t="s">
        <v>35</v>
      </c>
      <c r="AX151" s="12" t="s">
        <v>74</v>
      </c>
      <c r="AY151" s="235" t="s">
        <v>351</v>
      </c>
    </row>
    <row r="152" spans="1:51" s="13" customFormat="1" ht="12">
      <c r="A152" s="13"/>
      <c r="B152" s="236"/>
      <c r="C152" s="237"/>
      <c r="D152" s="227" t="s">
        <v>358</v>
      </c>
      <c r="E152" s="238" t="s">
        <v>5180</v>
      </c>
      <c r="F152" s="239" t="s">
        <v>5260</v>
      </c>
      <c r="G152" s="237"/>
      <c r="H152" s="240">
        <v>43.512</v>
      </c>
      <c r="I152" s="241"/>
      <c r="J152" s="237"/>
      <c r="K152" s="237"/>
      <c r="L152" s="242"/>
      <c r="M152" s="243"/>
      <c r="N152" s="244"/>
      <c r="O152" s="244"/>
      <c r="P152" s="244"/>
      <c r="Q152" s="244"/>
      <c r="R152" s="244"/>
      <c r="S152" s="244"/>
      <c r="T152" s="245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6" t="s">
        <v>358</v>
      </c>
      <c r="AU152" s="246" t="s">
        <v>82</v>
      </c>
      <c r="AV152" s="13" t="s">
        <v>138</v>
      </c>
      <c r="AW152" s="13" t="s">
        <v>35</v>
      </c>
      <c r="AX152" s="13" t="s">
        <v>74</v>
      </c>
      <c r="AY152" s="246" t="s">
        <v>351</v>
      </c>
    </row>
    <row r="153" spans="1:51" s="13" customFormat="1" ht="12">
      <c r="A153" s="13"/>
      <c r="B153" s="236"/>
      <c r="C153" s="237"/>
      <c r="D153" s="227" t="s">
        <v>358</v>
      </c>
      <c r="E153" s="238" t="s">
        <v>5261</v>
      </c>
      <c r="F153" s="239" t="s">
        <v>5262</v>
      </c>
      <c r="G153" s="237"/>
      <c r="H153" s="240">
        <v>102.153</v>
      </c>
      <c r="I153" s="241"/>
      <c r="J153" s="237"/>
      <c r="K153" s="237"/>
      <c r="L153" s="242"/>
      <c r="M153" s="243"/>
      <c r="N153" s="244"/>
      <c r="O153" s="244"/>
      <c r="P153" s="244"/>
      <c r="Q153" s="244"/>
      <c r="R153" s="244"/>
      <c r="S153" s="244"/>
      <c r="T153" s="245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6" t="s">
        <v>358</v>
      </c>
      <c r="AU153" s="246" t="s">
        <v>82</v>
      </c>
      <c r="AV153" s="13" t="s">
        <v>138</v>
      </c>
      <c r="AW153" s="13" t="s">
        <v>35</v>
      </c>
      <c r="AX153" s="13" t="s">
        <v>82</v>
      </c>
      <c r="AY153" s="246" t="s">
        <v>351</v>
      </c>
    </row>
    <row r="154" spans="1:65" s="2" customFormat="1" ht="44.25" customHeight="1">
      <c r="A154" s="38"/>
      <c r="B154" s="39"/>
      <c r="C154" s="212" t="s">
        <v>472</v>
      </c>
      <c r="D154" s="212" t="s">
        <v>352</v>
      </c>
      <c r="E154" s="213" t="s">
        <v>5263</v>
      </c>
      <c r="F154" s="214" t="s">
        <v>5264</v>
      </c>
      <c r="G154" s="215" t="s">
        <v>355</v>
      </c>
      <c r="H154" s="216">
        <v>107.943</v>
      </c>
      <c r="I154" s="217"/>
      <c r="J154" s="218">
        <f>ROUND(I154*H154,2)</f>
        <v>0</v>
      </c>
      <c r="K154" s="214" t="s">
        <v>356</v>
      </c>
      <c r="L154" s="44"/>
      <c r="M154" s="219" t="s">
        <v>28</v>
      </c>
      <c r="N154" s="220" t="s">
        <v>45</v>
      </c>
      <c r="O154" s="84"/>
      <c r="P154" s="221">
        <f>O154*H154</f>
        <v>0</v>
      </c>
      <c r="Q154" s="221">
        <v>0</v>
      </c>
      <c r="R154" s="221">
        <f>Q154*H154</f>
        <v>0</v>
      </c>
      <c r="S154" s="221">
        <v>0</v>
      </c>
      <c r="T154" s="222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23" t="s">
        <v>228</v>
      </c>
      <c r="AT154" s="223" t="s">
        <v>352</v>
      </c>
      <c r="AU154" s="223" t="s">
        <v>82</v>
      </c>
      <c r="AY154" s="17" t="s">
        <v>351</v>
      </c>
      <c r="BE154" s="224">
        <f>IF(N154="základní",J154,0)</f>
        <v>0</v>
      </c>
      <c r="BF154" s="224">
        <f>IF(N154="snížená",J154,0)</f>
        <v>0</v>
      </c>
      <c r="BG154" s="224">
        <f>IF(N154="zákl. přenesená",J154,0)</f>
        <v>0</v>
      </c>
      <c r="BH154" s="224">
        <f>IF(N154="sníž. přenesená",J154,0)</f>
        <v>0</v>
      </c>
      <c r="BI154" s="224">
        <f>IF(N154="nulová",J154,0)</f>
        <v>0</v>
      </c>
      <c r="BJ154" s="17" t="s">
        <v>82</v>
      </c>
      <c r="BK154" s="224">
        <f>ROUND(I154*H154,2)</f>
        <v>0</v>
      </c>
      <c r="BL154" s="17" t="s">
        <v>228</v>
      </c>
      <c r="BM154" s="223" t="s">
        <v>5265</v>
      </c>
    </row>
    <row r="155" spans="1:51" s="12" customFormat="1" ht="12">
      <c r="A155" s="12"/>
      <c r="B155" s="225"/>
      <c r="C155" s="226"/>
      <c r="D155" s="227" t="s">
        <v>358</v>
      </c>
      <c r="E155" s="228" t="s">
        <v>28</v>
      </c>
      <c r="F155" s="229" t="s">
        <v>5022</v>
      </c>
      <c r="G155" s="226"/>
      <c r="H155" s="228" t="s">
        <v>28</v>
      </c>
      <c r="I155" s="230"/>
      <c r="J155" s="226"/>
      <c r="K155" s="226"/>
      <c r="L155" s="231"/>
      <c r="M155" s="232"/>
      <c r="N155" s="233"/>
      <c r="O155" s="233"/>
      <c r="P155" s="233"/>
      <c r="Q155" s="233"/>
      <c r="R155" s="233"/>
      <c r="S155" s="233"/>
      <c r="T155" s="234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T155" s="235" t="s">
        <v>358</v>
      </c>
      <c r="AU155" s="235" t="s">
        <v>82</v>
      </c>
      <c r="AV155" s="12" t="s">
        <v>82</v>
      </c>
      <c r="AW155" s="12" t="s">
        <v>35</v>
      </c>
      <c r="AX155" s="12" t="s">
        <v>74</v>
      </c>
      <c r="AY155" s="235" t="s">
        <v>351</v>
      </c>
    </row>
    <row r="156" spans="1:51" s="12" customFormat="1" ht="12">
      <c r="A156" s="12"/>
      <c r="B156" s="225"/>
      <c r="C156" s="226"/>
      <c r="D156" s="227" t="s">
        <v>358</v>
      </c>
      <c r="E156" s="228" t="s">
        <v>28</v>
      </c>
      <c r="F156" s="229" t="s">
        <v>5207</v>
      </c>
      <c r="G156" s="226"/>
      <c r="H156" s="228" t="s">
        <v>28</v>
      </c>
      <c r="I156" s="230"/>
      <c r="J156" s="226"/>
      <c r="K156" s="226"/>
      <c r="L156" s="231"/>
      <c r="M156" s="232"/>
      <c r="N156" s="233"/>
      <c r="O156" s="233"/>
      <c r="P156" s="233"/>
      <c r="Q156" s="233"/>
      <c r="R156" s="233"/>
      <c r="S156" s="233"/>
      <c r="T156" s="234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T156" s="235" t="s">
        <v>358</v>
      </c>
      <c r="AU156" s="235" t="s">
        <v>82</v>
      </c>
      <c r="AV156" s="12" t="s">
        <v>82</v>
      </c>
      <c r="AW156" s="12" t="s">
        <v>35</v>
      </c>
      <c r="AX156" s="12" t="s">
        <v>74</v>
      </c>
      <c r="AY156" s="235" t="s">
        <v>351</v>
      </c>
    </row>
    <row r="157" spans="1:51" s="13" customFormat="1" ht="12">
      <c r="A157" s="13"/>
      <c r="B157" s="236"/>
      <c r="C157" s="237"/>
      <c r="D157" s="227" t="s">
        <v>358</v>
      </c>
      <c r="E157" s="238" t="s">
        <v>476</v>
      </c>
      <c r="F157" s="239" t="s">
        <v>5266</v>
      </c>
      <c r="G157" s="237"/>
      <c r="H157" s="240">
        <v>29.663</v>
      </c>
      <c r="I157" s="241"/>
      <c r="J157" s="237"/>
      <c r="K157" s="237"/>
      <c r="L157" s="242"/>
      <c r="M157" s="243"/>
      <c r="N157" s="244"/>
      <c r="O157" s="244"/>
      <c r="P157" s="244"/>
      <c r="Q157" s="244"/>
      <c r="R157" s="244"/>
      <c r="S157" s="244"/>
      <c r="T157" s="245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6" t="s">
        <v>358</v>
      </c>
      <c r="AU157" s="246" t="s">
        <v>82</v>
      </c>
      <c r="AV157" s="13" t="s">
        <v>138</v>
      </c>
      <c r="AW157" s="13" t="s">
        <v>35</v>
      </c>
      <c r="AX157" s="13" t="s">
        <v>74</v>
      </c>
      <c r="AY157" s="246" t="s">
        <v>351</v>
      </c>
    </row>
    <row r="158" spans="1:51" s="13" customFormat="1" ht="12">
      <c r="A158" s="13"/>
      <c r="B158" s="236"/>
      <c r="C158" s="237"/>
      <c r="D158" s="227" t="s">
        <v>358</v>
      </c>
      <c r="E158" s="238" t="s">
        <v>3866</v>
      </c>
      <c r="F158" s="239" t="s">
        <v>5267</v>
      </c>
      <c r="G158" s="237"/>
      <c r="H158" s="240">
        <v>20.68</v>
      </c>
      <c r="I158" s="241"/>
      <c r="J158" s="237"/>
      <c r="K158" s="237"/>
      <c r="L158" s="242"/>
      <c r="M158" s="243"/>
      <c r="N158" s="244"/>
      <c r="O158" s="244"/>
      <c r="P158" s="244"/>
      <c r="Q158" s="244"/>
      <c r="R158" s="244"/>
      <c r="S158" s="244"/>
      <c r="T158" s="245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6" t="s">
        <v>358</v>
      </c>
      <c r="AU158" s="246" t="s">
        <v>82</v>
      </c>
      <c r="AV158" s="13" t="s">
        <v>138</v>
      </c>
      <c r="AW158" s="13" t="s">
        <v>35</v>
      </c>
      <c r="AX158" s="13" t="s">
        <v>74</v>
      </c>
      <c r="AY158" s="246" t="s">
        <v>351</v>
      </c>
    </row>
    <row r="159" spans="1:51" s="13" customFormat="1" ht="12">
      <c r="A159" s="13"/>
      <c r="B159" s="236"/>
      <c r="C159" s="237"/>
      <c r="D159" s="227" t="s">
        <v>358</v>
      </c>
      <c r="E159" s="238" t="s">
        <v>5183</v>
      </c>
      <c r="F159" s="239" t="s">
        <v>5268</v>
      </c>
      <c r="G159" s="237"/>
      <c r="H159" s="240">
        <v>57.6</v>
      </c>
      <c r="I159" s="241"/>
      <c r="J159" s="237"/>
      <c r="K159" s="237"/>
      <c r="L159" s="242"/>
      <c r="M159" s="243"/>
      <c r="N159" s="244"/>
      <c r="O159" s="244"/>
      <c r="P159" s="244"/>
      <c r="Q159" s="244"/>
      <c r="R159" s="244"/>
      <c r="S159" s="244"/>
      <c r="T159" s="245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6" t="s">
        <v>358</v>
      </c>
      <c r="AU159" s="246" t="s">
        <v>82</v>
      </c>
      <c r="AV159" s="13" t="s">
        <v>138</v>
      </c>
      <c r="AW159" s="13" t="s">
        <v>35</v>
      </c>
      <c r="AX159" s="13" t="s">
        <v>74</v>
      </c>
      <c r="AY159" s="246" t="s">
        <v>351</v>
      </c>
    </row>
    <row r="160" spans="1:51" s="13" customFormat="1" ht="12">
      <c r="A160" s="13"/>
      <c r="B160" s="236"/>
      <c r="C160" s="237"/>
      <c r="D160" s="227" t="s">
        <v>358</v>
      </c>
      <c r="E160" s="238" t="s">
        <v>5269</v>
      </c>
      <c r="F160" s="239" t="s">
        <v>5270</v>
      </c>
      <c r="G160" s="237"/>
      <c r="H160" s="240">
        <v>107.943</v>
      </c>
      <c r="I160" s="241"/>
      <c r="J160" s="237"/>
      <c r="K160" s="237"/>
      <c r="L160" s="242"/>
      <c r="M160" s="243"/>
      <c r="N160" s="244"/>
      <c r="O160" s="244"/>
      <c r="P160" s="244"/>
      <c r="Q160" s="244"/>
      <c r="R160" s="244"/>
      <c r="S160" s="244"/>
      <c r="T160" s="245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6" t="s">
        <v>358</v>
      </c>
      <c r="AU160" s="246" t="s">
        <v>82</v>
      </c>
      <c r="AV160" s="13" t="s">
        <v>138</v>
      </c>
      <c r="AW160" s="13" t="s">
        <v>35</v>
      </c>
      <c r="AX160" s="13" t="s">
        <v>82</v>
      </c>
      <c r="AY160" s="246" t="s">
        <v>351</v>
      </c>
    </row>
    <row r="161" spans="1:65" s="2" customFormat="1" ht="44.25" customHeight="1">
      <c r="A161" s="38"/>
      <c r="B161" s="39"/>
      <c r="C161" s="212" t="s">
        <v>477</v>
      </c>
      <c r="D161" s="212" t="s">
        <v>352</v>
      </c>
      <c r="E161" s="213" t="s">
        <v>5043</v>
      </c>
      <c r="F161" s="214" t="s">
        <v>453</v>
      </c>
      <c r="G161" s="215" t="s">
        <v>355</v>
      </c>
      <c r="H161" s="216">
        <v>73.893</v>
      </c>
      <c r="I161" s="217"/>
      <c r="J161" s="218">
        <f>ROUND(I161*H161,2)</f>
        <v>0</v>
      </c>
      <c r="K161" s="214" t="s">
        <v>28</v>
      </c>
      <c r="L161" s="44"/>
      <c r="M161" s="219" t="s">
        <v>28</v>
      </c>
      <c r="N161" s="220" t="s">
        <v>45</v>
      </c>
      <c r="O161" s="84"/>
      <c r="P161" s="221">
        <f>O161*H161</f>
        <v>0</v>
      </c>
      <c r="Q161" s="221">
        <v>0</v>
      </c>
      <c r="R161" s="221">
        <f>Q161*H161</f>
        <v>0</v>
      </c>
      <c r="S161" s="221">
        <v>0</v>
      </c>
      <c r="T161" s="222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23" t="s">
        <v>228</v>
      </c>
      <c r="AT161" s="223" t="s">
        <v>352</v>
      </c>
      <c r="AU161" s="223" t="s">
        <v>82</v>
      </c>
      <c r="AY161" s="17" t="s">
        <v>351</v>
      </c>
      <c r="BE161" s="224">
        <f>IF(N161="základní",J161,0)</f>
        <v>0</v>
      </c>
      <c r="BF161" s="224">
        <f>IF(N161="snížená",J161,0)</f>
        <v>0</v>
      </c>
      <c r="BG161" s="224">
        <f>IF(N161="zákl. přenesená",J161,0)</f>
        <v>0</v>
      </c>
      <c r="BH161" s="224">
        <f>IF(N161="sníž. přenesená",J161,0)</f>
        <v>0</v>
      </c>
      <c r="BI161" s="224">
        <f>IF(N161="nulová",J161,0)</f>
        <v>0</v>
      </c>
      <c r="BJ161" s="17" t="s">
        <v>82</v>
      </c>
      <c r="BK161" s="224">
        <f>ROUND(I161*H161,2)</f>
        <v>0</v>
      </c>
      <c r="BL161" s="17" t="s">
        <v>228</v>
      </c>
      <c r="BM161" s="223" t="s">
        <v>5271</v>
      </c>
    </row>
    <row r="162" spans="1:51" s="13" customFormat="1" ht="12">
      <c r="A162" s="13"/>
      <c r="B162" s="236"/>
      <c r="C162" s="237"/>
      <c r="D162" s="227" t="s">
        <v>358</v>
      </c>
      <c r="E162" s="238" t="s">
        <v>481</v>
      </c>
      <c r="F162" s="239" t="s">
        <v>5272</v>
      </c>
      <c r="G162" s="237"/>
      <c r="H162" s="240">
        <v>210.098</v>
      </c>
      <c r="I162" s="241"/>
      <c r="J162" s="237"/>
      <c r="K162" s="237"/>
      <c r="L162" s="242"/>
      <c r="M162" s="243"/>
      <c r="N162" s="244"/>
      <c r="O162" s="244"/>
      <c r="P162" s="244"/>
      <c r="Q162" s="244"/>
      <c r="R162" s="244"/>
      <c r="S162" s="244"/>
      <c r="T162" s="245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6" t="s">
        <v>358</v>
      </c>
      <c r="AU162" s="246" t="s">
        <v>82</v>
      </c>
      <c r="AV162" s="13" t="s">
        <v>138</v>
      </c>
      <c r="AW162" s="13" t="s">
        <v>35</v>
      </c>
      <c r="AX162" s="13" t="s">
        <v>74</v>
      </c>
      <c r="AY162" s="246" t="s">
        <v>351</v>
      </c>
    </row>
    <row r="163" spans="1:51" s="13" customFormat="1" ht="12">
      <c r="A163" s="13"/>
      <c r="B163" s="236"/>
      <c r="C163" s="237"/>
      <c r="D163" s="227" t="s">
        <v>358</v>
      </c>
      <c r="E163" s="238" t="s">
        <v>483</v>
      </c>
      <c r="F163" s="239" t="s">
        <v>5273</v>
      </c>
      <c r="G163" s="237"/>
      <c r="H163" s="240">
        <v>-136.205</v>
      </c>
      <c r="I163" s="241"/>
      <c r="J163" s="237"/>
      <c r="K163" s="237"/>
      <c r="L163" s="242"/>
      <c r="M163" s="243"/>
      <c r="N163" s="244"/>
      <c r="O163" s="244"/>
      <c r="P163" s="244"/>
      <c r="Q163" s="244"/>
      <c r="R163" s="244"/>
      <c r="S163" s="244"/>
      <c r="T163" s="245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6" t="s">
        <v>358</v>
      </c>
      <c r="AU163" s="246" t="s">
        <v>82</v>
      </c>
      <c r="AV163" s="13" t="s">
        <v>138</v>
      </c>
      <c r="AW163" s="13" t="s">
        <v>35</v>
      </c>
      <c r="AX163" s="13" t="s">
        <v>74</v>
      </c>
      <c r="AY163" s="246" t="s">
        <v>351</v>
      </c>
    </row>
    <row r="164" spans="1:51" s="13" customFormat="1" ht="12">
      <c r="A164" s="13"/>
      <c r="B164" s="236"/>
      <c r="C164" s="237"/>
      <c r="D164" s="227" t="s">
        <v>358</v>
      </c>
      <c r="E164" s="238" t="s">
        <v>155</v>
      </c>
      <c r="F164" s="239" t="s">
        <v>5274</v>
      </c>
      <c r="G164" s="237"/>
      <c r="H164" s="240">
        <v>73.893</v>
      </c>
      <c r="I164" s="241"/>
      <c r="J164" s="237"/>
      <c r="K164" s="237"/>
      <c r="L164" s="242"/>
      <c r="M164" s="243"/>
      <c r="N164" s="244"/>
      <c r="O164" s="244"/>
      <c r="P164" s="244"/>
      <c r="Q164" s="244"/>
      <c r="R164" s="244"/>
      <c r="S164" s="244"/>
      <c r="T164" s="245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6" t="s">
        <v>358</v>
      </c>
      <c r="AU164" s="246" t="s">
        <v>82</v>
      </c>
      <c r="AV164" s="13" t="s">
        <v>138</v>
      </c>
      <c r="AW164" s="13" t="s">
        <v>35</v>
      </c>
      <c r="AX164" s="13" t="s">
        <v>82</v>
      </c>
      <c r="AY164" s="246" t="s">
        <v>351</v>
      </c>
    </row>
    <row r="165" spans="1:65" s="2" customFormat="1" ht="33" customHeight="1">
      <c r="A165" s="38"/>
      <c r="B165" s="39"/>
      <c r="C165" s="212" t="s">
        <v>7</v>
      </c>
      <c r="D165" s="212" t="s">
        <v>352</v>
      </c>
      <c r="E165" s="213" t="s">
        <v>5049</v>
      </c>
      <c r="F165" s="214" t="s">
        <v>5050</v>
      </c>
      <c r="G165" s="215" t="s">
        <v>355</v>
      </c>
      <c r="H165" s="216">
        <v>73.893</v>
      </c>
      <c r="I165" s="217"/>
      <c r="J165" s="218">
        <f>ROUND(I165*H165,2)</f>
        <v>0</v>
      </c>
      <c r="K165" s="214" t="s">
        <v>356</v>
      </c>
      <c r="L165" s="44"/>
      <c r="M165" s="219" t="s">
        <v>28</v>
      </c>
      <c r="N165" s="220" t="s">
        <v>45</v>
      </c>
      <c r="O165" s="84"/>
      <c r="P165" s="221">
        <f>O165*H165</f>
        <v>0</v>
      </c>
      <c r="Q165" s="221">
        <v>0</v>
      </c>
      <c r="R165" s="221">
        <f>Q165*H165</f>
        <v>0</v>
      </c>
      <c r="S165" s="221">
        <v>0</v>
      </c>
      <c r="T165" s="222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23" t="s">
        <v>228</v>
      </c>
      <c r="AT165" s="223" t="s">
        <v>352</v>
      </c>
      <c r="AU165" s="223" t="s">
        <v>82</v>
      </c>
      <c r="AY165" s="17" t="s">
        <v>351</v>
      </c>
      <c r="BE165" s="224">
        <f>IF(N165="základní",J165,0)</f>
        <v>0</v>
      </c>
      <c r="BF165" s="224">
        <f>IF(N165="snížená",J165,0)</f>
        <v>0</v>
      </c>
      <c r="BG165" s="224">
        <f>IF(N165="zákl. přenesená",J165,0)</f>
        <v>0</v>
      </c>
      <c r="BH165" s="224">
        <f>IF(N165="sníž. přenesená",J165,0)</f>
        <v>0</v>
      </c>
      <c r="BI165" s="224">
        <f>IF(N165="nulová",J165,0)</f>
        <v>0</v>
      </c>
      <c r="BJ165" s="17" t="s">
        <v>82</v>
      </c>
      <c r="BK165" s="224">
        <f>ROUND(I165*H165,2)</f>
        <v>0</v>
      </c>
      <c r="BL165" s="17" t="s">
        <v>228</v>
      </c>
      <c r="BM165" s="223" t="s">
        <v>5275</v>
      </c>
    </row>
    <row r="166" spans="1:51" s="13" customFormat="1" ht="12">
      <c r="A166" s="13"/>
      <c r="B166" s="236"/>
      <c r="C166" s="237"/>
      <c r="D166" s="227" t="s">
        <v>358</v>
      </c>
      <c r="E166" s="238" t="s">
        <v>497</v>
      </c>
      <c r="F166" s="239" t="s">
        <v>5276</v>
      </c>
      <c r="G166" s="237"/>
      <c r="H166" s="240">
        <v>73.893</v>
      </c>
      <c r="I166" s="241"/>
      <c r="J166" s="237"/>
      <c r="K166" s="237"/>
      <c r="L166" s="242"/>
      <c r="M166" s="243"/>
      <c r="N166" s="244"/>
      <c r="O166" s="244"/>
      <c r="P166" s="244"/>
      <c r="Q166" s="244"/>
      <c r="R166" s="244"/>
      <c r="S166" s="244"/>
      <c r="T166" s="245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6" t="s">
        <v>358</v>
      </c>
      <c r="AU166" s="246" t="s">
        <v>82</v>
      </c>
      <c r="AV166" s="13" t="s">
        <v>138</v>
      </c>
      <c r="AW166" s="13" t="s">
        <v>35</v>
      </c>
      <c r="AX166" s="13" t="s">
        <v>82</v>
      </c>
      <c r="AY166" s="246" t="s">
        <v>351</v>
      </c>
    </row>
    <row r="167" spans="1:65" s="2" customFormat="1" ht="16.5" customHeight="1">
      <c r="A167" s="38"/>
      <c r="B167" s="39"/>
      <c r="C167" s="212" t="s">
        <v>501</v>
      </c>
      <c r="D167" s="212" t="s">
        <v>352</v>
      </c>
      <c r="E167" s="213" t="s">
        <v>462</v>
      </c>
      <c r="F167" s="214" t="s">
        <v>463</v>
      </c>
      <c r="G167" s="215" t="s">
        <v>355</v>
      </c>
      <c r="H167" s="216">
        <v>73.893</v>
      </c>
      <c r="I167" s="217"/>
      <c r="J167" s="218">
        <f>ROUND(I167*H167,2)</f>
        <v>0</v>
      </c>
      <c r="K167" s="214" t="s">
        <v>356</v>
      </c>
      <c r="L167" s="44"/>
      <c r="M167" s="219" t="s">
        <v>28</v>
      </c>
      <c r="N167" s="220" t="s">
        <v>45</v>
      </c>
      <c r="O167" s="84"/>
      <c r="P167" s="221">
        <f>O167*H167</f>
        <v>0</v>
      </c>
      <c r="Q167" s="221">
        <v>0</v>
      </c>
      <c r="R167" s="221">
        <f>Q167*H167</f>
        <v>0</v>
      </c>
      <c r="S167" s="221">
        <v>0</v>
      </c>
      <c r="T167" s="222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23" t="s">
        <v>228</v>
      </c>
      <c r="AT167" s="223" t="s">
        <v>352</v>
      </c>
      <c r="AU167" s="223" t="s">
        <v>82</v>
      </c>
      <c r="AY167" s="17" t="s">
        <v>351</v>
      </c>
      <c r="BE167" s="224">
        <f>IF(N167="základní",J167,0)</f>
        <v>0</v>
      </c>
      <c r="BF167" s="224">
        <f>IF(N167="snížená",J167,0)</f>
        <v>0</v>
      </c>
      <c r="BG167" s="224">
        <f>IF(N167="zákl. přenesená",J167,0)</f>
        <v>0</v>
      </c>
      <c r="BH167" s="224">
        <f>IF(N167="sníž. přenesená",J167,0)</f>
        <v>0</v>
      </c>
      <c r="BI167" s="224">
        <f>IF(N167="nulová",J167,0)</f>
        <v>0</v>
      </c>
      <c r="BJ167" s="17" t="s">
        <v>82</v>
      </c>
      <c r="BK167" s="224">
        <f>ROUND(I167*H167,2)</f>
        <v>0</v>
      </c>
      <c r="BL167" s="17" t="s">
        <v>228</v>
      </c>
      <c r="BM167" s="223" t="s">
        <v>5277</v>
      </c>
    </row>
    <row r="168" spans="1:51" s="13" customFormat="1" ht="12">
      <c r="A168" s="13"/>
      <c r="B168" s="236"/>
      <c r="C168" s="237"/>
      <c r="D168" s="227" t="s">
        <v>358</v>
      </c>
      <c r="E168" s="238" t="s">
        <v>505</v>
      </c>
      <c r="F168" s="239" t="s">
        <v>5276</v>
      </c>
      <c r="G168" s="237"/>
      <c r="H168" s="240">
        <v>73.893</v>
      </c>
      <c r="I168" s="241"/>
      <c r="J168" s="237"/>
      <c r="K168" s="237"/>
      <c r="L168" s="242"/>
      <c r="M168" s="243"/>
      <c r="N168" s="244"/>
      <c r="O168" s="244"/>
      <c r="P168" s="244"/>
      <c r="Q168" s="244"/>
      <c r="R168" s="244"/>
      <c r="S168" s="244"/>
      <c r="T168" s="245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6" t="s">
        <v>358</v>
      </c>
      <c r="AU168" s="246" t="s">
        <v>82</v>
      </c>
      <c r="AV168" s="13" t="s">
        <v>138</v>
      </c>
      <c r="AW168" s="13" t="s">
        <v>35</v>
      </c>
      <c r="AX168" s="13" t="s">
        <v>82</v>
      </c>
      <c r="AY168" s="246" t="s">
        <v>351</v>
      </c>
    </row>
    <row r="169" spans="1:65" s="2" customFormat="1" ht="21.75" customHeight="1">
      <c r="A169" s="38"/>
      <c r="B169" s="39"/>
      <c r="C169" s="212" t="s">
        <v>507</v>
      </c>
      <c r="D169" s="212" t="s">
        <v>352</v>
      </c>
      <c r="E169" s="213" t="s">
        <v>5054</v>
      </c>
      <c r="F169" s="214" t="s">
        <v>5055</v>
      </c>
      <c r="G169" s="215" t="s">
        <v>355</v>
      </c>
      <c r="H169" s="216">
        <v>73.893</v>
      </c>
      <c r="I169" s="217"/>
      <c r="J169" s="218">
        <f>ROUND(I169*H169,2)</f>
        <v>0</v>
      </c>
      <c r="K169" s="214" t="s">
        <v>28</v>
      </c>
      <c r="L169" s="44"/>
      <c r="M169" s="219" t="s">
        <v>28</v>
      </c>
      <c r="N169" s="220" t="s">
        <v>45</v>
      </c>
      <c r="O169" s="84"/>
      <c r="P169" s="221">
        <f>O169*H169</f>
        <v>0</v>
      </c>
      <c r="Q169" s="221">
        <v>0</v>
      </c>
      <c r="R169" s="221">
        <f>Q169*H169</f>
        <v>0</v>
      </c>
      <c r="S169" s="221">
        <v>0</v>
      </c>
      <c r="T169" s="222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23" t="s">
        <v>228</v>
      </c>
      <c r="AT169" s="223" t="s">
        <v>352</v>
      </c>
      <c r="AU169" s="223" t="s">
        <v>82</v>
      </c>
      <c r="AY169" s="17" t="s">
        <v>351</v>
      </c>
      <c r="BE169" s="224">
        <f>IF(N169="základní",J169,0)</f>
        <v>0</v>
      </c>
      <c r="BF169" s="224">
        <f>IF(N169="snížená",J169,0)</f>
        <v>0</v>
      </c>
      <c r="BG169" s="224">
        <f>IF(N169="zákl. přenesená",J169,0)</f>
        <v>0</v>
      </c>
      <c r="BH169" s="224">
        <f>IF(N169="sníž. přenesená",J169,0)</f>
        <v>0</v>
      </c>
      <c r="BI169" s="224">
        <f>IF(N169="nulová",J169,0)</f>
        <v>0</v>
      </c>
      <c r="BJ169" s="17" t="s">
        <v>82</v>
      </c>
      <c r="BK169" s="224">
        <f>ROUND(I169*H169,2)</f>
        <v>0</v>
      </c>
      <c r="BL169" s="17" t="s">
        <v>228</v>
      </c>
      <c r="BM169" s="223" t="s">
        <v>5278</v>
      </c>
    </row>
    <row r="170" spans="1:51" s="13" customFormat="1" ht="12">
      <c r="A170" s="13"/>
      <c r="B170" s="236"/>
      <c r="C170" s="237"/>
      <c r="D170" s="227" t="s">
        <v>358</v>
      </c>
      <c r="E170" s="238" t="s">
        <v>511</v>
      </c>
      <c r="F170" s="239" t="s">
        <v>5276</v>
      </c>
      <c r="G170" s="237"/>
      <c r="H170" s="240">
        <v>73.893</v>
      </c>
      <c r="I170" s="241"/>
      <c r="J170" s="237"/>
      <c r="K170" s="237"/>
      <c r="L170" s="242"/>
      <c r="M170" s="243"/>
      <c r="N170" s="244"/>
      <c r="O170" s="244"/>
      <c r="P170" s="244"/>
      <c r="Q170" s="244"/>
      <c r="R170" s="244"/>
      <c r="S170" s="244"/>
      <c r="T170" s="245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6" t="s">
        <v>358</v>
      </c>
      <c r="AU170" s="246" t="s">
        <v>82</v>
      </c>
      <c r="AV170" s="13" t="s">
        <v>138</v>
      </c>
      <c r="AW170" s="13" t="s">
        <v>35</v>
      </c>
      <c r="AX170" s="13" t="s">
        <v>82</v>
      </c>
      <c r="AY170" s="246" t="s">
        <v>351</v>
      </c>
    </row>
    <row r="171" spans="1:65" s="2" customFormat="1" ht="33" customHeight="1">
      <c r="A171" s="38"/>
      <c r="B171" s="39"/>
      <c r="C171" s="212" t="s">
        <v>513</v>
      </c>
      <c r="D171" s="212" t="s">
        <v>352</v>
      </c>
      <c r="E171" s="213" t="s">
        <v>473</v>
      </c>
      <c r="F171" s="214" t="s">
        <v>474</v>
      </c>
      <c r="G171" s="215" t="s">
        <v>355</v>
      </c>
      <c r="H171" s="216">
        <v>136.205</v>
      </c>
      <c r="I171" s="217"/>
      <c r="J171" s="218">
        <f>ROUND(I171*H171,2)</f>
        <v>0</v>
      </c>
      <c r="K171" s="214" t="s">
        <v>356</v>
      </c>
      <c r="L171" s="44"/>
      <c r="M171" s="219" t="s">
        <v>28</v>
      </c>
      <c r="N171" s="220" t="s">
        <v>45</v>
      </c>
      <c r="O171" s="84"/>
      <c r="P171" s="221">
        <f>O171*H171</f>
        <v>0</v>
      </c>
      <c r="Q171" s="221">
        <v>0</v>
      </c>
      <c r="R171" s="221">
        <f>Q171*H171</f>
        <v>0</v>
      </c>
      <c r="S171" s="221">
        <v>0</v>
      </c>
      <c r="T171" s="222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23" t="s">
        <v>228</v>
      </c>
      <c r="AT171" s="223" t="s">
        <v>352</v>
      </c>
      <c r="AU171" s="223" t="s">
        <v>82</v>
      </c>
      <c r="AY171" s="17" t="s">
        <v>351</v>
      </c>
      <c r="BE171" s="224">
        <f>IF(N171="základní",J171,0)</f>
        <v>0</v>
      </c>
      <c r="BF171" s="224">
        <f>IF(N171="snížená",J171,0)</f>
        <v>0</v>
      </c>
      <c r="BG171" s="224">
        <f>IF(N171="zákl. přenesená",J171,0)</f>
        <v>0</v>
      </c>
      <c r="BH171" s="224">
        <f>IF(N171="sníž. přenesená",J171,0)</f>
        <v>0</v>
      </c>
      <c r="BI171" s="224">
        <f>IF(N171="nulová",J171,0)</f>
        <v>0</v>
      </c>
      <c r="BJ171" s="17" t="s">
        <v>82</v>
      </c>
      <c r="BK171" s="224">
        <f>ROUND(I171*H171,2)</f>
        <v>0</v>
      </c>
      <c r="BL171" s="17" t="s">
        <v>228</v>
      </c>
      <c r="BM171" s="223" t="s">
        <v>5279</v>
      </c>
    </row>
    <row r="172" spans="1:51" s="13" customFormat="1" ht="12">
      <c r="A172" s="13"/>
      <c r="B172" s="236"/>
      <c r="C172" s="237"/>
      <c r="D172" s="227" t="s">
        <v>358</v>
      </c>
      <c r="E172" s="238" t="s">
        <v>517</v>
      </c>
      <c r="F172" s="239" t="s">
        <v>5280</v>
      </c>
      <c r="G172" s="237"/>
      <c r="H172" s="240">
        <v>152.498</v>
      </c>
      <c r="I172" s="241"/>
      <c r="J172" s="237"/>
      <c r="K172" s="237"/>
      <c r="L172" s="242"/>
      <c r="M172" s="243"/>
      <c r="N172" s="244"/>
      <c r="O172" s="244"/>
      <c r="P172" s="244"/>
      <c r="Q172" s="244"/>
      <c r="R172" s="244"/>
      <c r="S172" s="244"/>
      <c r="T172" s="245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6" t="s">
        <v>358</v>
      </c>
      <c r="AU172" s="246" t="s">
        <v>82</v>
      </c>
      <c r="AV172" s="13" t="s">
        <v>138</v>
      </c>
      <c r="AW172" s="13" t="s">
        <v>35</v>
      </c>
      <c r="AX172" s="13" t="s">
        <v>74</v>
      </c>
      <c r="AY172" s="246" t="s">
        <v>351</v>
      </c>
    </row>
    <row r="173" spans="1:51" s="13" customFormat="1" ht="12">
      <c r="A173" s="13"/>
      <c r="B173" s="236"/>
      <c r="C173" s="237"/>
      <c r="D173" s="227" t="s">
        <v>358</v>
      </c>
      <c r="E173" s="238" t="s">
        <v>3910</v>
      </c>
      <c r="F173" s="239" t="s">
        <v>5268</v>
      </c>
      <c r="G173" s="237"/>
      <c r="H173" s="240">
        <v>57.6</v>
      </c>
      <c r="I173" s="241"/>
      <c r="J173" s="237"/>
      <c r="K173" s="237"/>
      <c r="L173" s="242"/>
      <c r="M173" s="243"/>
      <c r="N173" s="244"/>
      <c r="O173" s="244"/>
      <c r="P173" s="244"/>
      <c r="Q173" s="244"/>
      <c r="R173" s="244"/>
      <c r="S173" s="244"/>
      <c r="T173" s="245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6" t="s">
        <v>358</v>
      </c>
      <c r="AU173" s="246" t="s">
        <v>82</v>
      </c>
      <c r="AV173" s="13" t="s">
        <v>138</v>
      </c>
      <c r="AW173" s="13" t="s">
        <v>35</v>
      </c>
      <c r="AX173" s="13" t="s">
        <v>74</v>
      </c>
      <c r="AY173" s="246" t="s">
        <v>351</v>
      </c>
    </row>
    <row r="174" spans="1:51" s="13" customFormat="1" ht="12">
      <c r="A174" s="13"/>
      <c r="B174" s="236"/>
      <c r="C174" s="237"/>
      <c r="D174" s="227" t="s">
        <v>358</v>
      </c>
      <c r="E174" s="238" t="s">
        <v>5281</v>
      </c>
      <c r="F174" s="239" t="s">
        <v>5282</v>
      </c>
      <c r="G174" s="237"/>
      <c r="H174" s="240">
        <v>210.098</v>
      </c>
      <c r="I174" s="241"/>
      <c r="J174" s="237"/>
      <c r="K174" s="237"/>
      <c r="L174" s="242"/>
      <c r="M174" s="243"/>
      <c r="N174" s="244"/>
      <c r="O174" s="244"/>
      <c r="P174" s="244"/>
      <c r="Q174" s="244"/>
      <c r="R174" s="244"/>
      <c r="S174" s="244"/>
      <c r="T174" s="245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6" t="s">
        <v>358</v>
      </c>
      <c r="AU174" s="246" t="s">
        <v>82</v>
      </c>
      <c r="AV174" s="13" t="s">
        <v>138</v>
      </c>
      <c r="AW174" s="13" t="s">
        <v>35</v>
      </c>
      <c r="AX174" s="13" t="s">
        <v>74</v>
      </c>
      <c r="AY174" s="246" t="s">
        <v>351</v>
      </c>
    </row>
    <row r="175" spans="1:51" s="13" customFormat="1" ht="12">
      <c r="A175" s="13"/>
      <c r="B175" s="236"/>
      <c r="C175" s="237"/>
      <c r="D175" s="227" t="s">
        <v>358</v>
      </c>
      <c r="E175" s="238" t="s">
        <v>5186</v>
      </c>
      <c r="F175" s="239" t="s">
        <v>5283</v>
      </c>
      <c r="G175" s="237"/>
      <c r="H175" s="240">
        <v>-14.877</v>
      </c>
      <c r="I175" s="241"/>
      <c r="J175" s="237"/>
      <c r="K175" s="237"/>
      <c r="L175" s="242"/>
      <c r="M175" s="243"/>
      <c r="N175" s="244"/>
      <c r="O175" s="244"/>
      <c r="P175" s="244"/>
      <c r="Q175" s="244"/>
      <c r="R175" s="244"/>
      <c r="S175" s="244"/>
      <c r="T175" s="245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6" t="s">
        <v>358</v>
      </c>
      <c r="AU175" s="246" t="s">
        <v>82</v>
      </c>
      <c r="AV175" s="13" t="s">
        <v>138</v>
      </c>
      <c r="AW175" s="13" t="s">
        <v>35</v>
      </c>
      <c r="AX175" s="13" t="s">
        <v>74</v>
      </c>
      <c r="AY175" s="246" t="s">
        <v>351</v>
      </c>
    </row>
    <row r="176" spans="1:51" s="13" customFormat="1" ht="12">
      <c r="A176" s="13"/>
      <c r="B176" s="236"/>
      <c r="C176" s="237"/>
      <c r="D176" s="227" t="s">
        <v>358</v>
      </c>
      <c r="E176" s="238" t="s">
        <v>5188</v>
      </c>
      <c r="F176" s="239" t="s">
        <v>5284</v>
      </c>
      <c r="G176" s="237"/>
      <c r="H176" s="240">
        <v>-43.529</v>
      </c>
      <c r="I176" s="241"/>
      <c r="J176" s="237"/>
      <c r="K176" s="237"/>
      <c r="L176" s="242"/>
      <c r="M176" s="243"/>
      <c r="N176" s="244"/>
      <c r="O176" s="244"/>
      <c r="P176" s="244"/>
      <c r="Q176" s="244"/>
      <c r="R176" s="244"/>
      <c r="S176" s="244"/>
      <c r="T176" s="245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6" t="s">
        <v>358</v>
      </c>
      <c r="AU176" s="246" t="s">
        <v>82</v>
      </c>
      <c r="AV176" s="13" t="s">
        <v>138</v>
      </c>
      <c r="AW176" s="13" t="s">
        <v>35</v>
      </c>
      <c r="AX176" s="13" t="s">
        <v>74</v>
      </c>
      <c r="AY176" s="246" t="s">
        <v>351</v>
      </c>
    </row>
    <row r="177" spans="1:51" s="13" customFormat="1" ht="12">
      <c r="A177" s="13"/>
      <c r="B177" s="236"/>
      <c r="C177" s="237"/>
      <c r="D177" s="227" t="s">
        <v>358</v>
      </c>
      <c r="E177" s="238" t="s">
        <v>5190</v>
      </c>
      <c r="F177" s="239" t="s">
        <v>5285</v>
      </c>
      <c r="G177" s="237"/>
      <c r="H177" s="240">
        <v>-1.432</v>
      </c>
      <c r="I177" s="241"/>
      <c r="J177" s="237"/>
      <c r="K177" s="237"/>
      <c r="L177" s="242"/>
      <c r="M177" s="243"/>
      <c r="N177" s="244"/>
      <c r="O177" s="244"/>
      <c r="P177" s="244"/>
      <c r="Q177" s="244"/>
      <c r="R177" s="244"/>
      <c r="S177" s="244"/>
      <c r="T177" s="245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6" t="s">
        <v>358</v>
      </c>
      <c r="AU177" s="246" t="s">
        <v>82</v>
      </c>
      <c r="AV177" s="13" t="s">
        <v>138</v>
      </c>
      <c r="AW177" s="13" t="s">
        <v>35</v>
      </c>
      <c r="AX177" s="13" t="s">
        <v>74</v>
      </c>
      <c r="AY177" s="246" t="s">
        <v>351</v>
      </c>
    </row>
    <row r="178" spans="1:51" s="13" customFormat="1" ht="12">
      <c r="A178" s="13"/>
      <c r="B178" s="236"/>
      <c r="C178" s="237"/>
      <c r="D178" s="227" t="s">
        <v>358</v>
      </c>
      <c r="E178" s="238" t="s">
        <v>5192</v>
      </c>
      <c r="F178" s="239" t="s">
        <v>5286</v>
      </c>
      <c r="G178" s="237"/>
      <c r="H178" s="240">
        <v>-14.055</v>
      </c>
      <c r="I178" s="241"/>
      <c r="J178" s="237"/>
      <c r="K178" s="237"/>
      <c r="L178" s="242"/>
      <c r="M178" s="243"/>
      <c r="N178" s="244"/>
      <c r="O178" s="244"/>
      <c r="P178" s="244"/>
      <c r="Q178" s="244"/>
      <c r="R178" s="244"/>
      <c r="S178" s="244"/>
      <c r="T178" s="245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6" t="s">
        <v>358</v>
      </c>
      <c r="AU178" s="246" t="s">
        <v>82</v>
      </c>
      <c r="AV178" s="13" t="s">
        <v>138</v>
      </c>
      <c r="AW178" s="13" t="s">
        <v>35</v>
      </c>
      <c r="AX178" s="13" t="s">
        <v>74</v>
      </c>
      <c r="AY178" s="246" t="s">
        <v>351</v>
      </c>
    </row>
    <row r="179" spans="1:51" s="13" customFormat="1" ht="12">
      <c r="A179" s="13"/>
      <c r="B179" s="236"/>
      <c r="C179" s="237"/>
      <c r="D179" s="227" t="s">
        <v>358</v>
      </c>
      <c r="E179" s="238" t="s">
        <v>5287</v>
      </c>
      <c r="F179" s="239" t="s">
        <v>5288</v>
      </c>
      <c r="G179" s="237"/>
      <c r="H179" s="240">
        <v>136.205</v>
      </c>
      <c r="I179" s="241"/>
      <c r="J179" s="237"/>
      <c r="K179" s="237"/>
      <c r="L179" s="242"/>
      <c r="M179" s="243"/>
      <c r="N179" s="244"/>
      <c r="O179" s="244"/>
      <c r="P179" s="244"/>
      <c r="Q179" s="244"/>
      <c r="R179" s="244"/>
      <c r="S179" s="244"/>
      <c r="T179" s="245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6" t="s">
        <v>358</v>
      </c>
      <c r="AU179" s="246" t="s">
        <v>82</v>
      </c>
      <c r="AV179" s="13" t="s">
        <v>138</v>
      </c>
      <c r="AW179" s="13" t="s">
        <v>35</v>
      </c>
      <c r="AX179" s="13" t="s">
        <v>82</v>
      </c>
      <c r="AY179" s="246" t="s">
        <v>351</v>
      </c>
    </row>
    <row r="180" spans="1:65" s="2" customFormat="1" ht="55.5" customHeight="1">
      <c r="A180" s="38"/>
      <c r="B180" s="39"/>
      <c r="C180" s="212" t="s">
        <v>519</v>
      </c>
      <c r="D180" s="212" t="s">
        <v>352</v>
      </c>
      <c r="E180" s="213" t="s">
        <v>5062</v>
      </c>
      <c r="F180" s="214" t="s">
        <v>5063</v>
      </c>
      <c r="G180" s="215" t="s">
        <v>355</v>
      </c>
      <c r="H180" s="216">
        <v>136.205</v>
      </c>
      <c r="I180" s="217"/>
      <c r="J180" s="218">
        <f>ROUND(I180*H180,2)</f>
        <v>0</v>
      </c>
      <c r="K180" s="214" t="s">
        <v>356</v>
      </c>
      <c r="L180" s="44"/>
      <c r="M180" s="219" t="s">
        <v>28</v>
      </c>
      <c r="N180" s="220" t="s">
        <v>45</v>
      </c>
      <c r="O180" s="84"/>
      <c r="P180" s="221">
        <f>O180*H180</f>
        <v>0</v>
      </c>
      <c r="Q180" s="221">
        <v>0</v>
      </c>
      <c r="R180" s="221">
        <f>Q180*H180</f>
        <v>0</v>
      </c>
      <c r="S180" s="221">
        <v>0</v>
      </c>
      <c r="T180" s="222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23" t="s">
        <v>228</v>
      </c>
      <c r="AT180" s="223" t="s">
        <v>352</v>
      </c>
      <c r="AU180" s="223" t="s">
        <v>82</v>
      </c>
      <c r="AY180" s="17" t="s">
        <v>351</v>
      </c>
      <c r="BE180" s="224">
        <f>IF(N180="základní",J180,0)</f>
        <v>0</v>
      </c>
      <c r="BF180" s="224">
        <f>IF(N180="snížená",J180,0)</f>
        <v>0</v>
      </c>
      <c r="BG180" s="224">
        <f>IF(N180="zákl. přenesená",J180,0)</f>
        <v>0</v>
      </c>
      <c r="BH180" s="224">
        <f>IF(N180="sníž. přenesená",J180,0)</f>
        <v>0</v>
      </c>
      <c r="BI180" s="224">
        <f>IF(N180="nulová",J180,0)</f>
        <v>0</v>
      </c>
      <c r="BJ180" s="17" t="s">
        <v>82</v>
      </c>
      <c r="BK180" s="224">
        <f>ROUND(I180*H180,2)</f>
        <v>0</v>
      </c>
      <c r="BL180" s="17" t="s">
        <v>228</v>
      </c>
      <c r="BM180" s="223" t="s">
        <v>5289</v>
      </c>
    </row>
    <row r="181" spans="1:51" s="13" customFormat="1" ht="12">
      <c r="A181" s="13"/>
      <c r="B181" s="236"/>
      <c r="C181" s="237"/>
      <c r="D181" s="227" t="s">
        <v>358</v>
      </c>
      <c r="E181" s="238" t="s">
        <v>523</v>
      </c>
      <c r="F181" s="239" t="s">
        <v>5290</v>
      </c>
      <c r="G181" s="237"/>
      <c r="H181" s="240">
        <v>136.205</v>
      </c>
      <c r="I181" s="241"/>
      <c r="J181" s="237"/>
      <c r="K181" s="237"/>
      <c r="L181" s="242"/>
      <c r="M181" s="243"/>
      <c r="N181" s="244"/>
      <c r="O181" s="244"/>
      <c r="P181" s="244"/>
      <c r="Q181" s="244"/>
      <c r="R181" s="244"/>
      <c r="S181" s="244"/>
      <c r="T181" s="245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6" t="s">
        <v>358</v>
      </c>
      <c r="AU181" s="246" t="s">
        <v>82</v>
      </c>
      <c r="AV181" s="13" t="s">
        <v>138</v>
      </c>
      <c r="AW181" s="13" t="s">
        <v>35</v>
      </c>
      <c r="AX181" s="13" t="s">
        <v>82</v>
      </c>
      <c r="AY181" s="246" t="s">
        <v>351</v>
      </c>
    </row>
    <row r="182" spans="1:65" s="2" customFormat="1" ht="55.5" customHeight="1">
      <c r="A182" s="38"/>
      <c r="B182" s="39"/>
      <c r="C182" s="212" t="s">
        <v>525</v>
      </c>
      <c r="D182" s="212" t="s">
        <v>352</v>
      </c>
      <c r="E182" s="213" t="s">
        <v>5066</v>
      </c>
      <c r="F182" s="214" t="s">
        <v>5067</v>
      </c>
      <c r="G182" s="215" t="s">
        <v>355</v>
      </c>
      <c r="H182" s="216">
        <v>43.529</v>
      </c>
      <c r="I182" s="217"/>
      <c r="J182" s="218">
        <f>ROUND(I182*H182,2)</f>
        <v>0</v>
      </c>
      <c r="K182" s="214" t="s">
        <v>356</v>
      </c>
      <c r="L182" s="44"/>
      <c r="M182" s="219" t="s">
        <v>28</v>
      </c>
      <c r="N182" s="220" t="s">
        <v>45</v>
      </c>
      <c r="O182" s="84"/>
      <c r="P182" s="221">
        <f>O182*H182</f>
        <v>0</v>
      </c>
      <c r="Q182" s="221">
        <v>0</v>
      </c>
      <c r="R182" s="221">
        <f>Q182*H182</f>
        <v>0</v>
      </c>
      <c r="S182" s="221">
        <v>0</v>
      </c>
      <c r="T182" s="222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23" t="s">
        <v>228</v>
      </c>
      <c r="AT182" s="223" t="s">
        <v>352</v>
      </c>
      <c r="AU182" s="223" t="s">
        <v>82</v>
      </c>
      <c r="AY182" s="17" t="s">
        <v>351</v>
      </c>
      <c r="BE182" s="224">
        <f>IF(N182="základní",J182,0)</f>
        <v>0</v>
      </c>
      <c r="BF182" s="224">
        <f>IF(N182="snížená",J182,0)</f>
        <v>0</v>
      </c>
      <c r="BG182" s="224">
        <f>IF(N182="zákl. přenesená",J182,0)</f>
        <v>0</v>
      </c>
      <c r="BH182" s="224">
        <f>IF(N182="sníž. přenesená",J182,0)</f>
        <v>0</v>
      </c>
      <c r="BI182" s="224">
        <f>IF(N182="nulová",J182,0)</f>
        <v>0</v>
      </c>
      <c r="BJ182" s="17" t="s">
        <v>82</v>
      </c>
      <c r="BK182" s="224">
        <f>ROUND(I182*H182,2)</f>
        <v>0</v>
      </c>
      <c r="BL182" s="17" t="s">
        <v>228</v>
      </c>
      <c r="BM182" s="223" t="s">
        <v>5291</v>
      </c>
    </row>
    <row r="183" spans="1:51" s="12" customFormat="1" ht="12">
      <c r="A183" s="12"/>
      <c r="B183" s="225"/>
      <c r="C183" s="226"/>
      <c r="D183" s="227" t="s">
        <v>358</v>
      </c>
      <c r="E183" s="228" t="s">
        <v>28</v>
      </c>
      <c r="F183" s="229" t="s">
        <v>5022</v>
      </c>
      <c r="G183" s="226"/>
      <c r="H183" s="228" t="s">
        <v>28</v>
      </c>
      <c r="I183" s="230"/>
      <c r="J183" s="226"/>
      <c r="K183" s="226"/>
      <c r="L183" s="231"/>
      <c r="M183" s="232"/>
      <c r="N183" s="233"/>
      <c r="O183" s="233"/>
      <c r="P183" s="233"/>
      <c r="Q183" s="233"/>
      <c r="R183" s="233"/>
      <c r="S183" s="233"/>
      <c r="T183" s="234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T183" s="235" t="s">
        <v>358</v>
      </c>
      <c r="AU183" s="235" t="s">
        <v>82</v>
      </c>
      <c r="AV183" s="12" t="s">
        <v>82</v>
      </c>
      <c r="AW183" s="12" t="s">
        <v>35</v>
      </c>
      <c r="AX183" s="12" t="s">
        <v>74</v>
      </c>
      <c r="AY183" s="235" t="s">
        <v>351</v>
      </c>
    </row>
    <row r="184" spans="1:51" s="12" customFormat="1" ht="12">
      <c r="A184" s="12"/>
      <c r="B184" s="225"/>
      <c r="C184" s="226"/>
      <c r="D184" s="227" t="s">
        <v>358</v>
      </c>
      <c r="E184" s="228" t="s">
        <v>28</v>
      </c>
      <c r="F184" s="229" t="s">
        <v>5207</v>
      </c>
      <c r="G184" s="226"/>
      <c r="H184" s="228" t="s">
        <v>28</v>
      </c>
      <c r="I184" s="230"/>
      <c r="J184" s="226"/>
      <c r="K184" s="226"/>
      <c r="L184" s="231"/>
      <c r="M184" s="232"/>
      <c r="N184" s="233"/>
      <c r="O184" s="233"/>
      <c r="P184" s="233"/>
      <c r="Q184" s="233"/>
      <c r="R184" s="233"/>
      <c r="S184" s="233"/>
      <c r="T184" s="234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T184" s="235" t="s">
        <v>358</v>
      </c>
      <c r="AU184" s="235" t="s">
        <v>82</v>
      </c>
      <c r="AV184" s="12" t="s">
        <v>82</v>
      </c>
      <c r="AW184" s="12" t="s">
        <v>35</v>
      </c>
      <c r="AX184" s="12" t="s">
        <v>74</v>
      </c>
      <c r="AY184" s="235" t="s">
        <v>351</v>
      </c>
    </row>
    <row r="185" spans="1:51" s="13" customFormat="1" ht="12">
      <c r="A185" s="13"/>
      <c r="B185" s="236"/>
      <c r="C185" s="237"/>
      <c r="D185" s="227" t="s">
        <v>358</v>
      </c>
      <c r="E185" s="238" t="s">
        <v>529</v>
      </c>
      <c r="F185" s="239" t="s">
        <v>5292</v>
      </c>
      <c r="G185" s="237"/>
      <c r="H185" s="240">
        <v>16.944</v>
      </c>
      <c r="I185" s="241"/>
      <c r="J185" s="237"/>
      <c r="K185" s="237"/>
      <c r="L185" s="242"/>
      <c r="M185" s="243"/>
      <c r="N185" s="244"/>
      <c r="O185" s="244"/>
      <c r="P185" s="244"/>
      <c r="Q185" s="244"/>
      <c r="R185" s="244"/>
      <c r="S185" s="244"/>
      <c r="T185" s="245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6" t="s">
        <v>358</v>
      </c>
      <c r="AU185" s="246" t="s">
        <v>82</v>
      </c>
      <c r="AV185" s="13" t="s">
        <v>138</v>
      </c>
      <c r="AW185" s="13" t="s">
        <v>35</v>
      </c>
      <c r="AX185" s="13" t="s">
        <v>74</v>
      </c>
      <c r="AY185" s="246" t="s">
        <v>351</v>
      </c>
    </row>
    <row r="186" spans="1:51" s="13" customFormat="1" ht="12">
      <c r="A186" s="13"/>
      <c r="B186" s="236"/>
      <c r="C186" s="237"/>
      <c r="D186" s="227" t="s">
        <v>358</v>
      </c>
      <c r="E186" s="238" t="s">
        <v>3923</v>
      </c>
      <c r="F186" s="239" t="s">
        <v>5293</v>
      </c>
      <c r="G186" s="237"/>
      <c r="H186" s="240">
        <v>5.5</v>
      </c>
      <c r="I186" s="241"/>
      <c r="J186" s="237"/>
      <c r="K186" s="237"/>
      <c r="L186" s="242"/>
      <c r="M186" s="243"/>
      <c r="N186" s="244"/>
      <c r="O186" s="244"/>
      <c r="P186" s="244"/>
      <c r="Q186" s="244"/>
      <c r="R186" s="244"/>
      <c r="S186" s="244"/>
      <c r="T186" s="245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6" t="s">
        <v>358</v>
      </c>
      <c r="AU186" s="246" t="s">
        <v>82</v>
      </c>
      <c r="AV186" s="13" t="s">
        <v>138</v>
      </c>
      <c r="AW186" s="13" t="s">
        <v>35</v>
      </c>
      <c r="AX186" s="13" t="s">
        <v>74</v>
      </c>
      <c r="AY186" s="246" t="s">
        <v>351</v>
      </c>
    </row>
    <row r="187" spans="1:51" s="12" customFormat="1" ht="12">
      <c r="A187" s="12"/>
      <c r="B187" s="225"/>
      <c r="C187" s="226"/>
      <c r="D187" s="227" t="s">
        <v>358</v>
      </c>
      <c r="E187" s="228" t="s">
        <v>28</v>
      </c>
      <c r="F187" s="229" t="s">
        <v>5221</v>
      </c>
      <c r="G187" s="226"/>
      <c r="H187" s="228" t="s">
        <v>28</v>
      </c>
      <c r="I187" s="230"/>
      <c r="J187" s="226"/>
      <c r="K187" s="226"/>
      <c r="L187" s="231"/>
      <c r="M187" s="232"/>
      <c r="N187" s="233"/>
      <c r="O187" s="233"/>
      <c r="P187" s="233"/>
      <c r="Q187" s="233"/>
      <c r="R187" s="233"/>
      <c r="S187" s="233"/>
      <c r="T187" s="234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T187" s="235" t="s">
        <v>358</v>
      </c>
      <c r="AU187" s="235" t="s">
        <v>82</v>
      </c>
      <c r="AV187" s="12" t="s">
        <v>82</v>
      </c>
      <c r="AW187" s="12" t="s">
        <v>35</v>
      </c>
      <c r="AX187" s="12" t="s">
        <v>74</v>
      </c>
      <c r="AY187" s="235" t="s">
        <v>351</v>
      </c>
    </row>
    <row r="188" spans="1:51" s="13" customFormat="1" ht="12">
      <c r="A188" s="13"/>
      <c r="B188" s="236"/>
      <c r="C188" s="237"/>
      <c r="D188" s="227" t="s">
        <v>358</v>
      </c>
      <c r="E188" s="238" t="s">
        <v>5195</v>
      </c>
      <c r="F188" s="239" t="s">
        <v>5294</v>
      </c>
      <c r="G188" s="237"/>
      <c r="H188" s="240">
        <v>17.785</v>
      </c>
      <c r="I188" s="241"/>
      <c r="J188" s="237"/>
      <c r="K188" s="237"/>
      <c r="L188" s="242"/>
      <c r="M188" s="243"/>
      <c r="N188" s="244"/>
      <c r="O188" s="244"/>
      <c r="P188" s="244"/>
      <c r="Q188" s="244"/>
      <c r="R188" s="244"/>
      <c r="S188" s="244"/>
      <c r="T188" s="245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6" t="s">
        <v>358</v>
      </c>
      <c r="AU188" s="246" t="s">
        <v>82</v>
      </c>
      <c r="AV188" s="13" t="s">
        <v>138</v>
      </c>
      <c r="AW188" s="13" t="s">
        <v>35</v>
      </c>
      <c r="AX188" s="13" t="s">
        <v>74</v>
      </c>
      <c r="AY188" s="246" t="s">
        <v>351</v>
      </c>
    </row>
    <row r="189" spans="1:51" s="13" customFormat="1" ht="12">
      <c r="A189" s="13"/>
      <c r="B189" s="236"/>
      <c r="C189" s="237"/>
      <c r="D189" s="227" t="s">
        <v>358</v>
      </c>
      <c r="E189" s="238" t="s">
        <v>5197</v>
      </c>
      <c r="F189" s="239" t="s">
        <v>5295</v>
      </c>
      <c r="G189" s="237"/>
      <c r="H189" s="240">
        <v>3.3</v>
      </c>
      <c r="I189" s="241"/>
      <c r="J189" s="237"/>
      <c r="K189" s="237"/>
      <c r="L189" s="242"/>
      <c r="M189" s="243"/>
      <c r="N189" s="244"/>
      <c r="O189" s="244"/>
      <c r="P189" s="244"/>
      <c r="Q189" s="244"/>
      <c r="R189" s="244"/>
      <c r="S189" s="244"/>
      <c r="T189" s="245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6" t="s">
        <v>358</v>
      </c>
      <c r="AU189" s="246" t="s">
        <v>82</v>
      </c>
      <c r="AV189" s="13" t="s">
        <v>138</v>
      </c>
      <c r="AW189" s="13" t="s">
        <v>35</v>
      </c>
      <c r="AX189" s="13" t="s">
        <v>74</v>
      </c>
      <c r="AY189" s="246" t="s">
        <v>351</v>
      </c>
    </row>
    <row r="190" spans="1:51" s="13" customFormat="1" ht="12">
      <c r="A190" s="13"/>
      <c r="B190" s="236"/>
      <c r="C190" s="237"/>
      <c r="D190" s="227" t="s">
        <v>358</v>
      </c>
      <c r="E190" s="238" t="s">
        <v>5296</v>
      </c>
      <c r="F190" s="239" t="s">
        <v>5297</v>
      </c>
      <c r="G190" s="237"/>
      <c r="H190" s="240">
        <v>43.529</v>
      </c>
      <c r="I190" s="241"/>
      <c r="J190" s="237"/>
      <c r="K190" s="237"/>
      <c r="L190" s="242"/>
      <c r="M190" s="243"/>
      <c r="N190" s="244"/>
      <c r="O190" s="244"/>
      <c r="P190" s="244"/>
      <c r="Q190" s="244"/>
      <c r="R190" s="244"/>
      <c r="S190" s="244"/>
      <c r="T190" s="245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6" t="s">
        <v>358</v>
      </c>
      <c r="AU190" s="246" t="s">
        <v>82</v>
      </c>
      <c r="AV190" s="13" t="s">
        <v>138</v>
      </c>
      <c r="AW190" s="13" t="s">
        <v>35</v>
      </c>
      <c r="AX190" s="13" t="s">
        <v>82</v>
      </c>
      <c r="AY190" s="246" t="s">
        <v>351</v>
      </c>
    </row>
    <row r="191" spans="1:65" s="2" customFormat="1" ht="16.5" customHeight="1">
      <c r="A191" s="38"/>
      <c r="B191" s="39"/>
      <c r="C191" s="247" t="s">
        <v>531</v>
      </c>
      <c r="D191" s="247" t="s">
        <v>612</v>
      </c>
      <c r="E191" s="248" t="s">
        <v>5070</v>
      </c>
      <c r="F191" s="249" t="s">
        <v>5071</v>
      </c>
      <c r="G191" s="250" t="s">
        <v>540</v>
      </c>
      <c r="H191" s="251">
        <v>87.058</v>
      </c>
      <c r="I191" s="252"/>
      <c r="J191" s="253">
        <f>ROUND(I191*H191,2)</f>
        <v>0</v>
      </c>
      <c r="K191" s="249" t="s">
        <v>356</v>
      </c>
      <c r="L191" s="254"/>
      <c r="M191" s="255" t="s">
        <v>28</v>
      </c>
      <c r="N191" s="256" t="s">
        <v>45</v>
      </c>
      <c r="O191" s="84"/>
      <c r="P191" s="221">
        <f>O191*H191</f>
        <v>0</v>
      </c>
      <c r="Q191" s="221">
        <v>1</v>
      </c>
      <c r="R191" s="221">
        <f>Q191*H191</f>
        <v>87.058</v>
      </c>
      <c r="S191" s="221">
        <v>0</v>
      </c>
      <c r="T191" s="222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23" t="s">
        <v>405</v>
      </c>
      <c r="AT191" s="223" t="s">
        <v>612</v>
      </c>
      <c r="AU191" s="223" t="s">
        <v>82</v>
      </c>
      <c r="AY191" s="17" t="s">
        <v>351</v>
      </c>
      <c r="BE191" s="224">
        <f>IF(N191="základní",J191,0)</f>
        <v>0</v>
      </c>
      <c r="BF191" s="224">
        <f>IF(N191="snížená",J191,0)</f>
        <v>0</v>
      </c>
      <c r="BG191" s="224">
        <f>IF(N191="zákl. přenesená",J191,0)</f>
        <v>0</v>
      </c>
      <c r="BH191" s="224">
        <f>IF(N191="sníž. přenesená",J191,0)</f>
        <v>0</v>
      </c>
      <c r="BI191" s="224">
        <f>IF(N191="nulová",J191,0)</f>
        <v>0</v>
      </c>
      <c r="BJ191" s="17" t="s">
        <v>82</v>
      </c>
      <c r="BK191" s="224">
        <f>ROUND(I191*H191,2)</f>
        <v>0</v>
      </c>
      <c r="BL191" s="17" t="s">
        <v>228</v>
      </c>
      <c r="BM191" s="223" t="s">
        <v>5298</v>
      </c>
    </row>
    <row r="192" spans="1:51" s="13" customFormat="1" ht="12">
      <c r="A192" s="13"/>
      <c r="B192" s="236"/>
      <c r="C192" s="237"/>
      <c r="D192" s="227" t="s">
        <v>358</v>
      </c>
      <c r="E192" s="238" t="s">
        <v>536</v>
      </c>
      <c r="F192" s="239" t="s">
        <v>5299</v>
      </c>
      <c r="G192" s="237"/>
      <c r="H192" s="240">
        <v>87.058</v>
      </c>
      <c r="I192" s="241"/>
      <c r="J192" s="237"/>
      <c r="K192" s="237"/>
      <c r="L192" s="242"/>
      <c r="M192" s="243"/>
      <c r="N192" s="244"/>
      <c r="O192" s="244"/>
      <c r="P192" s="244"/>
      <c r="Q192" s="244"/>
      <c r="R192" s="244"/>
      <c r="S192" s="244"/>
      <c r="T192" s="245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6" t="s">
        <v>358</v>
      </c>
      <c r="AU192" s="246" t="s">
        <v>82</v>
      </c>
      <c r="AV192" s="13" t="s">
        <v>138</v>
      </c>
      <c r="AW192" s="13" t="s">
        <v>35</v>
      </c>
      <c r="AX192" s="13" t="s">
        <v>82</v>
      </c>
      <c r="AY192" s="246" t="s">
        <v>351</v>
      </c>
    </row>
    <row r="193" spans="1:65" s="2" customFormat="1" ht="21.75" customHeight="1">
      <c r="A193" s="38"/>
      <c r="B193" s="39"/>
      <c r="C193" s="212" t="s">
        <v>537</v>
      </c>
      <c r="D193" s="212" t="s">
        <v>352</v>
      </c>
      <c r="E193" s="213" t="s">
        <v>478</v>
      </c>
      <c r="F193" s="214" t="s">
        <v>479</v>
      </c>
      <c r="G193" s="215" t="s">
        <v>398</v>
      </c>
      <c r="H193" s="216">
        <v>16</v>
      </c>
      <c r="I193" s="217"/>
      <c r="J193" s="218">
        <f>ROUND(I193*H193,2)</f>
        <v>0</v>
      </c>
      <c r="K193" s="214" t="s">
        <v>356</v>
      </c>
      <c r="L193" s="44"/>
      <c r="M193" s="219" t="s">
        <v>28</v>
      </c>
      <c r="N193" s="220" t="s">
        <v>45</v>
      </c>
      <c r="O193" s="84"/>
      <c r="P193" s="221">
        <f>O193*H193</f>
        <v>0</v>
      </c>
      <c r="Q193" s="221">
        <v>0</v>
      </c>
      <c r="R193" s="221">
        <f>Q193*H193</f>
        <v>0</v>
      </c>
      <c r="S193" s="221">
        <v>0</v>
      </c>
      <c r="T193" s="222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23" t="s">
        <v>228</v>
      </c>
      <c r="AT193" s="223" t="s">
        <v>352</v>
      </c>
      <c r="AU193" s="223" t="s">
        <v>82</v>
      </c>
      <c r="AY193" s="17" t="s">
        <v>351</v>
      </c>
      <c r="BE193" s="224">
        <f>IF(N193="základní",J193,0)</f>
        <v>0</v>
      </c>
      <c r="BF193" s="224">
        <f>IF(N193="snížená",J193,0)</f>
        <v>0</v>
      </c>
      <c r="BG193" s="224">
        <f>IF(N193="zákl. přenesená",J193,0)</f>
        <v>0</v>
      </c>
      <c r="BH193" s="224">
        <f>IF(N193="sníž. přenesená",J193,0)</f>
        <v>0</v>
      </c>
      <c r="BI193" s="224">
        <f>IF(N193="nulová",J193,0)</f>
        <v>0</v>
      </c>
      <c r="BJ193" s="17" t="s">
        <v>82</v>
      </c>
      <c r="BK193" s="224">
        <f>ROUND(I193*H193,2)</f>
        <v>0</v>
      </c>
      <c r="BL193" s="17" t="s">
        <v>228</v>
      </c>
      <c r="BM193" s="223" t="s">
        <v>5300</v>
      </c>
    </row>
    <row r="194" spans="1:51" s="12" customFormat="1" ht="12">
      <c r="A194" s="12"/>
      <c r="B194" s="225"/>
      <c r="C194" s="226"/>
      <c r="D194" s="227" t="s">
        <v>358</v>
      </c>
      <c r="E194" s="228" t="s">
        <v>28</v>
      </c>
      <c r="F194" s="229" t="s">
        <v>5022</v>
      </c>
      <c r="G194" s="226"/>
      <c r="H194" s="228" t="s">
        <v>28</v>
      </c>
      <c r="I194" s="230"/>
      <c r="J194" s="226"/>
      <c r="K194" s="226"/>
      <c r="L194" s="231"/>
      <c r="M194" s="232"/>
      <c r="N194" s="233"/>
      <c r="O194" s="233"/>
      <c r="P194" s="233"/>
      <c r="Q194" s="233"/>
      <c r="R194" s="233"/>
      <c r="S194" s="233"/>
      <c r="T194" s="234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T194" s="235" t="s">
        <v>358</v>
      </c>
      <c r="AU194" s="235" t="s">
        <v>82</v>
      </c>
      <c r="AV194" s="12" t="s">
        <v>82</v>
      </c>
      <c r="AW194" s="12" t="s">
        <v>35</v>
      </c>
      <c r="AX194" s="12" t="s">
        <v>74</v>
      </c>
      <c r="AY194" s="235" t="s">
        <v>351</v>
      </c>
    </row>
    <row r="195" spans="1:51" s="12" customFormat="1" ht="12">
      <c r="A195" s="12"/>
      <c r="B195" s="225"/>
      <c r="C195" s="226"/>
      <c r="D195" s="227" t="s">
        <v>358</v>
      </c>
      <c r="E195" s="228" t="s">
        <v>28</v>
      </c>
      <c r="F195" s="229" t="s">
        <v>5207</v>
      </c>
      <c r="G195" s="226"/>
      <c r="H195" s="228" t="s">
        <v>28</v>
      </c>
      <c r="I195" s="230"/>
      <c r="J195" s="226"/>
      <c r="K195" s="226"/>
      <c r="L195" s="231"/>
      <c r="M195" s="232"/>
      <c r="N195" s="233"/>
      <c r="O195" s="233"/>
      <c r="P195" s="233"/>
      <c r="Q195" s="233"/>
      <c r="R195" s="233"/>
      <c r="S195" s="233"/>
      <c r="T195" s="234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T195" s="235" t="s">
        <v>358</v>
      </c>
      <c r="AU195" s="235" t="s">
        <v>82</v>
      </c>
      <c r="AV195" s="12" t="s">
        <v>82</v>
      </c>
      <c r="AW195" s="12" t="s">
        <v>35</v>
      </c>
      <c r="AX195" s="12" t="s">
        <v>74</v>
      </c>
      <c r="AY195" s="235" t="s">
        <v>351</v>
      </c>
    </row>
    <row r="196" spans="1:51" s="13" customFormat="1" ht="12">
      <c r="A196" s="13"/>
      <c r="B196" s="236"/>
      <c r="C196" s="237"/>
      <c r="D196" s="227" t="s">
        <v>358</v>
      </c>
      <c r="E196" s="238" t="s">
        <v>543</v>
      </c>
      <c r="F196" s="239" t="s">
        <v>5301</v>
      </c>
      <c r="G196" s="237"/>
      <c r="H196" s="240">
        <v>16</v>
      </c>
      <c r="I196" s="241"/>
      <c r="J196" s="237"/>
      <c r="K196" s="237"/>
      <c r="L196" s="242"/>
      <c r="M196" s="243"/>
      <c r="N196" s="244"/>
      <c r="O196" s="244"/>
      <c r="P196" s="244"/>
      <c r="Q196" s="244"/>
      <c r="R196" s="244"/>
      <c r="S196" s="244"/>
      <c r="T196" s="245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46" t="s">
        <v>358</v>
      </c>
      <c r="AU196" s="246" t="s">
        <v>82</v>
      </c>
      <c r="AV196" s="13" t="s">
        <v>138</v>
      </c>
      <c r="AW196" s="13" t="s">
        <v>35</v>
      </c>
      <c r="AX196" s="13" t="s">
        <v>82</v>
      </c>
      <c r="AY196" s="246" t="s">
        <v>351</v>
      </c>
    </row>
    <row r="197" spans="1:63" s="11" customFormat="1" ht="25.9" customHeight="1">
      <c r="A197" s="11"/>
      <c r="B197" s="198"/>
      <c r="C197" s="199"/>
      <c r="D197" s="200" t="s">
        <v>73</v>
      </c>
      <c r="E197" s="201" t="s">
        <v>228</v>
      </c>
      <c r="F197" s="201" t="s">
        <v>717</v>
      </c>
      <c r="G197" s="199"/>
      <c r="H197" s="199"/>
      <c r="I197" s="202"/>
      <c r="J197" s="203">
        <f>BK197</f>
        <v>0</v>
      </c>
      <c r="K197" s="199"/>
      <c r="L197" s="204"/>
      <c r="M197" s="205"/>
      <c r="N197" s="206"/>
      <c r="O197" s="206"/>
      <c r="P197" s="207">
        <f>SUM(P198:P218)</f>
        <v>0</v>
      </c>
      <c r="Q197" s="206"/>
      <c r="R197" s="207">
        <f>SUM(R198:R218)</f>
        <v>31.64303457</v>
      </c>
      <c r="S197" s="206"/>
      <c r="T197" s="208">
        <f>SUM(T198:T218)</f>
        <v>0</v>
      </c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R197" s="209" t="s">
        <v>228</v>
      </c>
      <c r="AT197" s="210" t="s">
        <v>73</v>
      </c>
      <c r="AU197" s="210" t="s">
        <v>74</v>
      </c>
      <c r="AY197" s="209" t="s">
        <v>351</v>
      </c>
      <c r="BK197" s="211">
        <f>SUM(BK198:BK218)</f>
        <v>0</v>
      </c>
    </row>
    <row r="198" spans="1:65" s="2" customFormat="1" ht="21.75" customHeight="1">
      <c r="A198" s="38"/>
      <c r="B198" s="39"/>
      <c r="C198" s="212" t="s">
        <v>547</v>
      </c>
      <c r="D198" s="212" t="s">
        <v>352</v>
      </c>
      <c r="E198" s="213" t="s">
        <v>5074</v>
      </c>
      <c r="F198" s="214" t="s">
        <v>5075</v>
      </c>
      <c r="G198" s="215" t="s">
        <v>355</v>
      </c>
      <c r="H198" s="216">
        <v>14.877</v>
      </c>
      <c r="I198" s="217"/>
      <c r="J198" s="218">
        <f>ROUND(I198*H198,2)</f>
        <v>0</v>
      </c>
      <c r="K198" s="214" t="s">
        <v>356</v>
      </c>
      <c r="L198" s="44"/>
      <c r="M198" s="219" t="s">
        <v>28</v>
      </c>
      <c r="N198" s="220" t="s">
        <v>45</v>
      </c>
      <c r="O198" s="84"/>
      <c r="P198" s="221">
        <f>O198*H198</f>
        <v>0</v>
      </c>
      <c r="Q198" s="221">
        <v>1.89077</v>
      </c>
      <c r="R198" s="221">
        <f>Q198*H198</f>
        <v>28.128985290000003</v>
      </c>
      <c r="S198" s="221">
        <v>0</v>
      </c>
      <c r="T198" s="222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23" t="s">
        <v>228</v>
      </c>
      <c r="AT198" s="223" t="s">
        <v>352</v>
      </c>
      <c r="AU198" s="223" t="s">
        <v>82</v>
      </c>
      <c r="AY198" s="17" t="s">
        <v>351</v>
      </c>
      <c r="BE198" s="224">
        <f>IF(N198="základní",J198,0)</f>
        <v>0</v>
      </c>
      <c r="BF198" s="224">
        <f>IF(N198="snížená",J198,0)</f>
        <v>0</v>
      </c>
      <c r="BG198" s="224">
        <f>IF(N198="zákl. přenesená",J198,0)</f>
        <v>0</v>
      </c>
      <c r="BH198" s="224">
        <f>IF(N198="sníž. přenesená",J198,0)</f>
        <v>0</v>
      </c>
      <c r="BI198" s="224">
        <f>IF(N198="nulová",J198,0)</f>
        <v>0</v>
      </c>
      <c r="BJ198" s="17" t="s">
        <v>82</v>
      </c>
      <c r="BK198" s="224">
        <f>ROUND(I198*H198,2)</f>
        <v>0</v>
      </c>
      <c r="BL198" s="17" t="s">
        <v>228</v>
      </c>
      <c r="BM198" s="223" t="s">
        <v>5302</v>
      </c>
    </row>
    <row r="199" spans="1:51" s="12" customFormat="1" ht="12">
      <c r="A199" s="12"/>
      <c r="B199" s="225"/>
      <c r="C199" s="226"/>
      <c r="D199" s="227" t="s">
        <v>358</v>
      </c>
      <c r="E199" s="228" t="s">
        <v>28</v>
      </c>
      <c r="F199" s="229" t="s">
        <v>5022</v>
      </c>
      <c r="G199" s="226"/>
      <c r="H199" s="228" t="s">
        <v>28</v>
      </c>
      <c r="I199" s="230"/>
      <c r="J199" s="226"/>
      <c r="K199" s="226"/>
      <c r="L199" s="231"/>
      <c r="M199" s="232"/>
      <c r="N199" s="233"/>
      <c r="O199" s="233"/>
      <c r="P199" s="233"/>
      <c r="Q199" s="233"/>
      <c r="R199" s="233"/>
      <c r="S199" s="233"/>
      <c r="T199" s="234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T199" s="235" t="s">
        <v>358</v>
      </c>
      <c r="AU199" s="235" t="s">
        <v>82</v>
      </c>
      <c r="AV199" s="12" t="s">
        <v>82</v>
      </c>
      <c r="AW199" s="12" t="s">
        <v>35</v>
      </c>
      <c r="AX199" s="12" t="s">
        <v>74</v>
      </c>
      <c r="AY199" s="235" t="s">
        <v>351</v>
      </c>
    </row>
    <row r="200" spans="1:51" s="12" customFormat="1" ht="12">
      <c r="A200" s="12"/>
      <c r="B200" s="225"/>
      <c r="C200" s="226"/>
      <c r="D200" s="227" t="s">
        <v>358</v>
      </c>
      <c r="E200" s="228" t="s">
        <v>28</v>
      </c>
      <c r="F200" s="229" t="s">
        <v>5207</v>
      </c>
      <c r="G200" s="226"/>
      <c r="H200" s="228" t="s">
        <v>28</v>
      </c>
      <c r="I200" s="230"/>
      <c r="J200" s="226"/>
      <c r="K200" s="226"/>
      <c r="L200" s="231"/>
      <c r="M200" s="232"/>
      <c r="N200" s="233"/>
      <c r="O200" s="233"/>
      <c r="P200" s="233"/>
      <c r="Q200" s="233"/>
      <c r="R200" s="233"/>
      <c r="S200" s="233"/>
      <c r="T200" s="234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T200" s="235" t="s">
        <v>358</v>
      </c>
      <c r="AU200" s="235" t="s">
        <v>82</v>
      </c>
      <c r="AV200" s="12" t="s">
        <v>82</v>
      </c>
      <c r="AW200" s="12" t="s">
        <v>35</v>
      </c>
      <c r="AX200" s="12" t="s">
        <v>74</v>
      </c>
      <c r="AY200" s="235" t="s">
        <v>351</v>
      </c>
    </row>
    <row r="201" spans="1:51" s="13" customFormat="1" ht="12">
      <c r="A201" s="13"/>
      <c r="B201" s="236"/>
      <c r="C201" s="237"/>
      <c r="D201" s="227" t="s">
        <v>358</v>
      </c>
      <c r="E201" s="238" t="s">
        <v>551</v>
      </c>
      <c r="F201" s="239" t="s">
        <v>5303</v>
      </c>
      <c r="G201" s="237"/>
      <c r="H201" s="240">
        <v>5.648</v>
      </c>
      <c r="I201" s="241"/>
      <c r="J201" s="237"/>
      <c r="K201" s="237"/>
      <c r="L201" s="242"/>
      <c r="M201" s="243"/>
      <c r="N201" s="244"/>
      <c r="O201" s="244"/>
      <c r="P201" s="244"/>
      <c r="Q201" s="244"/>
      <c r="R201" s="244"/>
      <c r="S201" s="244"/>
      <c r="T201" s="245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46" t="s">
        <v>358</v>
      </c>
      <c r="AU201" s="246" t="s">
        <v>82</v>
      </c>
      <c r="AV201" s="13" t="s">
        <v>138</v>
      </c>
      <c r="AW201" s="13" t="s">
        <v>35</v>
      </c>
      <c r="AX201" s="13" t="s">
        <v>74</v>
      </c>
      <c r="AY201" s="246" t="s">
        <v>351</v>
      </c>
    </row>
    <row r="202" spans="1:51" s="13" customFormat="1" ht="12">
      <c r="A202" s="13"/>
      <c r="B202" s="236"/>
      <c r="C202" s="237"/>
      <c r="D202" s="227" t="s">
        <v>358</v>
      </c>
      <c r="E202" s="238" t="s">
        <v>159</v>
      </c>
      <c r="F202" s="239" t="s">
        <v>5304</v>
      </c>
      <c r="G202" s="237"/>
      <c r="H202" s="240">
        <v>2.063</v>
      </c>
      <c r="I202" s="241"/>
      <c r="J202" s="237"/>
      <c r="K202" s="237"/>
      <c r="L202" s="242"/>
      <c r="M202" s="243"/>
      <c r="N202" s="244"/>
      <c r="O202" s="244"/>
      <c r="P202" s="244"/>
      <c r="Q202" s="244"/>
      <c r="R202" s="244"/>
      <c r="S202" s="244"/>
      <c r="T202" s="245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6" t="s">
        <v>358</v>
      </c>
      <c r="AU202" s="246" t="s">
        <v>82</v>
      </c>
      <c r="AV202" s="13" t="s">
        <v>138</v>
      </c>
      <c r="AW202" s="13" t="s">
        <v>35</v>
      </c>
      <c r="AX202" s="13" t="s">
        <v>74</v>
      </c>
      <c r="AY202" s="246" t="s">
        <v>351</v>
      </c>
    </row>
    <row r="203" spans="1:51" s="12" customFormat="1" ht="12">
      <c r="A203" s="12"/>
      <c r="B203" s="225"/>
      <c r="C203" s="226"/>
      <c r="D203" s="227" t="s">
        <v>358</v>
      </c>
      <c r="E203" s="228" t="s">
        <v>28</v>
      </c>
      <c r="F203" s="229" t="s">
        <v>5221</v>
      </c>
      <c r="G203" s="226"/>
      <c r="H203" s="228" t="s">
        <v>28</v>
      </c>
      <c r="I203" s="230"/>
      <c r="J203" s="226"/>
      <c r="K203" s="226"/>
      <c r="L203" s="231"/>
      <c r="M203" s="232"/>
      <c r="N203" s="233"/>
      <c r="O203" s="233"/>
      <c r="P203" s="233"/>
      <c r="Q203" s="233"/>
      <c r="R203" s="233"/>
      <c r="S203" s="233"/>
      <c r="T203" s="234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T203" s="235" t="s">
        <v>358</v>
      </c>
      <c r="AU203" s="235" t="s">
        <v>82</v>
      </c>
      <c r="AV203" s="12" t="s">
        <v>82</v>
      </c>
      <c r="AW203" s="12" t="s">
        <v>35</v>
      </c>
      <c r="AX203" s="12" t="s">
        <v>74</v>
      </c>
      <c r="AY203" s="235" t="s">
        <v>351</v>
      </c>
    </row>
    <row r="204" spans="1:51" s="13" customFormat="1" ht="12">
      <c r="A204" s="13"/>
      <c r="B204" s="236"/>
      <c r="C204" s="237"/>
      <c r="D204" s="227" t="s">
        <v>358</v>
      </c>
      <c r="E204" s="238" t="s">
        <v>161</v>
      </c>
      <c r="F204" s="239" t="s">
        <v>5305</v>
      </c>
      <c r="G204" s="237"/>
      <c r="H204" s="240">
        <v>5.928</v>
      </c>
      <c r="I204" s="241"/>
      <c r="J204" s="237"/>
      <c r="K204" s="237"/>
      <c r="L204" s="242"/>
      <c r="M204" s="243"/>
      <c r="N204" s="244"/>
      <c r="O204" s="244"/>
      <c r="P204" s="244"/>
      <c r="Q204" s="244"/>
      <c r="R204" s="244"/>
      <c r="S204" s="244"/>
      <c r="T204" s="245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6" t="s">
        <v>358</v>
      </c>
      <c r="AU204" s="246" t="s">
        <v>82</v>
      </c>
      <c r="AV204" s="13" t="s">
        <v>138</v>
      </c>
      <c r="AW204" s="13" t="s">
        <v>35</v>
      </c>
      <c r="AX204" s="13" t="s">
        <v>74</v>
      </c>
      <c r="AY204" s="246" t="s">
        <v>351</v>
      </c>
    </row>
    <row r="205" spans="1:51" s="13" customFormat="1" ht="12">
      <c r="A205" s="13"/>
      <c r="B205" s="236"/>
      <c r="C205" s="237"/>
      <c r="D205" s="227" t="s">
        <v>358</v>
      </c>
      <c r="E205" s="238" t="s">
        <v>555</v>
      </c>
      <c r="F205" s="239" t="s">
        <v>5306</v>
      </c>
      <c r="G205" s="237"/>
      <c r="H205" s="240">
        <v>1.238</v>
      </c>
      <c r="I205" s="241"/>
      <c r="J205" s="237"/>
      <c r="K205" s="237"/>
      <c r="L205" s="242"/>
      <c r="M205" s="243"/>
      <c r="N205" s="244"/>
      <c r="O205" s="244"/>
      <c r="P205" s="244"/>
      <c r="Q205" s="244"/>
      <c r="R205" s="244"/>
      <c r="S205" s="244"/>
      <c r="T205" s="245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46" t="s">
        <v>358</v>
      </c>
      <c r="AU205" s="246" t="s">
        <v>82</v>
      </c>
      <c r="AV205" s="13" t="s">
        <v>138</v>
      </c>
      <c r="AW205" s="13" t="s">
        <v>35</v>
      </c>
      <c r="AX205" s="13" t="s">
        <v>74</v>
      </c>
      <c r="AY205" s="246" t="s">
        <v>351</v>
      </c>
    </row>
    <row r="206" spans="1:51" s="13" customFormat="1" ht="12">
      <c r="A206" s="13"/>
      <c r="B206" s="236"/>
      <c r="C206" s="237"/>
      <c r="D206" s="227" t="s">
        <v>358</v>
      </c>
      <c r="E206" s="238" t="s">
        <v>5307</v>
      </c>
      <c r="F206" s="239" t="s">
        <v>5308</v>
      </c>
      <c r="G206" s="237"/>
      <c r="H206" s="240">
        <v>14.877</v>
      </c>
      <c r="I206" s="241"/>
      <c r="J206" s="237"/>
      <c r="K206" s="237"/>
      <c r="L206" s="242"/>
      <c r="M206" s="243"/>
      <c r="N206" s="244"/>
      <c r="O206" s="244"/>
      <c r="P206" s="244"/>
      <c r="Q206" s="244"/>
      <c r="R206" s="244"/>
      <c r="S206" s="244"/>
      <c r="T206" s="245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6" t="s">
        <v>358</v>
      </c>
      <c r="AU206" s="246" t="s">
        <v>82</v>
      </c>
      <c r="AV206" s="13" t="s">
        <v>138</v>
      </c>
      <c r="AW206" s="13" t="s">
        <v>35</v>
      </c>
      <c r="AX206" s="13" t="s">
        <v>82</v>
      </c>
      <c r="AY206" s="246" t="s">
        <v>351</v>
      </c>
    </row>
    <row r="207" spans="1:65" s="2" customFormat="1" ht="33" customHeight="1">
      <c r="A207" s="38"/>
      <c r="B207" s="39"/>
      <c r="C207" s="212" t="s">
        <v>557</v>
      </c>
      <c r="D207" s="212" t="s">
        <v>352</v>
      </c>
      <c r="E207" s="213" t="s">
        <v>5309</v>
      </c>
      <c r="F207" s="214" t="s">
        <v>5310</v>
      </c>
      <c r="G207" s="215" t="s">
        <v>355</v>
      </c>
      <c r="H207" s="216">
        <v>1.432</v>
      </c>
      <c r="I207" s="217"/>
      <c r="J207" s="218">
        <f>ROUND(I207*H207,2)</f>
        <v>0</v>
      </c>
      <c r="K207" s="214" t="s">
        <v>356</v>
      </c>
      <c r="L207" s="44"/>
      <c r="M207" s="219" t="s">
        <v>28</v>
      </c>
      <c r="N207" s="220" t="s">
        <v>45</v>
      </c>
      <c r="O207" s="84"/>
      <c r="P207" s="221">
        <f>O207*H207</f>
        <v>0</v>
      </c>
      <c r="Q207" s="221">
        <v>2.429</v>
      </c>
      <c r="R207" s="221">
        <f>Q207*H207</f>
        <v>3.4783279999999994</v>
      </c>
      <c r="S207" s="221">
        <v>0</v>
      </c>
      <c r="T207" s="222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23" t="s">
        <v>228</v>
      </c>
      <c r="AT207" s="223" t="s">
        <v>352</v>
      </c>
      <c r="AU207" s="223" t="s">
        <v>82</v>
      </c>
      <c r="AY207" s="17" t="s">
        <v>351</v>
      </c>
      <c r="BE207" s="224">
        <f>IF(N207="základní",J207,0)</f>
        <v>0</v>
      </c>
      <c r="BF207" s="224">
        <f>IF(N207="snížená",J207,0)</f>
        <v>0</v>
      </c>
      <c r="BG207" s="224">
        <f>IF(N207="zákl. přenesená",J207,0)</f>
        <v>0</v>
      </c>
      <c r="BH207" s="224">
        <f>IF(N207="sníž. přenesená",J207,0)</f>
        <v>0</v>
      </c>
      <c r="BI207" s="224">
        <f>IF(N207="nulová",J207,0)</f>
        <v>0</v>
      </c>
      <c r="BJ207" s="17" t="s">
        <v>82</v>
      </c>
      <c r="BK207" s="224">
        <f>ROUND(I207*H207,2)</f>
        <v>0</v>
      </c>
      <c r="BL207" s="17" t="s">
        <v>228</v>
      </c>
      <c r="BM207" s="223" t="s">
        <v>5311</v>
      </c>
    </row>
    <row r="208" spans="1:51" s="12" customFormat="1" ht="12">
      <c r="A208" s="12"/>
      <c r="B208" s="225"/>
      <c r="C208" s="226"/>
      <c r="D208" s="227" t="s">
        <v>358</v>
      </c>
      <c r="E208" s="228" t="s">
        <v>28</v>
      </c>
      <c r="F208" s="229" t="s">
        <v>5022</v>
      </c>
      <c r="G208" s="226"/>
      <c r="H208" s="228" t="s">
        <v>28</v>
      </c>
      <c r="I208" s="230"/>
      <c r="J208" s="226"/>
      <c r="K208" s="226"/>
      <c r="L208" s="231"/>
      <c r="M208" s="232"/>
      <c r="N208" s="233"/>
      <c r="O208" s="233"/>
      <c r="P208" s="233"/>
      <c r="Q208" s="233"/>
      <c r="R208" s="233"/>
      <c r="S208" s="233"/>
      <c r="T208" s="234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T208" s="235" t="s">
        <v>358</v>
      </c>
      <c r="AU208" s="235" t="s">
        <v>82</v>
      </c>
      <c r="AV208" s="12" t="s">
        <v>82</v>
      </c>
      <c r="AW208" s="12" t="s">
        <v>35</v>
      </c>
      <c r="AX208" s="12" t="s">
        <v>74</v>
      </c>
      <c r="AY208" s="235" t="s">
        <v>351</v>
      </c>
    </row>
    <row r="209" spans="1:51" s="12" customFormat="1" ht="12">
      <c r="A209" s="12"/>
      <c r="B209" s="225"/>
      <c r="C209" s="226"/>
      <c r="D209" s="227" t="s">
        <v>358</v>
      </c>
      <c r="E209" s="228" t="s">
        <v>28</v>
      </c>
      <c r="F209" s="229" t="s">
        <v>5207</v>
      </c>
      <c r="G209" s="226"/>
      <c r="H209" s="228" t="s">
        <v>28</v>
      </c>
      <c r="I209" s="230"/>
      <c r="J209" s="226"/>
      <c r="K209" s="226"/>
      <c r="L209" s="231"/>
      <c r="M209" s="232"/>
      <c r="N209" s="233"/>
      <c r="O209" s="233"/>
      <c r="P209" s="233"/>
      <c r="Q209" s="233"/>
      <c r="R209" s="233"/>
      <c r="S209" s="233"/>
      <c r="T209" s="234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T209" s="235" t="s">
        <v>358</v>
      </c>
      <c r="AU209" s="235" t="s">
        <v>82</v>
      </c>
      <c r="AV209" s="12" t="s">
        <v>82</v>
      </c>
      <c r="AW209" s="12" t="s">
        <v>35</v>
      </c>
      <c r="AX209" s="12" t="s">
        <v>74</v>
      </c>
      <c r="AY209" s="235" t="s">
        <v>351</v>
      </c>
    </row>
    <row r="210" spans="1:51" s="13" customFormat="1" ht="12">
      <c r="A210" s="13"/>
      <c r="B210" s="236"/>
      <c r="C210" s="237"/>
      <c r="D210" s="227" t="s">
        <v>358</v>
      </c>
      <c r="E210" s="238" t="s">
        <v>561</v>
      </c>
      <c r="F210" s="239" t="s">
        <v>5312</v>
      </c>
      <c r="G210" s="237"/>
      <c r="H210" s="240">
        <v>1.432</v>
      </c>
      <c r="I210" s="241"/>
      <c r="J210" s="237"/>
      <c r="K210" s="237"/>
      <c r="L210" s="242"/>
      <c r="M210" s="243"/>
      <c r="N210" s="244"/>
      <c r="O210" s="244"/>
      <c r="P210" s="244"/>
      <c r="Q210" s="244"/>
      <c r="R210" s="244"/>
      <c r="S210" s="244"/>
      <c r="T210" s="245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6" t="s">
        <v>358</v>
      </c>
      <c r="AU210" s="246" t="s">
        <v>82</v>
      </c>
      <c r="AV210" s="13" t="s">
        <v>138</v>
      </c>
      <c r="AW210" s="13" t="s">
        <v>35</v>
      </c>
      <c r="AX210" s="13" t="s">
        <v>82</v>
      </c>
      <c r="AY210" s="246" t="s">
        <v>351</v>
      </c>
    </row>
    <row r="211" spans="1:65" s="2" customFormat="1" ht="33" customHeight="1">
      <c r="A211" s="38"/>
      <c r="B211" s="39"/>
      <c r="C211" s="212" t="s">
        <v>562</v>
      </c>
      <c r="D211" s="212" t="s">
        <v>352</v>
      </c>
      <c r="E211" s="213" t="s">
        <v>5313</v>
      </c>
      <c r="F211" s="214" t="s">
        <v>5314</v>
      </c>
      <c r="G211" s="215" t="s">
        <v>398</v>
      </c>
      <c r="H211" s="216">
        <v>1.897</v>
      </c>
      <c r="I211" s="217"/>
      <c r="J211" s="218">
        <f>ROUND(I211*H211,2)</f>
        <v>0</v>
      </c>
      <c r="K211" s="214" t="s">
        <v>356</v>
      </c>
      <c r="L211" s="44"/>
      <c r="M211" s="219" t="s">
        <v>28</v>
      </c>
      <c r="N211" s="220" t="s">
        <v>45</v>
      </c>
      <c r="O211" s="84"/>
      <c r="P211" s="221">
        <f>O211*H211</f>
        <v>0</v>
      </c>
      <c r="Q211" s="221">
        <v>0.00632</v>
      </c>
      <c r="R211" s="221">
        <f>Q211*H211</f>
        <v>0.011989040000000001</v>
      </c>
      <c r="S211" s="221">
        <v>0</v>
      </c>
      <c r="T211" s="222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23" t="s">
        <v>228</v>
      </c>
      <c r="AT211" s="223" t="s">
        <v>352</v>
      </c>
      <c r="AU211" s="223" t="s">
        <v>82</v>
      </c>
      <c r="AY211" s="17" t="s">
        <v>351</v>
      </c>
      <c r="BE211" s="224">
        <f>IF(N211="základní",J211,0)</f>
        <v>0</v>
      </c>
      <c r="BF211" s="224">
        <f>IF(N211="snížená",J211,0)</f>
        <v>0</v>
      </c>
      <c r="BG211" s="224">
        <f>IF(N211="zákl. přenesená",J211,0)</f>
        <v>0</v>
      </c>
      <c r="BH211" s="224">
        <f>IF(N211="sníž. přenesená",J211,0)</f>
        <v>0</v>
      </c>
      <c r="BI211" s="224">
        <f>IF(N211="nulová",J211,0)</f>
        <v>0</v>
      </c>
      <c r="BJ211" s="17" t="s">
        <v>82</v>
      </c>
      <c r="BK211" s="224">
        <f>ROUND(I211*H211,2)</f>
        <v>0</v>
      </c>
      <c r="BL211" s="17" t="s">
        <v>228</v>
      </c>
      <c r="BM211" s="223" t="s">
        <v>5315</v>
      </c>
    </row>
    <row r="212" spans="1:51" s="12" customFormat="1" ht="12">
      <c r="A212" s="12"/>
      <c r="B212" s="225"/>
      <c r="C212" s="226"/>
      <c r="D212" s="227" t="s">
        <v>358</v>
      </c>
      <c r="E212" s="228" t="s">
        <v>28</v>
      </c>
      <c r="F212" s="229" t="s">
        <v>5022</v>
      </c>
      <c r="G212" s="226"/>
      <c r="H212" s="228" t="s">
        <v>28</v>
      </c>
      <c r="I212" s="230"/>
      <c r="J212" s="226"/>
      <c r="K212" s="226"/>
      <c r="L212" s="231"/>
      <c r="M212" s="232"/>
      <c r="N212" s="233"/>
      <c r="O212" s="233"/>
      <c r="P212" s="233"/>
      <c r="Q212" s="233"/>
      <c r="R212" s="233"/>
      <c r="S212" s="233"/>
      <c r="T212" s="234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T212" s="235" t="s">
        <v>358</v>
      </c>
      <c r="AU212" s="235" t="s">
        <v>82</v>
      </c>
      <c r="AV212" s="12" t="s">
        <v>82</v>
      </c>
      <c r="AW212" s="12" t="s">
        <v>35</v>
      </c>
      <c r="AX212" s="12" t="s">
        <v>74</v>
      </c>
      <c r="AY212" s="235" t="s">
        <v>351</v>
      </c>
    </row>
    <row r="213" spans="1:51" s="12" customFormat="1" ht="12">
      <c r="A213" s="12"/>
      <c r="B213" s="225"/>
      <c r="C213" s="226"/>
      <c r="D213" s="227" t="s">
        <v>358</v>
      </c>
      <c r="E213" s="228" t="s">
        <v>28</v>
      </c>
      <c r="F213" s="229" t="s">
        <v>5207</v>
      </c>
      <c r="G213" s="226"/>
      <c r="H213" s="228" t="s">
        <v>28</v>
      </c>
      <c r="I213" s="230"/>
      <c r="J213" s="226"/>
      <c r="K213" s="226"/>
      <c r="L213" s="231"/>
      <c r="M213" s="232"/>
      <c r="N213" s="233"/>
      <c r="O213" s="233"/>
      <c r="P213" s="233"/>
      <c r="Q213" s="233"/>
      <c r="R213" s="233"/>
      <c r="S213" s="233"/>
      <c r="T213" s="234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T213" s="235" t="s">
        <v>358</v>
      </c>
      <c r="AU213" s="235" t="s">
        <v>82</v>
      </c>
      <c r="AV213" s="12" t="s">
        <v>82</v>
      </c>
      <c r="AW213" s="12" t="s">
        <v>35</v>
      </c>
      <c r="AX213" s="12" t="s">
        <v>74</v>
      </c>
      <c r="AY213" s="235" t="s">
        <v>351</v>
      </c>
    </row>
    <row r="214" spans="1:51" s="13" customFormat="1" ht="12">
      <c r="A214" s="13"/>
      <c r="B214" s="236"/>
      <c r="C214" s="237"/>
      <c r="D214" s="227" t="s">
        <v>358</v>
      </c>
      <c r="E214" s="238" t="s">
        <v>566</v>
      </c>
      <c r="F214" s="239" t="s">
        <v>5316</v>
      </c>
      <c r="G214" s="237"/>
      <c r="H214" s="240">
        <v>1.897</v>
      </c>
      <c r="I214" s="241"/>
      <c r="J214" s="237"/>
      <c r="K214" s="237"/>
      <c r="L214" s="242"/>
      <c r="M214" s="243"/>
      <c r="N214" s="244"/>
      <c r="O214" s="244"/>
      <c r="P214" s="244"/>
      <c r="Q214" s="244"/>
      <c r="R214" s="244"/>
      <c r="S214" s="244"/>
      <c r="T214" s="245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46" t="s">
        <v>358</v>
      </c>
      <c r="AU214" s="246" t="s">
        <v>82</v>
      </c>
      <c r="AV214" s="13" t="s">
        <v>138</v>
      </c>
      <c r="AW214" s="13" t="s">
        <v>35</v>
      </c>
      <c r="AX214" s="13" t="s">
        <v>82</v>
      </c>
      <c r="AY214" s="246" t="s">
        <v>351</v>
      </c>
    </row>
    <row r="215" spans="1:65" s="2" customFormat="1" ht="21.75" customHeight="1">
      <c r="A215" s="38"/>
      <c r="B215" s="39"/>
      <c r="C215" s="212" t="s">
        <v>567</v>
      </c>
      <c r="D215" s="212" t="s">
        <v>352</v>
      </c>
      <c r="E215" s="213" t="s">
        <v>5317</v>
      </c>
      <c r="F215" s="214" t="s">
        <v>5318</v>
      </c>
      <c r="G215" s="215" t="s">
        <v>540</v>
      </c>
      <c r="H215" s="216">
        <v>0.028</v>
      </c>
      <c r="I215" s="217"/>
      <c r="J215" s="218">
        <f>ROUND(I215*H215,2)</f>
        <v>0</v>
      </c>
      <c r="K215" s="214" t="s">
        <v>356</v>
      </c>
      <c r="L215" s="44"/>
      <c r="M215" s="219" t="s">
        <v>28</v>
      </c>
      <c r="N215" s="220" t="s">
        <v>45</v>
      </c>
      <c r="O215" s="84"/>
      <c r="P215" s="221">
        <f>O215*H215</f>
        <v>0</v>
      </c>
      <c r="Q215" s="221">
        <v>0.84758</v>
      </c>
      <c r="R215" s="221">
        <f>Q215*H215</f>
        <v>0.02373224</v>
      </c>
      <c r="S215" s="221">
        <v>0</v>
      </c>
      <c r="T215" s="222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23" t="s">
        <v>228</v>
      </c>
      <c r="AT215" s="223" t="s">
        <v>352</v>
      </c>
      <c r="AU215" s="223" t="s">
        <v>82</v>
      </c>
      <c r="AY215" s="17" t="s">
        <v>351</v>
      </c>
      <c r="BE215" s="224">
        <f>IF(N215="základní",J215,0)</f>
        <v>0</v>
      </c>
      <c r="BF215" s="224">
        <f>IF(N215="snížená",J215,0)</f>
        <v>0</v>
      </c>
      <c r="BG215" s="224">
        <f>IF(N215="zákl. přenesená",J215,0)</f>
        <v>0</v>
      </c>
      <c r="BH215" s="224">
        <f>IF(N215="sníž. přenesená",J215,0)</f>
        <v>0</v>
      </c>
      <c r="BI215" s="224">
        <f>IF(N215="nulová",J215,0)</f>
        <v>0</v>
      </c>
      <c r="BJ215" s="17" t="s">
        <v>82</v>
      </c>
      <c r="BK215" s="224">
        <f>ROUND(I215*H215,2)</f>
        <v>0</v>
      </c>
      <c r="BL215" s="17" t="s">
        <v>228</v>
      </c>
      <c r="BM215" s="223" t="s">
        <v>5319</v>
      </c>
    </row>
    <row r="216" spans="1:51" s="12" customFormat="1" ht="12">
      <c r="A216" s="12"/>
      <c r="B216" s="225"/>
      <c r="C216" s="226"/>
      <c r="D216" s="227" t="s">
        <v>358</v>
      </c>
      <c r="E216" s="228" t="s">
        <v>28</v>
      </c>
      <c r="F216" s="229" t="s">
        <v>5022</v>
      </c>
      <c r="G216" s="226"/>
      <c r="H216" s="228" t="s">
        <v>28</v>
      </c>
      <c r="I216" s="230"/>
      <c r="J216" s="226"/>
      <c r="K216" s="226"/>
      <c r="L216" s="231"/>
      <c r="M216" s="232"/>
      <c r="N216" s="233"/>
      <c r="O216" s="233"/>
      <c r="P216" s="233"/>
      <c r="Q216" s="233"/>
      <c r="R216" s="233"/>
      <c r="S216" s="233"/>
      <c r="T216" s="234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T216" s="235" t="s">
        <v>358</v>
      </c>
      <c r="AU216" s="235" t="s">
        <v>82</v>
      </c>
      <c r="AV216" s="12" t="s">
        <v>82</v>
      </c>
      <c r="AW216" s="12" t="s">
        <v>35</v>
      </c>
      <c r="AX216" s="12" t="s">
        <v>74</v>
      </c>
      <c r="AY216" s="235" t="s">
        <v>351</v>
      </c>
    </row>
    <row r="217" spans="1:51" s="12" customFormat="1" ht="12">
      <c r="A217" s="12"/>
      <c r="B217" s="225"/>
      <c r="C217" s="226"/>
      <c r="D217" s="227" t="s">
        <v>358</v>
      </c>
      <c r="E217" s="228" t="s">
        <v>28</v>
      </c>
      <c r="F217" s="229" t="s">
        <v>5207</v>
      </c>
      <c r="G217" s="226"/>
      <c r="H217" s="228" t="s">
        <v>28</v>
      </c>
      <c r="I217" s="230"/>
      <c r="J217" s="226"/>
      <c r="K217" s="226"/>
      <c r="L217" s="231"/>
      <c r="M217" s="232"/>
      <c r="N217" s="233"/>
      <c r="O217" s="233"/>
      <c r="P217" s="233"/>
      <c r="Q217" s="233"/>
      <c r="R217" s="233"/>
      <c r="S217" s="233"/>
      <c r="T217" s="234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T217" s="235" t="s">
        <v>358</v>
      </c>
      <c r="AU217" s="235" t="s">
        <v>82</v>
      </c>
      <c r="AV217" s="12" t="s">
        <v>82</v>
      </c>
      <c r="AW217" s="12" t="s">
        <v>35</v>
      </c>
      <c r="AX217" s="12" t="s">
        <v>74</v>
      </c>
      <c r="AY217" s="235" t="s">
        <v>351</v>
      </c>
    </row>
    <row r="218" spans="1:51" s="13" customFormat="1" ht="12">
      <c r="A218" s="13"/>
      <c r="B218" s="236"/>
      <c r="C218" s="237"/>
      <c r="D218" s="227" t="s">
        <v>358</v>
      </c>
      <c r="E218" s="238" t="s">
        <v>571</v>
      </c>
      <c r="F218" s="239" t="s">
        <v>5320</v>
      </c>
      <c r="G218" s="237"/>
      <c r="H218" s="240">
        <v>0.028</v>
      </c>
      <c r="I218" s="241"/>
      <c r="J218" s="237"/>
      <c r="K218" s="237"/>
      <c r="L218" s="242"/>
      <c r="M218" s="243"/>
      <c r="N218" s="244"/>
      <c r="O218" s="244"/>
      <c r="P218" s="244"/>
      <c r="Q218" s="244"/>
      <c r="R218" s="244"/>
      <c r="S218" s="244"/>
      <c r="T218" s="245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46" t="s">
        <v>358</v>
      </c>
      <c r="AU218" s="246" t="s">
        <v>82</v>
      </c>
      <c r="AV218" s="13" t="s">
        <v>138</v>
      </c>
      <c r="AW218" s="13" t="s">
        <v>35</v>
      </c>
      <c r="AX218" s="13" t="s">
        <v>82</v>
      </c>
      <c r="AY218" s="246" t="s">
        <v>351</v>
      </c>
    </row>
    <row r="219" spans="1:63" s="11" customFormat="1" ht="25.9" customHeight="1">
      <c r="A219" s="11"/>
      <c r="B219" s="198"/>
      <c r="C219" s="199"/>
      <c r="D219" s="200" t="s">
        <v>73</v>
      </c>
      <c r="E219" s="201" t="s">
        <v>405</v>
      </c>
      <c r="F219" s="201" t="s">
        <v>5078</v>
      </c>
      <c r="G219" s="199"/>
      <c r="H219" s="199"/>
      <c r="I219" s="202"/>
      <c r="J219" s="203">
        <f>BK219</f>
        <v>0</v>
      </c>
      <c r="K219" s="199"/>
      <c r="L219" s="204"/>
      <c r="M219" s="205"/>
      <c r="N219" s="206"/>
      <c r="O219" s="206"/>
      <c r="P219" s="207">
        <f>SUM(P220:P375)</f>
        <v>0</v>
      </c>
      <c r="Q219" s="206"/>
      <c r="R219" s="207">
        <f>SUM(R220:R375)</f>
        <v>6.085029200000001</v>
      </c>
      <c r="S219" s="206"/>
      <c r="T219" s="208">
        <f>SUM(T220:T375)</f>
        <v>0</v>
      </c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R219" s="209" t="s">
        <v>228</v>
      </c>
      <c r="AT219" s="210" t="s">
        <v>73</v>
      </c>
      <c r="AU219" s="210" t="s">
        <v>74</v>
      </c>
      <c r="AY219" s="209" t="s">
        <v>351</v>
      </c>
      <c r="BK219" s="211">
        <f>SUM(BK220:BK375)</f>
        <v>0</v>
      </c>
    </row>
    <row r="220" spans="1:65" s="2" customFormat="1" ht="21.75" customHeight="1">
      <c r="A220" s="38"/>
      <c r="B220" s="39"/>
      <c r="C220" s="212" t="s">
        <v>578</v>
      </c>
      <c r="D220" s="212" t="s">
        <v>352</v>
      </c>
      <c r="E220" s="213" t="s">
        <v>5321</v>
      </c>
      <c r="F220" s="214" t="s">
        <v>5322</v>
      </c>
      <c r="G220" s="215" t="s">
        <v>612</v>
      </c>
      <c r="H220" s="216">
        <v>2</v>
      </c>
      <c r="I220" s="217"/>
      <c r="J220" s="218">
        <f>ROUND(I220*H220,2)</f>
        <v>0</v>
      </c>
      <c r="K220" s="214" t="s">
        <v>1767</v>
      </c>
      <c r="L220" s="44"/>
      <c r="M220" s="219" t="s">
        <v>28</v>
      </c>
      <c r="N220" s="220" t="s">
        <v>45</v>
      </c>
      <c r="O220" s="84"/>
      <c r="P220" s="221">
        <f>O220*H220</f>
        <v>0</v>
      </c>
      <c r="Q220" s="221">
        <v>0</v>
      </c>
      <c r="R220" s="221">
        <f>Q220*H220</f>
        <v>0</v>
      </c>
      <c r="S220" s="221">
        <v>0</v>
      </c>
      <c r="T220" s="222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23" t="s">
        <v>228</v>
      </c>
      <c r="AT220" s="223" t="s">
        <v>352</v>
      </c>
      <c r="AU220" s="223" t="s">
        <v>82</v>
      </c>
      <c r="AY220" s="17" t="s">
        <v>351</v>
      </c>
      <c r="BE220" s="224">
        <f>IF(N220="základní",J220,0)</f>
        <v>0</v>
      </c>
      <c r="BF220" s="224">
        <f>IF(N220="snížená",J220,0)</f>
        <v>0</v>
      </c>
      <c r="BG220" s="224">
        <f>IF(N220="zákl. přenesená",J220,0)</f>
        <v>0</v>
      </c>
      <c r="BH220" s="224">
        <f>IF(N220="sníž. přenesená",J220,0)</f>
        <v>0</v>
      </c>
      <c r="BI220" s="224">
        <f>IF(N220="nulová",J220,0)</f>
        <v>0</v>
      </c>
      <c r="BJ220" s="17" t="s">
        <v>82</v>
      </c>
      <c r="BK220" s="224">
        <f>ROUND(I220*H220,2)</f>
        <v>0</v>
      </c>
      <c r="BL220" s="17" t="s">
        <v>228</v>
      </c>
      <c r="BM220" s="223" t="s">
        <v>5323</v>
      </c>
    </row>
    <row r="221" spans="1:51" s="12" customFormat="1" ht="12">
      <c r="A221" s="12"/>
      <c r="B221" s="225"/>
      <c r="C221" s="226"/>
      <c r="D221" s="227" t="s">
        <v>358</v>
      </c>
      <c r="E221" s="228" t="s">
        <v>28</v>
      </c>
      <c r="F221" s="229" t="s">
        <v>5022</v>
      </c>
      <c r="G221" s="226"/>
      <c r="H221" s="228" t="s">
        <v>28</v>
      </c>
      <c r="I221" s="230"/>
      <c r="J221" s="226"/>
      <c r="K221" s="226"/>
      <c r="L221" s="231"/>
      <c r="M221" s="232"/>
      <c r="N221" s="233"/>
      <c r="O221" s="233"/>
      <c r="P221" s="233"/>
      <c r="Q221" s="233"/>
      <c r="R221" s="233"/>
      <c r="S221" s="233"/>
      <c r="T221" s="234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T221" s="235" t="s">
        <v>358</v>
      </c>
      <c r="AU221" s="235" t="s">
        <v>82</v>
      </c>
      <c r="AV221" s="12" t="s">
        <v>82</v>
      </c>
      <c r="AW221" s="12" t="s">
        <v>35</v>
      </c>
      <c r="AX221" s="12" t="s">
        <v>74</v>
      </c>
      <c r="AY221" s="235" t="s">
        <v>351</v>
      </c>
    </row>
    <row r="222" spans="1:51" s="12" customFormat="1" ht="12">
      <c r="A222" s="12"/>
      <c r="B222" s="225"/>
      <c r="C222" s="226"/>
      <c r="D222" s="227" t="s">
        <v>358</v>
      </c>
      <c r="E222" s="228" t="s">
        <v>28</v>
      </c>
      <c r="F222" s="229" t="s">
        <v>5207</v>
      </c>
      <c r="G222" s="226"/>
      <c r="H222" s="228" t="s">
        <v>28</v>
      </c>
      <c r="I222" s="230"/>
      <c r="J222" s="226"/>
      <c r="K222" s="226"/>
      <c r="L222" s="231"/>
      <c r="M222" s="232"/>
      <c r="N222" s="233"/>
      <c r="O222" s="233"/>
      <c r="P222" s="233"/>
      <c r="Q222" s="233"/>
      <c r="R222" s="233"/>
      <c r="S222" s="233"/>
      <c r="T222" s="234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T222" s="235" t="s">
        <v>358</v>
      </c>
      <c r="AU222" s="235" t="s">
        <v>82</v>
      </c>
      <c r="AV222" s="12" t="s">
        <v>82</v>
      </c>
      <c r="AW222" s="12" t="s">
        <v>35</v>
      </c>
      <c r="AX222" s="12" t="s">
        <v>74</v>
      </c>
      <c r="AY222" s="235" t="s">
        <v>351</v>
      </c>
    </row>
    <row r="223" spans="1:51" s="13" customFormat="1" ht="12">
      <c r="A223" s="13"/>
      <c r="B223" s="236"/>
      <c r="C223" s="237"/>
      <c r="D223" s="227" t="s">
        <v>358</v>
      </c>
      <c r="E223" s="238" t="s">
        <v>583</v>
      </c>
      <c r="F223" s="239" t="s">
        <v>138</v>
      </c>
      <c r="G223" s="237"/>
      <c r="H223" s="240">
        <v>2</v>
      </c>
      <c r="I223" s="241"/>
      <c r="J223" s="237"/>
      <c r="K223" s="237"/>
      <c r="L223" s="242"/>
      <c r="M223" s="243"/>
      <c r="N223" s="244"/>
      <c r="O223" s="244"/>
      <c r="P223" s="244"/>
      <c r="Q223" s="244"/>
      <c r="R223" s="244"/>
      <c r="S223" s="244"/>
      <c r="T223" s="245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46" t="s">
        <v>358</v>
      </c>
      <c r="AU223" s="246" t="s">
        <v>82</v>
      </c>
      <c r="AV223" s="13" t="s">
        <v>138</v>
      </c>
      <c r="AW223" s="13" t="s">
        <v>35</v>
      </c>
      <c r="AX223" s="13" t="s">
        <v>82</v>
      </c>
      <c r="AY223" s="246" t="s">
        <v>351</v>
      </c>
    </row>
    <row r="224" spans="1:65" s="2" customFormat="1" ht="16.5" customHeight="1">
      <c r="A224" s="38"/>
      <c r="B224" s="39"/>
      <c r="C224" s="247" t="s">
        <v>588</v>
      </c>
      <c r="D224" s="247" t="s">
        <v>612</v>
      </c>
      <c r="E224" s="248" t="s">
        <v>5324</v>
      </c>
      <c r="F224" s="249" t="s">
        <v>5325</v>
      </c>
      <c r="G224" s="250" t="s">
        <v>612</v>
      </c>
      <c r="H224" s="251">
        <v>2</v>
      </c>
      <c r="I224" s="252"/>
      <c r="J224" s="253">
        <f>ROUND(I224*H224,2)</f>
        <v>0</v>
      </c>
      <c r="K224" s="249" t="s">
        <v>356</v>
      </c>
      <c r="L224" s="254"/>
      <c r="M224" s="255" t="s">
        <v>28</v>
      </c>
      <c r="N224" s="256" t="s">
        <v>45</v>
      </c>
      <c r="O224" s="84"/>
      <c r="P224" s="221">
        <f>O224*H224</f>
        <v>0</v>
      </c>
      <c r="Q224" s="221">
        <v>0.00016</v>
      </c>
      <c r="R224" s="221">
        <f>Q224*H224</f>
        <v>0.00032</v>
      </c>
      <c r="S224" s="221">
        <v>0</v>
      </c>
      <c r="T224" s="222">
        <f>S224*H224</f>
        <v>0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223" t="s">
        <v>405</v>
      </c>
      <c r="AT224" s="223" t="s">
        <v>612</v>
      </c>
      <c r="AU224" s="223" t="s">
        <v>82</v>
      </c>
      <c r="AY224" s="17" t="s">
        <v>351</v>
      </c>
      <c r="BE224" s="224">
        <f>IF(N224="základní",J224,0)</f>
        <v>0</v>
      </c>
      <c r="BF224" s="224">
        <f>IF(N224="snížená",J224,0)</f>
        <v>0</v>
      </c>
      <c r="BG224" s="224">
        <f>IF(N224="zákl. přenesená",J224,0)</f>
        <v>0</v>
      </c>
      <c r="BH224" s="224">
        <f>IF(N224="sníž. přenesená",J224,0)</f>
        <v>0</v>
      </c>
      <c r="BI224" s="224">
        <f>IF(N224="nulová",J224,0)</f>
        <v>0</v>
      </c>
      <c r="BJ224" s="17" t="s">
        <v>82</v>
      </c>
      <c r="BK224" s="224">
        <f>ROUND(I224*H224,2)</f>
        <v>0</v>
      </c>
      <c r="BL224" s="17" t="s">
        <v>228</v>
      </c>
      <c r="BM224" s="223" t="s">
        <v>5326</v>
      </c>
    </row>
    <row r="225" spans="1:51" s="12" customFormat="1" ht="12">
      <c r="A225" s="12"/>
      <c r="B225" s="225"/>
      <c r="C225" s="226"/>
      <c r="D225" s="227" t="s">
        <v>358</v>
      </c>
      <c r="E225" s="228" t="s">
        <v>28</v>
      </c>
      <c r="F225" s="229" t="s">
        <v>5022</v>
      </c>
      <c r="G225" s="226"/>
      <c r="H225" s="228" t="s">
        <v>28</v>
      </c>
      <c r="I225" s="230"/>
      <c r="J225" s="226"/>
      <c r="K225" s="226"/>
      <c r="L225" s="231"/>
      <c r="M225" s="232"/>
      <c r="N225" s="233"/>
      <c r="O225" s="233"/>
      <c r="P225" s="233"/>
      <c r="Q225" s="233"/>
      <c r="R225" s="233"/>
      <c r="S225" s="233"/>
      <c r="T225" s="234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T225" s="235" t="s">
        <v>358</v>
      </c>
      <c r="AU225" s="235" t="s">
        <v>82</v>
      </c>
      <c r="AV225" s="12" t="s">
        <v>82</v>
      </c>
      <c r="AW225" s="12" t="s">
        <v>35</v>
      </c>
      <c r="AX225" s="12" t="s">
        <v>74</v>
      </c>
      <c r="AY225" s="235" t="s">
        <v>351</v>
      </c>
    </row>
    <row r="226" spans="1:51" s="12" customFormat="1" ht="12">
      <c r="A226" s="12"/>
      <c r="B226" s="225"/>
      <c r="C226" s="226"/>
      <c r="D226" s="227" t="s">
        <v>358</v>
      </c>
      <c r="E226" s="228" t="s">
        <v>28</v>
      </c>
      <c r="F226" s="229" t="s">
        <v>5207</v>
      </c>
      <c r="G226" s="226"/>
      <c r="H226" s="228" t="s">
        <v>28</v>
      </c>
      <c r="I226" s="230"/>
      <c r="J226" s="226"/>
      <c r="K226" s="226"/>
      <c r="L226" s="231"/>
      <c r="M226" s="232"/>
      <c r="N226" s="233"/>
      <c r="O226" s="233"/>
      <c r="P226" s="233"/>
      <c r="Q226" s="233"/>
      <c r="R226" s="233"/>
      <c r="S226" s="233"/>
      <c r="T226" s="234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T226" s="235" t="s">
        <v>358</v>
      </c>
      <c r="AU226" s="235" t="s">
        <v>82</v>
      </c>
      <c r="AV226" s="12" t="s">
        <v>82</v>
      </c>
      <c r="AW226" s="12" t="s">
        <v>35</v>
      </c>
      <c r="AX226" s="12" t="s">
        <v>74</v>
      </c>
      <c r="AY226" s="235" t="s">
        <v>351</v>
      </c>
    </row>
    <row r="227" spans="1:51" s="13" customFormat="1" ht="12">
      <c r="A227" s="13"/>
      <c r="B227" s="236"/>
      <c r="C227" s="237"/>
      <c r="D227" s="227" t="s">
        <v>358</v>
      </c>
      <c r="E227" s="238" t="s">
        <v>592</v>
      </c>
      <c r="F227" s="239" t="s">
        <v>138</v>
      </c>
      <c r="G227" s="237"/>
      <c r="H227" s="240">
        <v>2</v>
      </c>
      <c r="I227" s="241"/>
      <c r="J227" s="237"/>
      <c r="K227" s="237"/>
      <c r="L227" s="242"/>
      <c r="M227" s="243"/>
      <c r="N227" s="244"/>
      <c r="O227" s="244"/>
      <c r="P227" s="244"/>
      <c r="Q227" s="244"/>
      <c r="R227" s="244"/>
      <c r="S227" s="244"/>
      <c r="T227" s="245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46" t="s">
        <v>358</v>
      </c>
      <c r="AU227" s="246" t="s">
        <v>82</v>
      </c>
      <c r="AV227" s="13" t="s">
        <v>138</v>
      </c>
      <c r="AW227" s="13" t="s">
        <v>35</v>
      </c>
      <c r="AX227" s="13" t="s">
        <v>82</v>
      </c>
      <c r="AY227" s="246" t="s">
        <v>351</v>
      </c>
    </row>
    <row r="228" spans="1:65" s="2" customFormat="1" ht="33" customHeight="1">
      <c r="A228" s="38"/>
      <c r="B228" s="39"/>
      <c r="C228" s="212" t="s">
        <v>594</v>
      </c>
      <c r="D228" s="212" t="s">
        <v>352</v>
      </c>
      <c r="E228" s="213" t="s">
        <v>5327</v>
      </c>
      <c r="F228" s="214" t="s">
        <v>5328</v>
      </c>
      <c r="G228" s="215" t="s">
        <v>612</v>
      </c>
      <c r="H228" s="216">
        <v>18</v>
      </c>
      <c r="I228" s="217"/>
      <c r="J228" s="218">
        <f>ROUND(I228*H228,2)</f>
        <v>0</v>
      </c>
      <c r="K228" s="214" t="s">
        <v>28</v>
      </c>
      <c r="L228" s="44"/>
      <c r="M228" s="219" t="s">
        <v>28</v>
      </c>
      <c r="N228" s="220" t="s">
        <v>45</v>
      </c>
      <c r="O228" s="84"/>
      <c r="P228" s="221">
        <f>O228*H228</f>
        <v>0</v>
      </c>
      <c r="Q228" s="221">
        <v>0.0025</v>
      </c>
      <c r="R228" s="221">
        <f>Q228*H228</f>
        <v>0.045</v>
      </c>
      <c r="S228" s="221">
        <v>0</v>
      </c>
      <c r="T228" s="222">
        <f>S228*H228</f>
        <v>0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223" t="s">
        <v>228</v>
      </c>
      <c r="AT228" s="223" t="s">
        <v>352</v>
      </c>
      <c r="AU228" s="223" t="s">
        <v>82</v>
      </c>
      <c r="AY228" s="17" t="s">
        <v>351</v>
      </c>
      <c r="BE228" s="224">
        <f>IF(N228="základní",J228,0)</f>
        <v>0</v>
      </c>
      <c r="BF228" s="224">
        <f>IF(N228="snížená",J228,0)</f>
        <v>0</v>
      </c>
      <c r="BG228" s="224">
        <f>IF(N228="zákl. přenesená",J228,0)</f>
        <v>0</v>
      </c>
      <c r="BH228" s="224">
        <f>IF(N228="sníž. přenesená",J228,0)</f>
        <v>0</v>
      </c>
      <c r="BI228" s="224">
        <f>IF(N228="nulová",J228,0)</f>
        <v>0</v>
      </c>
      <c r="BJ228" s="17" t="s">
        <v>82</v>
      </c>
      <c r="BK228" s="224">
        <f>ROUND(I228*H228,2)</f>
        <v>0</v>
      </c>
      <c r="BL228" s="17" t="s">
        <v>228</v>
      </c>
      <c r="BM228" s="223" t="s">
        <v>5329</v>
      </c>
    </row>
    <row r="229" spans="1:51" s="12" customFormat="1" ht="12">
      <c r="A229" s="12"/>
      <c r="B229" s="225"/>
      <c r="C229" s="226"/>
      <c r="D229" s="227" t="s">
        <v>358</v>
      </c>
      <c r="E229" s="228" t="s">
        <v>28</v>
      </c>
      <c r="F229" s="229" t="s">
        <v>5022</v>
      </c>
      <c r="G229" s="226"/>
      <c r="H229" s="228" t="s">
        <v>28</v>
      </c>
      <c r="I229" s="230"/>
      <c r="J229" s="226"/>
      <c r="K229" s="226"/>
      <c r="L229" s="231"/>
      <c r="M229" s="232"/>
      <c r="N229" s="233"/>
      <c r="O229" s="233"/>
      <c r="P229" s="233"/>
      <c r="Q229" s="233"/>
      <c r="R229" s="233"/>
      <c r="S229" s="233"/>
      <c r="T229" s="234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T229" s="235" t="s">
        <v>358</v>
      </c>
      <c r="AU229" s="235" t="s">
        <v>82</v>
      </c>
      <c r="AV229" s="12" t="s">
        <v>82</v>
      </c>
      <c r="AW229" s="12" t="s">
        <v>35</v>
      </c>
      <c r="AX229" s="12" t="s">
        <v>74</v>
      </c>
      <c r="AY229" s="235" t="s">
        <v>351</v>
      </c>
    </row>
    <row r="230" spans="1:51" s="12" customFormat="1" ht="12">
      <c r="A230" s="12"/>
      <c r="B230" s="225"/>
      <c r="C230" s="226"/>
      <c r="D230" s="227" t="s">
        <v>358</v>
      </c>
      <c r="E230" s="228" t="s">
        <v>28</v>
      </c>
      <c r="F230" s="229" t="s">
        <v>5207</v>
      </c>
      <c r="G230" s="226"/>
      <c r="H230" s="228" t="s">
        <v>28</v>
      </c>
      <c r="I230" s="230"/>
      <c r="J230" s="226"/>
      <c r="K230" s="226"/>
      <c r="L230" s="231"/>
      <c r="M230" s="232"/>
      <c r="N230" s="233"/>
      <c r="O230" s="233"/>
      <c r="P230" s="233"/>
      <c r="Q230" s="233"/>
      <c r="R230" s="233"/>
      <c r="S230" s="233"/>
      <c r="T230" s="234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T230" s="235" t="s">
        <v>358</v>
      </c>
      <c r="AU230" s="235" t="s">
        <v>82</v>
      </c>
      <c r="AV230" s="12" t="s">
        <v>82</v>
      </c>
      <c r="AW230" s="12" t="s">
        <v>35</v>
      </c>
      <c r="AX230" s="12" t="s">
        <v>74</v>
      </c>
      <c r="AY230" s="235" t="s">
        <v>351</v>
      </c>
    </row>
    <row r="231" spans="1:51" s="13" customFormat="1" ht="12">
      <c r="A231" s="13"/>
      <c r="B231" s="236"/>
      <c r="C231" s="237"/>
      <c r="D231" s="227" t="s">
        <v>358</v>
      </c>
      <c r="E231" s="238" t="s">
        <v>598</v>
      </c>
      <c r="F231" s="239" t="s">
        <v>5330</v>
      </c>
      <c r="G231" s="237"/>
      <c r="H231" s="240">
        <v>10.5</v>
      </c>
      <c r="I231" s="241"/>
      <c r="J231" s="237"/>
      <c r="K231" s="237"/>
      <c r="L231" s="242"/>
      <c r="M231" s="243"/>
      <c r="N231" s="244"/>
      <c r="O231" s="244"/>
      <c r="P231" s="244"/>
      <c r="Q231" s="244"/>
      <c r="R231" s="244"/>
      <c r="S231" s="244"/>
      <c r="T231" s="245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46" t="s">
        <v>358</v>
      </c>
      <c r="AU231" s="246" t="s">
        <v>82</v>
      </c>
      <c r="AV231" s="13" t="s">
        <v>138</v>
      </c>
      <c r="AW231" s="13" t="s">
        <v>35</v>
      </c>
      <c r="AX231" s="13" t="s">
        <v>74</v>
      </c>
      <c r="AY231" s="246" t="s">
        <v>351</v>
      </c>
    </row>
    <row r="232" spans="1:51" s="12" customFormat="1" ht="12">
      <c r="A232" s="12"/>
      <c r="B232" s="225"/>
      <c r="C232" s="226"/>
      <c r="D232" s="227" t="s">
        <v>358</v>
      </c>
      <c r="E232" s="228" t="s">
        <v>28</v>
      </c>
      <c r="F232" s="229" t="s">
        <v>5221</v>
      </c>
      <c r="G232" s="226"/>
      <c r="H232" s="228" t="s">
        <v>28</v>
      </c>
      <c r="I232" s="230"/>
      <c r="J232" s="226"/>
      <c r="K232" s="226"/>
      <c r="L232" s="231"/>
      <c r="M232" s="232"/>
      <c r="N232" s="233"/>
      <c r="O232" s="233"/>
      <c r="P232" s="233"/>
      <c r="Q232" s="233"/>
      <c r="R232" s="233"/>
      <c r="S232" s="233"/>
      <c r="T232" s="234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T232" s="235" t="s">
        <v>358</v>
      </c>
      <c r="AU232" s="235" t="s">
        <v>82</v>
      </c>
      <c r="AV232" s="12" t="s">
        <v>82</v>
      </c>
      <c r="AW232" s="12" t="s">
        <v>35</v>
      </c>
      <c r="AX232" s="12" t="s">
        <v>74</v>
      </c>
      <c r="AY232" s="235" t="s">
        <v>351</v>
      </c>
    </row>
    <row r="233" spans="1:51" s="13" customFormat="1" ht="12">
      <c r="A233" s="13"/>
      <c r="B233" s="236"/>
      <c r="C233" s="237"/>
      <c r="D233" s="227" t="s">
        <v>358</v>
      </c>
      <c r="E233" s="238" t="s">
        <v>169</v>
      </c>
      <c r="F233" s="239" t="s">
        <v>5331</v>
      </c>
      <c r="G233" s="237"/>
      <c r="H233" s="240">
        <v>7.5</v>
      </c>
      <c r="I233" s="241"/>
      <c r="J233" s="237"/>
      <c r="K233" s="237"/>
      <c r="L233" s="242"/>
      <c r="M233" s="243"/>
      <c r="N233" s="244"/>
      <c r="O233" s="244"/>
      <c r="P233" s="244"/>
      <c r="Q233" s="244"/>
      <c r="R233" s="244"/>
      <c r="S233" s="244"/>
      <c r="T233" s="245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46" t="s">
        <v>358</v>
      </c>
      <c r="AU233" s="246" t="s">
        <v>82</v>
      </c>
      <c r="AV233" s="13" t="s">
        <v>138</v>
      </c>
      <c r="AW233" s="13" t="s">
        <v>35</v>
      </c>
      <c r="AX233" s="13" t="s">
        <v>74</v>
      </c>
      <c r="AY233" s="246" t="s">
        <v>351</v>
      </c>
    </row>
    <row r="234" spans="1:51" s="13" customFormat="1" ht="12">
      <c r="A234" s="13"/>
      <c r="B234" s="236"/>
      <c r="C234" s="237"/>
      <c r="D234" s="227" t="s">
        <v>358</v>
      </c>
      <c r="E234" s="238" t="s">
        <v>601</v>
      </c>
      <c r="F234" s="239" t="s">
        <v>5332</v>
      </c>
      <c r="G234" s="237"/>
      <c r="H234" s="240">
        <v>18</v>
      </c>
      <c r="I234" s="241"/>
      <c r="J234" s="237"/>
      <c r="K234" s="237"/>
      <c r="L234" s="242"/>
      <c r="M234" s="243"/>
      <c r="N234" s="244"/>
      <c r="O234" s="244"/>
      <c r="P234" s="244"/>
      <c r="Q234" s="244"/>
      <c r="R234" s="244"/>
      <c r="S234" s="244"/>
      <c r="T234" s="245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46" t="s">
        <v>358</v>
      </c>
      <c r="AU234" s="246" t="s">
        <v>82</v>
      </c>
      <c r="AV234" s="13" t="s">
        <v>138</v>
      </c>
      <c r="AW234" s="13" t="s">
        <v>35</v>
      </c>
      <c r="AX234" s="13" t="s">
        <v>82</v>
      </c>
      <c r="AY234" s="246" t="s">
        <v>351</v>
      </c>
    </row>
    <row r="235" spans="1:65" s="2" customFormat="1" ht="33" customHeight="1">
      <c r="A235" s="38"/>
      <c r="B235" s="39"/>
      <c r="C235" s="212" t="s">
        <v>609</v>
      </c>
      <c r="D235" s="212" t="s">
        <v>352</v>
      </c>
      <c r="E235" s="213" t="s">
        <v>5146</v>
      </c>
      <c r="F235" s="214" t="s">
        <v>5147</v>
      </c>
      <c r="G235" s="215" t="s">
        <v>612</v>
      </c>
      <c r="H235" s="216">
        <v>70.16</v>
      </c>
      <c r="I235" s="217"/>
      <c r="J235" s="218">
        <f>ROUND(I235*H235,2)</f>
        <v>0</v>
      </c>
      <c r="K235" s="214" t="s">
        <v>28</v>
      </c>
      <c r="L235" s="44"/>
      <c r="M235" s="219" t="s">
        <v>28</v>
      </c>
      <c r="N235" s="220" t="s">
        <v>45</v>
      </c>
      <c r="O235" s="84"/>
      <c r="P235" s="221">
        <f>O235*H235</f>
        <v>0</v>
      </c>
      <c r="Q235" s="221">
        <v>0.00362</v>
      </c>
      <c r="R235" s="221">
        <f>Q235*H235</f>
        <v>0.25397919999999996</v>
      </c>
      <c r="S235" s="221">
        <v>0</v>
      </c>
      <c r="T235" s="222">
        <f>S235*H235</f>
        <v>0</v>
      </c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R235" s="223" t="s">
        <v>228</v>
      </c>
      <c r="AT235" s="223" t="s">
        <v>352</v>
      </c>
      <c r="AU235" s="223" t="s">
        <v>82</v>
      </c>
      <c r="AY235" s="17" t="s">
        <v>351</v>
      </c>
      <c r="BE235" s="224">
        <f>IF(N235="základní",J235,0)</f>
        <v>0</v>
      </c>
      <c r="BF235" s="224">
        <f>IF(N235="snížená",J235,0)</f>
        <v>0</v>
      </c>
      <c r="BG235" s="224">
        <f>IF(N235="zákl. přenesená",J235,0)</f>
        <v>0</v>
      </c>
      <c r="BH235" s="224">
        <f>IF(N235="sníž. přenesená",J235,0)</f>
        <v>0</v>
      </c>
      <c r="BI235" s="224">
        <f>IF(N235="nulová",J235,0)</f>
        <v>0</v>
      </c>
      <c r="BJ235" s="17" t="s">
        <v>82</v>
      </c>
      <c r="BK235" s="224">
        <f>ROUND(I235*H235,2)</f>
        <v>0</v>
      </c>
      <c r="BL235" s="17" t="s">
        <v>228</v>
      </c>
      <c r="BM235" s="223" t="s">
        <v>5333</v>
      </c>
    </row>
    <row r="236" spans="1:51" s="12" customFormat="1" ht="12">
      <c r="A236" s="12"/>
      <c r="B236" s="225"/>
      <c r="C236" s="226"/>
      <c r="D236" s="227" t="s">
        <v>358</v>
      </c>
      <c r="E236" s="228" t="s">
        <v>28</v>
      </c>
      <c r="F236" s="229" t="s">
        <v>5022</v>
      </c>
      <c r="G236" s="226"/>
      <c r="H236" s="228" t="s">
        <v>28</v>
      </c>
      <c r="I236" s="230"/>
      <c r="J236" s="226"/>
      <c r="K236" s="226"/>
      <c r="L236" s="231"/>
      <c r="M236" s="232"/>
      <c r="N236" s="233"/>
      <c r="O236" s="233"/>
      <c r="P236" s="233"/>
      <c r="Q236" s="233"/>
      <c r="R236" s="233"/>
      <c r="S236" s="233"/>
      <c r="T236" s="234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T236" s="235" t="s">
        <v>358</v>
      </c>
      <c r="AU236" s="235" t="s">
        <v>82</v>
      </c>
      <c r="AV236" s="12" t="s">
        <v>82</v>
      </c>
      <c r="AW236" s="12" t="s">
        <v>35</v>
      </c>
      <c r="AX236" s="12" t="s">
        <v>74</v>
      </c>
      <c r="AY236" s="235" t="s">
        <v>351</v>
      </c>
    </row>
    <row r="237" spans="1:51" s="12" customFormat="1" ht="12">
      <c r="A237" s="12"/>
      <c r="B237" s="225"/>
      <c r="C237" s="226"/>
      <c r="D237" s="227" t="s">
        <v>358</v>
      </c>
      <c r="E237" s="228" t="s">
        <v>28</v>
      </c>
      <c r="F237" s="229" t="s">
        <v>5207</v>
      </c>
      <c r="G237" s="226"/>
      <c r="H237" s="228" t="s">
        <v>28</v>
      </c>
      <c r="I237" s="230"/>
      <c r="J237" s="226"/>
      <c r="K237" s="226"/>
      <c r="L237" s="231"/>
      <c r="M237" s="232"/>
      <c r="N237" s="233"/>
      <c r="O237" s="233"/>
      <c r="P237" s="233"/>
      <c r="Q237" s="233"/>
      <c r="R237" s="233"/>
      <c r="S237" s="233"/>
      <c r="T237" s="234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T237" s="235" t="s">
        <v>358</v>
      </c>
      <c r="AU237" s="235" t="s">
        <v>82</v>
      </c>
      <c r="AV237" s="12" t="s">
        <v>82</v>
      </c>
      <c r="AW237" s="12" t="s">
        <v>35</v>
      </c>
      <c r="AX237" s="12" t="s">
        <v>74</v>
      </c>
      <c r="AY237" s="235" t="s">
        <v>351</v>
      </c>
    </row>
    <row r="238" spans="1:51" s="13" customFormat="1" ht="12">
      <c r="A238" s="13"/>
      <c r="B238" s="236"/>
      <c r="C238" s="237"/>
      <c r="D238" s="227" t="s">
        <v>358</v>
      </c>
      <c r="E238" s="238" t="s">
        <v>614</v>
      </c>
      <c r="F238" s="239" t="s">
        <v>5334</v>
      </c>
      <c r="G238" s="237"/>
      <c r="H238" s="240">
        <v>34.23</v>
      </c>
      <c r="I238" s="241"/>
      <c r="J238" s="237"/>
      <c r="K238" s="237"/>
      <c r="L238" s="242"/>
      <c r="M238" s="243"/>
      <c r="N238" s="244"/>
      <c r="O238" s="244"/>
      <c r="P238" s="244"/>
      <c r="Q238" s="244"/>
      <c r="R238" s="244"/>
      <c r="S238" s="244"/>
      <c r="T238" s="245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46" t="s">
        <v>358</v>
      </c>
      <c r="AU238" s="246" t="s">
        <v>82</v>
      </c>
      <c r="AV238" s="13" t="s">
        <v>138</v>
      </c>
      <c r="AW238" s="13" t="s">
        <v>35</v>
      </c>
      <c r="AX238" s="13" t="s">
        <v>74</v>
      </c>
      <c r="AY238" s="246" t="s">
        <v>351</v>
      </c>
    </row>
    <row r="239" spans="1:51" s="12" customFormat="1" ht="12">
      <c r="A239" s="12"/>
      <c r="B239" s="225"/>
      <c r="C239" s="226"/>
      <c r="D239" s="227" t="s">
        <v>358</v>
      </c>
      <c r="E239" s="228" t="s">
        <v>28</v>
      </c>
      <c r="F239" s="229" t="s">
        <v>5221</v>
      </c>
      <c r="G239" s="226"/>
      <c r="H239" s="228" t="s">
        <v>28</v>
      </c>
      <c r="I239" s="230"/>
      <c r="J239" s="226"/>
      <c r="K239" s="226"/>
      <c r="L239" s="231"/>
      <c r="M239" s="232"/>
      <c r="N239" s="233"/>
      <c r="O239" s="233"/>
      <c r="P239" s="233"/>
      <c r="Q239" s="233"/>
      <c r="R239" s="233"/>
      <c r="S239" s="233"/>
      <c r="T239" s="234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T239" s="235" t="s">
        <v>358</v>
      </c>
      <c r="AU239" s="235" t="s">
        <v>82</v>
      </c>
      <c r="AV239" s="12" t="s">
        <v>82</v>
      </c>
      <c r="AW239" s="12" t="s">
        <v>35</v>
      </c>
      <c r="AX239" s="12" t="s">
        <v>74</v>
      </c>
      <c r="AY239" s="235" t="s">
        <v>351</v>
      </c>
    </row>
    <row r="240" spans="1:51" s="13" customFormat="1" ht="12">
      <c r="A240" s="13"/>
      <c r="B240" s="236"/>
      <c r="C240" s="237"/>
      <c r="D240" s="227" t="s">
        <v>358</v>
      </c>
      <c r="E240" s="238" t="s">
        <v>2924</v>
      </c>
      <c r="F240" s="239" t="s">
        <v>5335</v>
      </c>
      <c r="G240" s="237"/>
      <c r="H240" s="240">
        <v>35.93</v>
      </c>
      <c r="I240" s="241"/>
      <c r="J240" s="237"/>
      <c r="K240" s="237"/>
      <c r="L240" s="242"/>
      <c r="M240" s="243"/>
      <c r="N240" s="244"/>
      <c r="O240" s="244"/>
      <c r="P240" s="244"/>
      <c r="Q240" s="244"/>
      <c r="R240" s="244"/>
      <c r="S240" s="244"/>
      <c r="T240" s="245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46" t="s">
        <v>358</v>
      </c>
      <c r="AU240" s="246" t="s">
        <v>82</v>
      </c>
      <c r="AV240" s="13" t="s">
        <v>138</v>
      </c>
      <c r="AW240" s="13" t="s">
        <v>35</v>
      </c>
      <c r="AX240" s="13" t="s">
        <v>74</v>
      </c>
      <c r="AY240" s="246" t="s">
        <v>351</v>
      </c>
    </row>
    <row r="241" spans="1:51" s="13" customFormat="1" ht="12">
      <c r="A241" s="13"/>
      <c r="B241" s="236"/>
      <c r="C241" s="237"/>
      <c r="D241" s="227" t="s">
        <v>358</v>
      </c>
      <c r="E241" s="238" t="s">
        <v>5336</v>
      </c>
      <c r="F241" s="239" t="s">
        <v>5337</v>
      </c>
      <c r="G241" s="237"/>
      <c r="H241" s="240">
        <v>70.16</v>
      </c>
      <c r="I241" s="241"/>
      <c r="J241" s="237"/>
      <c r="K241" s="237"/>
      <c r="L241" s="242"/>
      <c r="M241" s="243"/>
      <c r="N241" s="244"/>
      <c r="O241" s="244"/>
      <c r="P241" s="244"/>
      <c r="Q241" s="244"/>
      <c r="R241" s="244"/>
      <c r="S241" s="244"/>
      <c r="T241" s="245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46" t="s">
        <v>358</v>
      </c>
      <c r="AU241" s="246" t="s">
        <v>82</v>
      </c>
      <c r="AV241" s="13" t="s">
        <v>138</v>
      </c>
      <c r="AW241" s="13" t="s">
        <v>35</v>
      </c>
      <c r="AX241" s="13" t="s">
        <v>82</v>
      </c>
      <c r="AY241" s="246" t="s">
        <v>351</v>
      </c>
    </row>
    <row r="242" spans="1:65" s="2" customFormat="1" ht="33" customHeight="1">
      <c r="A242" s="38"/>
      <c r="B242" s="39"/>
      <c r="C242" s="212" t="s">
        <v>616</v>
      </c>
      <c r="D242" s="212" t="s">
        <v>352</v>
      </c>
      <c r="E242" s="213" t="s">
        <v>5338</v>
      </c>
      <c r="F242" s="214" t="s">
        <v>5339</v>
      </c>
      <c r="G242" s="215" t="s">
        <v>534</v>
      </c>
      <c r="H242" s="216">
        <v>16</v>
      </c>
      <c r="I242" s="217"/>
      <c r="J242" s="218">
        <f>ROUND(I242*H242,2)</f>
        <v>0</v>
      </c>
      <c r="K242" s="214" t="s">
        <v>356</v>
      </c>
      <c r="L242" s="44"/>
      <c r="M242" s="219" t="s">
        <v>28</v>
      </c>
      <c r="N242" s="220" t="s">
        <v>45</v>
      </c>
      <c r="O242" s="84"/>
      <c r="P242" s="221">
        <f>O242*H242</f>
        <v>0</v>
      </c>
      <c r="Q242" s="221">
        <v>0</v>
      </c>
      <c r="R242" s="221">
        <f>Q242*H242</f>
        <v>0</v>
      </c>
      <c r="S242" s="221">
        <v>0</v>
      </c>
      <c r="T242" s="222">
        <f>S242*H242</f>
        <v>0</v>
      </c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R242" s="223" t="s">
        <v>228</v>
      </c>
      <c r="AT242" s="223" t="s">
        <v>352</v>
      </c>
      <c r="AU242" s="223" t="s">
        <v>82</v>
      </c>
      <c r="AY242" s="17" t="s">
        <v>351</v>
      </c>
      <c r="BE242" s="224">
        <f>IF(N242="základní",J242,0)</f>
        <v>0</v>
      </c>
      <c r="BF242" s="224">
        <f>IF(N242="snížená",J242,0)</f>
        <v>0</v>
      </c>
      <c r="BG242" s="224">
        <f>IF(N242="zákl. přenesená",J242,0)</f>
        <v>0</v>
      </c>
      <c r="BH242" s="224">
        <f>IF(N242="sníž. přenesená",J242,0)</f>
        <v>0</v>
      </c>
      <c r="BI242" s="224">
        <f>IF(N242="nulová",J242,0)</f>
        <v>0</v>
      </c>
      <c r="BJ242" s="17" t="s">
        <v>82</v>
      </c>
      <c r="BK242" s="224">
        <f>ROUND(I242*H242,2)</f>
        <v>0</v>
      </c>
      <c r="BL242" s="17" t="s">
        <v>228</v>
      </c>
      <c r="BM242" s="223" t="s">
        <v>5340</v>
      </c>
    </row>
    <row r="243" spans="1:51" s="12" customFormat="1" ht="12">
      <c r="A243" s="12"/>
      <c r="B243" s="225"/>
      <c r="C243" s="226"/>
      <c r="D243" s="227" t="s">
        <v>358</v>
      </c>
      <c r="E243" s="228" t="s">
        <v>28</v>
      </c>
      <c r="F243" s="229" t="s">
        <v>5022</v>
      </c>
      <c r="G243" s="226"/>
      <c r="H243" s="228" t="s">
        <v>28</v>
      </c>
      <c r="I243" s="230"/>
      <c r="J243" s="226"/>
      <c r="K243" s="226"/>
      <c r="L243" s="231"/>
      <c r="M243" s="232"/>
      <c r="N243" s="233"/>
      <c r="O243" s="233"/>
      <c r="P243" s="233"/>
      <c r="Q243" s="233"/>
      <c r="R243" s="233"/>
      <c r="S243" s="233"/>
      <c r="T243" s="234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T243" s="235" t="s">
        <v>358</v>
      </c>
      <c r="AU243" s="235" t="s">
        <v>82</v>
      </c>
      <c r="AV243" s="12" t="s">
        <v>82</v>
      </c>
      <c r="AW243" s="12" t="s">
        <v>35</v>
      </c>
      <c r="AX243" s="12" t="s">
        <v>74</v>
      </c>
      <c r="AY243" s="235" t="s">
        <v>351</v>
      </c>
    </row>
    <row r="244" spans="1:51" s="12" customFormat="1" ht="12">
      <c r="A244" s="12"/>
      <c r="B244" s="225"/>
      <c r="C244" s="226"/>
      <c r="D244" s="227" t="s">
        <v>358</v>
      </c>
      <c r="E244" s="228" t="s">
        <v>28</v>
      </c>
      <c r="F244" s="229" t="s">
        <v>5207</v>
      </c>
      <c r="G244" s="226"/>
      <c r="H244" s="228" t="s">
        <v>28</v>
      </c>
      <c r="I244" s="230"/>
      <c r="J244" s="226"/>
      <c r="K244" s="226"/>
      <c r="L244" s="231"/>
      <c r="M244" s="232"/>
      <c r="N244" s="233"/>
      <c r="O244" s="233"/>
      <c r="P244" s="233"/>
      <c r="Q244" s="233"/>
      <c r="R244" s="233"/>
      <c r="S244" s="233"/>
      <c r="T244" s="234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T244" s="235" t="s">
        <v>358</v>
      </c>
      <c r="AU244" s="235" t="s">
        <v>82</v>
      </c>
      <c r="AV244" s="12" t="s">
        <v>82</v>
      </c>
      <c r="AW244" s="12" t="s">
        <v>35</v>
      </c>
      <c r="AX244" s="12" t="s">
        <v>74</v>
      </c>
      <c r="AY244" s="235" t="s">
        <v>351</v>
      </c>
    </row>
    <row r="245" spans="1:51" s="13" customFormat="1" ht="12">
      <c r="A245" s="13"/>
      <c r="B245" s="236"/>
      <c r="C245" s="237"/>
      <c r="D245" s="227" t="s">
        <v>358</v>
      </c>
      <c r="E245" s="238" t="s">
        <v>620</v>
      </c>
      <c r="F245" s="239" t="s">
        <v>5341</v>
      </c>
      <c r="G245" s="237"/>
      <c r="H245" s="240">
        <v>9</v>
      </c>
      <c r="I245" s="241"/>
      <c r="J245" s="237"/>
      <c r="K245" s="237"/>
      <c r="L245" s="242"/>
      <c r="M245" s="243"/>
      <c r="N245" s="244"/>
      <c r="O245" s="244"/>
      <c r="P245" s="244"/>
      <c r="Q245" s="244"/>
      <c r="R245" s="244"/>
      <c r="S245" s="244"/>
      <c r="T245" s="245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46" t="s">
        <v>358</v>
      </c>
      <c r="AU245" s="246" t="s">
        <v>82</v>
      </c>
      <c r="AV245" s="13" t="s">
        <v>138</v>
      </c>
      <c r="AW245" s="13" t="s">
        <v>35</v>
      </c>
      <c r="AX245" s="13" t="s">
        <v>74</v>
      </c>
      <c r="AY245" s="246" t="s">
        <v>351</v>
      </c>
    </row>
    <row r="246" spans="1:51" s="13" customFormat="1" ht="12">
      <c r="A246" s="13"/>
      <c r="B246" s="236"/>
      <c r="C246" s="237"/>
      <c r="D246" s="227" t="s">
        <v>358</v>
      </c>
      <c r="E246" s="238" t="s">
        <v>2930</v>
      </c>
      <c r="F246" s="239" t="s">
        <v>82</v>
      </c>
      <c r="G246" s="237"/>
      <c r="H246" s="240">
        <v>1</v>
      </c>
      <c r="I246" s="241"/>
      <c r="J246" s="237"/>
      <c r="K246" s="237"/>
      <c r="L246" s="242"/>
      <c r="M246" s="243"/>
      <c r="N246" s="244"/>
      <c r="O246" s="244"/>
      <c r="P246" s="244"/>
      <c r="Q246" s="244"/>
      <c r="R246" s="244"/>
      <c r="S246" s="244"/>
      <c r="T246" s="245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46" t="s">
        <v>358</v>
      </c>
      <c r="AU246" s="246" t="s">
        <v>82</v>
      </c>
      <c r="AV246" s="13" t="s">
        <v>138</v>
      </c>
      <c r="AW246" s="13" t="s">
        <v>35</v>
      </c>
      <c r="AX246" s="13" t="s">
        <v>74</v>
      </c>
      <c r="AY246" s="246" t="s">
        <v>351</v>
      </c>
    </row>
    <row r="247" spans="1:51" s="12" customFormat="1" ht="12">
      <c r="A247" s="12"/>
      <c r="B247" s="225"/>
      <c r="C247" s="226"/>
      <c r="D247" s="227" t="s">
        <v>358</v>
      </c>
      <c r="E247" s="228" t="s">
        <v>28</v>
      </c>
      <c r="F247" s="229" t="s">
        <v>5221</v>
      </c>
      <c r="G247" s="226"/>
      <c r="H247" s="228" t="s">
        <v>28</v>
      </c>
      <c r="I247" s="230"/>
      <c r="J247" s="226"/>
      <c r="K247" s="226"/>
      <c r="L247" s="231"/>
      <c r="M247" s="232"/>
      <c r="N247" s="233"/>
      <c r="O247" s="233"/>
      <c r="P247" s="233"/>
      <c r="Q247" s="233"/>
      <c r="R247" s="233"/>
      <c r="S247" s="233"/>
      <c r="T247" s="234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T247" s="235" t="s">
        <v>358</v>
      </c>
      <c r="AU247" s="235" t="s">
        <v>82</v>
      </c>
      <c r="AV247" s="12" t="s">
        <v>82</v>
      </c>
      <c r="AW247" s="12" t="s">
        <v>35</v>
      </c>
      <c r="AX247" s="12" t="s">
        <v>74</v>
      </c>
      <c r="AY247" s="235" t="s">
        <v>351</v>
      </c>
    </row>
    <row r="248" spans="1:51" s="13" customFormat="1" ht="12">
      <c r="A248" s="13"/>
      <c r="B248" s="236"/>
      <c r="C248" s="237"/>
      <c r="D248" s="227" t="s">
        <v>358</v>
      </c>
      <c r="E248" s="238" t="s">
        <v>5204</v>
      </c>
      <c r="F248" s="239" t="s">
        <v>5342</v>
      </c>
      <c r="G248" s="237"/>
      <c r="H248" s="240">
        <v>6</v>
      </c>
      <c r="I248" s="241"/>
      <c r="J248" s="237"/>
      <c r="K248" s="237"/>
      <c r="L248" s="242"/>
      <c r="M248" s="243"/>
      <c r="N248" s="244"/>
      <c r="O248" s="244"/>
      <c r="P248" s="244"/>
      <c r="Q248" s="244"/>
      <c r="R248" s="244"/>
      <c r="S248" s="244"/>
      <c r="T248" s="245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46" t="s">
        <v>358</v>
      </c>
      <c r="AU248" s="246" t="s">
        <v>82</v>
      </c>
      <c r="AV248" s="13" t="s">
        <v>138</v>
      </c>
      <c r="AW248" s="13" t="s">
        <v>35</v>
      </c>
      <c r="AX248" s="13" t="s">
        <v>74</v>
      </c>
      <c r="AY248" s="246" t="s">
        <v>351</v>
      </c>
    </row>
    <row r="249" spans="1:51" s="13" customFormat="1" ht="12">
      <c r="A249" s="13"/>
      <c r="B249" s="236"/>
      <c r="C249" s="237"/>
      <c r="D249" s="227" t="s">
        <v>358</v>
      </c>
      <c r="E249" s="238" t="s">
        <v>5343</v>
      </c>
      <c r="F249" s="239" t="s">
        <v>5344</v>
      </c>
      <c r="G249" s="237"/>
      <c r="H249" s="240">
        <v>16</v>
      </c>
      <c r="I249" s="241"/>
      <c r="J249" s="237"/>
      <c r="K249" s="237"/>
      <c r="L249" s="242"/>
      <c r="M249" s="243"/>
      <c r="N249" s="244"/>
      <c r="O249" s="244"/>
      <c r="P249" s="244"/>
      <c r="Q249" s="244"/>
      <c r="R249" s="244"/>
      <c r="S249" s="244"/>
      <c r="T249" s="245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46" t="s">
        <v>358</v>
      </c>
      <c r="AU249" s="246" t="s">
        <v>82</v>
      </c>
      <c r="AV249" s="13" t="s">
        <v>138</v>
      </c>
      <c r="AW249" s="13" t="s">
        <v>35</v>
      </c>
      <c r="AX249" s="13" t="s">
        <v>82</v>
      </c>
      <c r="AY249" s="246" t="s">
        <v>351</v>
      </c>
    </row>
    <row r="250" spans="1:65" s="2" customFormat="1" ht="16.5" customHeight="1">
      <c r="A250" s="38"/>
      <c r="B250" s="39"/>
      <c r="C250" s="247" t="s">
        <v>622</v>
      </c>
      <c r="D250" s="247" t="s">
        <v>612</v>
      </c>
      <c r="E250" s="248" t="s">
        <v>5345</v>
      </c>
      <c r="F250" s="249" t="s">
        <v>5346</v>
      </c>
      <c r="G250" s="250" t="s">
        <v>534</v>
      </c>
      <c r="H250" s="251">
        <v>15</v>
      </c>
      <c r="I250" s="252"/>
      <c r="J250" s="253">
        <f>ROUND(I250*H250,2)</f>
        <v>0</v>
      </c>
      <c r="K250" s="249" t="s">
        <v>356</v>
      </c>
      <c r="L250" s="254"/>
      <c r="M250" s="255" t="s">
        <v>28</v>
      </c>
      <c r="N250" s="256" t="s">
        <v>45</v>
      </c>
      <c r="O250" s="84"/>
      <c r="P250" s="221">
        <f>O250*H250</f>
        <v>0</v>
      </c>
      <c r="Q250" s="221">
        <v>0.00028</v>
      </c>
      <c r="R250" s="221">
        <f>Q250*H250</f>
        <v>0.0042</v>
      </c>
      <c r="S250" s="221">
        <v>0</v>
      </c>
      <c r="T250" s="222">
        <f>S250*H250</f>
        <v>0</v>
      </c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R250" s="223" t="s">
        <v>405</v>
      </c>
      <c r="AT250" s="223" t="s">
        <v>612</v>
      </c>
      <c r="AU250" s="223" t="s">
        <v>82</v>
      </c>
      <c r="AY250" s="17" t="s">
        <v>351</v>
      </c>
      <c r="BE250" s="224">
        <f>IF(N250="základní",J250,0)</f>
        <v>0</v>
      </c>
      <c r="BF250" s="224">
        <f>IF(N250="snížená",J250,0)</f>
        <v>0</v>
      </c>
      <c r="BG250" s="224">
        <f>IF(N250="zákl. přenesená",J250,0)</f>
        <v>0</v>
      </c>
      <c r="BH250" s="224">
        <f>IF(N250="sníž. přenesená",J250,0)</f>
        <v>0</v>
      </c>
      <c r="BI250" s="224">
        <f>IF(N250="nulová",J250,0)</f>
        <v>0</v>
      </c>
      <c r="BJ250" s="17" t="s">
        <v>82</v>
      </c>
      <c r="BK250" s="224">
        <f>ROUND(I250*H250,2)</f>
        <v>0</v>
      </c>
      <c r="BL250" s="17" t="s">
        <v>228</v>
      </c>
      <c r="BM250" s="223" t="s">
        <v>5347</v>
      </c>
    </row>
    <row r="251" spans="1:51" s="13" customFormat="1" ht="12">
      <c r="A251" s="13"/>
      <c r="B251" s="236"/>
      <c r="C251" s="237"/>
      <c r="D251" s="227" t="s">
        <v>358</v>
      </c>
      <c r="E251" s="238" t="s">
        <v>627</v>
      </c>
      <c r="F251" s="239" t="s">
        <v>5348</v>
      </c>
      <c r="G251" s="237"/>
      <c r="H251" s="240">
        <v>9</v>
      </c>
      <c r="I251" s="241"/>
      <c r="J251" s="237"/>
      <c r="K251" s="237"/>
      <c r="L251" s="242"/>
      <c r="M251" s="243"/>
      <c r="N251" s="244"/>
      <c r="O251" s="244"/>
      <c r="P251" s="244"/>
      <c r="Q251" s="244"/>
      <c r="R251" s="244"/>
      <c r="S251" s="244"/>
      <c r="T251" s="245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46" t="s">
        <v>358</v>
      </c>
      <c r="AU251" s="246" t="s">
        <v>82</v>
      </c>
      <c r="AV251" s="13" t="s">
        <v>138</v>
      </c>
      <c r="AW251" s="13" t="s">
        <v>35</v>
      </c>
      <c r="AX251" s="13" t="s">
        <v>74</v>
      </c>
      <c r="AY251" s="246" t="s">
        <v>351</v>
      </c>
    </row>
    <row r="252" spans="1:51" s="13" customFormat="1" ht="12">
      <c r="A252" s="13"/>
      <c r="B252" s="236"/>
      <c r="C252" s="237"/>
      <c r="D252" s="227" t="s">
        <v>358</v>
      </c>
      <c r="E252" s="238" t="s">
        <v>2936</v>
      </c>
      <c r="F252" s="239" t="s">
        <v>5349</v>
      </c>
      <c r="G252" s="237"/>
      <c r="H252" s="240">
        <v>6</v>
      </c>
      <c r="I252" s="241"/>
      <c r="J252" s="237"/>
      <c r="K252" s="237"/>
      <c r="L252" s="242"/>
      <c r="M252" s="243"/>
      <c r="N252" s="244"/>
      <c r="O252" s="244"/>
      <c r="P252" s="244"/>
      <c r="Q252" s="244"/>
      <c r="R252" s="244"/>
      <c r="S252" s="244"/>
      <c r="T252" s="245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46" t="s">
        <v>358</v>
      </c>
      <c r="AU252" s="246" t="s">
        <v>82</v>
      </c>
      <c r="AV252" s="13" t="s">
        <v>138</v>
      </c>
      <c r="AW252" s="13" t="s">
        <v>35</v>
      </c>
      <c r="AX252" s="13" t="s">
        <v>74</v>
      </c>
      <c r="AY252" s="246" t="s">
        <v>351</v>
      </c>
    </row>
    <row r="253" spans="1:51" s="13" customFormat="1" ht="12">
      <c r="A253" s="13"/>
      <c r="B253" s="236"/>
      <c r="C253" s="237"/>
      <c r="D253" s="227" t="s">
        <v>358</v>
      </c>
      <c r="E253" s="238" t="s">
        <v>5350</v>
      </c>
      <c r="F253" s="239" t="s">
        <v>5351</v>
      </c>
      <c r="G253" s="237"/>
      <c r="H253" s="240">
        <v>15</v>
      </c>
      <c r="I253" s="241"/>
      <c r="J253" s="237"/>
      <c r="K253" s="237"/>
      <c r="L253" s="242"/>
      <c r="M253" s="243"/>
      <c r="N253" s="244"/>
      <c r="O253" s="244"/>
      <c r="P253" s="244"/>
      <c r="Q253" s="244"/>
      <c r="R253" s="244"/>
      <c r="S253" s="244"/>
      <c r="T253" s="245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46" t="s">
        <v>358</v>
      </c>
      <c r="AU253" s="246" t="s">
        <v>82</v>
      </c>
      <c r="AV253" s="13" t="s">
        <v>138</v>
      </c>
      <c r="AW253" s="13" t="s">
        <v>35</v>
      </c>
      <c r="AX253" s="13" t="s">
        <v>82</v>
      </c>
      <c r="AY253" s="246" t="s">
        <v>351</v>
      </c>
    </row>
    <row r="254" spans="1:65" s="2" customFormat="1" ht="16.5" customHeight="1">
      <c r="A254" s="38"/>
      <c r="B254" s="39"/>
      <c r="C254" s="247" t="s">
        <v>629</v>
      </c>
      <c r="D254" s="247" t="s">
        <v>612</v>
      </c>
      <c r="E254" s="248" t="s">
        <v>5352</v>
      </c>
      <c r="F254" s="249" t="s">
        <v>5353</v>
      </c>
      <c r="G254" s="250" t="s">
        <v>534</v>
      </c>
      <c r="H254" s="251">
        <v>1</v>
      </c>
      <c r="I254" s="252"/>
      <c r="J254" s="253">
        <f>ROUND(I254*H254,2)</f>
        <v>0</v>
      </c>
      <c r="K254" s="249" t="s">
        <v>356</v>
      </c>
      <c r="L254" s="254"/>
      <c r="M254" s="255" t="s">
        <v>28</v>
      </c>
      <c r="N254" s="256" t="s">
        <v>45</v>
      </c>
      <c r="O254" s="84"/>
      <c r="P254" s="221">
        <f>O254*H254</f>
        <v>0</v>
      </c>
      <c r="Q254" s="221">
        <v>0.00031</v>
      </c>
      <c r="R254" s="221">
        <f>Q254*H254</f>
        <v>0.00031</v>
      </c>
      <c r="S254" s="221">
        <v>0</v>
      </c>
      <c r="T254" s="222">
        <f>S254*H254</f>
        <v>0</v>
      </c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R254" s="223" t="s">
        <v>405</v>
      </c>
      <c r="AT254" s="223" t="s">
        <v>612</v>
      </c>
      <c r="AU254" s="223" t="s">
        <v>82</v>
      </c>
      <c r="AY254" s="17" t="s">
        <v>351</v>
      </c>
      <c r="BE254" s="224">
        <f>IF(N254="základní",J254,0)</f>
        <v>0</v>
      </c>
      <c r="BF254" s="224">
        <f>IF(N254="snížená",J254,0)</f>
        <v>0</v>
      </c>
      <c r="BG254" s="224">
        <f>IF(N254="zákl. přenesená",J254,0)</f>
        <v>0</v>
      </c>
      <c r="BH254" s="224">
        <f>IF(N254="sníž. přenesená",J254,0)</f>
        <v>0</v>
      </c>
      <c r="BI254" s="224">
        <f>IF(N254="nulová",J254,0)</f>
        <v>0</v>
      </c>
      <c r="BJ254" s="17" t="s">
        <v>82</v>
      </c>
      <c r="BK254" s="224">
        <f>ROUND(I254*H254,2)</f>
        <v>0</v>
      </c>
      <c r="BL254" s="17" t="s">
        <v>228</v>
      </c>
      <c r="BM254" s="223" t="s">
        <v>5354</v>
      </c>
    </row>
    <row r="255" spans="1:51" s="13" customFormat="1" ht="12">
      <c r="A255" s="13"/>
      <c r="B255" s="236"/>
      <c r="C255" s="237"/>
      <c r="D255" s="227" t="s">
        <v>358</v>
      </c>
      <c r="E255" s="238" t="s">
        <v>633</v>
      </c>
      <c r="F255" s="239" t="s">
        <v>82</v>
      </c>
      <c r="G255" s="237"/>
      <c r="H255" s="240">
        <v>1</v>
      </c>
      <c r="I255" s="241"/>
      <c r="J255" s="237"/>
      <c r="K255" s="237"/>
      <c r="L255" s="242"/>
      <c r="M255" s="243"/>
      <c r="N255" s="244"/>
      <c r="O255" s="244"/>
      <c r="P255" s="244"/>
      <c r="Q255" s="244"/>
      <c r="R255" s="244"/>
      <c r="S255" s="244"/>
      <c r="T255" s="245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46" t="s">
        <v>358</v>
      </c>
      <c r="AU255" s="246" t="s">
        <v>82</v>
      </c>
      <c r="AV255" s="13" t="s">
        <v>138</v>
      </c>
      <c r="AW255" s="13" t="s">
        <v>35</v>
      </c>
      <c r="AX255" s="13" t="s">
        <v>82</v>
      </c>
      <c r="AY255" s="246" t="s">
        <v>351</v>
      </c>
    </row>
    <row r="256" spans="1:65" s="2" customFormat="1" ht="33" customHeight="1">
      <c r="A256" s="38"/>
      <c r="B256" s="39"/>
      <c r="C256" s="212" t="s">
        <v>634</v>
      </c>
      <c r="D256" s="212" t="s">
        <v>352</v>
      </c>
      <c r="E256" s="213" t="s">
        <v>5355</v>
      </c>
      <c r="F256" s="214" t="s">
        <v>5356</v>
      </c>
      <c r="G256" s="215" t="s">
        <v>534</v>
      </c>
      <c r="H256" s="216">
        <v>4</v>
      </c>
      <c r="I256" s="217"/>
      <c r="J256" s="218">
        <f>ROUND(I256*H256,2)</f>
        <v>0</v>
      </c>
      <c r="K256" s="214" t="s">
        <v>356</v>
      </c>
      <c r="L256" s="44"/>
      <c r="M256" s="219" t="s">
        <v>28</v>
      </c>
      <c r="N256" s="220" t="s">
        <v>45</v>
      </c>
      <c r="O256" s="84"/>
      <c r="P256" s="221">
        <f>O256*H256</f>
        <v>0</v>
      </c>
      <c r="Q256" s="221">
        <v>0</v>
      </c>
      <c r="R256" s="221">
        <f>Q256*H256</f>
        <v>0</v>
      </c>
      <c r="S256" s="221">
        <v>0</v>
      </c>
      <c r="T256" s="222">
        <f>S256*H256</f>
        <v>0</v>
      </c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R256" s="223" t="s">
        <v>228</v>
      </c>
      <c r="AT256" s="223" t="s">
        <v>352</v>
      </c>
      <c r="AU256" s="223" t="s">
        <v>82</v>
      </c>
      <c r="AY256" s="17" t="s">
        <v>351</v>
      </c>
      <c r="BE256" s="224">
        <f>IF(N256="základní",J256,0)</f>
        <v>0</v>
      </c>
      <c r="BF256" s="224">
        <f>IF(N256="snížená",J256,0)</f>
        <v>0</v>
      </c>
      <c r="BG256" s="224">
        <f>IF(N256="zákl. přenesená",J256,0)</f>
        <v>0</v>
      </c>
      <c r="BH256" s="224">
        <f>IF(N256="sníž. přenesená",J256,0)</f>
        <v>0</v>
      </c>
      <c r="BI256" s="224">
        <f>IF(N256="nulová",J256,0)</f>
        <v>0</v>
      </c>
      <c r="BJ256" s="17" t="s">
        <v>82</v>
      </c>
      <c r="BK256" s="224">
        <f>ROUND(I256*H256,2)</f>
        <v>0</v>
      </c>
      <c r="BL256" s="17" t="s">
        <v>228</v>
      </c>
      <c r="BM256" s="223" t="s">
        <v>5357</v>
      </c>
    </row>
    <row r="257" spans="1:51" s="12" customFormat="1" ht="12">
      <c r="A257" s="12"/>
      <c r="B257" s="225"/>
      <c r="C257" s="226"/>
      <c r="D257" s="227" t="s">
        <v>358</v>
      </c>
      <c r="E257" s="228" t="s">
        <v>28</v>
      </c>
      <c r="F257" s="229" t="s">
        <v>5022</v>
      </c>
      <c r="G257" s="226"/>
      <c r="H257" s="228" t="s">
        <v>28</v>
      </c>
      <c r="I257" s="230"/>
      <c r="J257" s="226"/>
      <c r="K257" s="226"/>
      <c r="L257" s="231"/>
      <c r="M257" s="232"/>
      <c r="N257" s="233"/>
      <c r="O257" s="233"/>
      <c r="P257" s="233"/>
      <c r="Q257" s="233"/>
      <c r="R257" s="233"/>
      <c r="S257" s="233"/>
      <c r="T257" s="234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T257" s="235" t="s">
        <v>358</v>
      </c>
      <c r="AU257" s="235" t="s">
        <v>82</v>
      </c>
      <c r="AV257" s="12" t="s">
        <v>82</v>
      </c>
      <c r="AW257" s="12" t="s">
        <v>35</v>
      </c>
      <c r="AX257" s="12" t="s">
        <v>74</v>
      </c>
      <c r="AY257" s="235" t="s">
        <v>351</v>
      </c>
    </row>
    <row r="258" spans="1:51" s="12" customFormat="1" ht="12">
      <c r="A258" s="12"/>
      <c r="B258" s="225"/>
      <c r="C258" s="226"/>
      <c r="D258" s="227" t="s">
        <v>358</v>
      </c>
      <c r="E258" s="228" t="s">
        <v>28</v>
      </c>
      <c r="F258" s="229" t="s">
        <v>5207</v>
      </c>
      <c r="G258" s="226"/>
      <c r="H258" s="228" t="s">
        <v>28</v>
      </c>
      <c r="I258" s="230"/>
      <c r="J258" s="226"/>
      <c r="K258" s="226"/>
      <c r="L258" s="231"/>
      <c r="M258" s="232"/>
      <c r="N258" s="233"/>
      <c r="O258" s="233"/>
      <c r="P258" s="233"/>
      <c r="Q258" s="233"/>
      <c r="R258" s="233"/>
      <c r="S258" s="233"/>
      <c r="T258" s="234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T258" s="235" t="s">
        <v>358</v>
      </c>
      <c r="AU258" s="235" t="s">
        <v>82</v>
      </c>
      <c r="AV258" s="12" t="s">
        <v>82</v>
      </c>
      <c r="AW258" s="12" t="s">
        <v>35</v>
      </c>
      <c r="AX258" s="12" t="s">
        <v>74</v>
      </c>
      <c r="AY258" s="235" t="s">
        <v>351</v>
      </c>
    </row>
    <row r="259" spans="1:51" s="13" customFormat="1" ht="12">
      <c r="A259" s="13"/>
      <c r="B259" s="236"/>
      <c r="C259" s="237"/>
      <c r="D259" s="227" t="s">
        <v>358</v>
      </c>
      <c r="E259" s="238" t="s">
        <v>638</v>
      </c>
      <c r="F259" s="239" t="s">
        <v>138</v>
      </c>
      <c r="G259" s="237"/>
      <c r="H259" s="240">
        <v>2</v>
      </c>
      <c r="I259" s="241"/>
      <c r="J259" s="237"/>
      <c r="K259" s="237"/>
      <c r="L259" s="242"/>
      <c r="M259" s="243"/>
      <c r="N259" s="244"/>
      <c r="O259" s="244"/>
      <c r="P259" s="244"/>
      <c r="Q259" s="244"/>
      <c r="R259" s="244"/>
      <c r="S259" s="244"/>
      <c r="T259" s="245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46" t="s">
        <v>358</v>
      </c>
      <c r="AU259" s="246" t="s">
        <v>82</v>
      </c>
      <c r="AV259" s="13" t="s">
        <v>138</v>
      </c>
      <c r="AW259" s="13" t="s">
        <v>35</v>
      </c>
      <c r="AX259" s="13" t="s">
        <v>74</v>
      </c>
      <c r="AY259" s="246" t="s">
        <v>351</v>
      </c>
    </row>
    <row r="260" spans="1:51" s="12" customFormat="1" ht="12">
      <c r="A260" s="12"/>
      <c r="B260" s="225"/>
      <c r="C260" s="226"/>
      <c r="D260" s="227" t="s">
        <v>358</v>
      </c>
      <c r="E260" s="228" t="s">
        <v>28</v>
      </c>
      <c r="F260" s="229" t="s">
        <v>5221</v>
      </c>
      <c r="G260" s="226"/>
      <c r="H260" s="228" t="s">
        <v>28</v>
      </c>
      <c r="I260" s="230"/>
      <c r="J260" s="226"/>
      <c r="K260" s="226"/>
      <c r="L260" s="231"/>
      <c r="M260" s="232"/>
      <c r="N260" s="233"/>
      <c r="O260" s="233"/>
      <c r="P260" s="233"/>
      <c r="Q260" s="233"/>
      <c r="R260" s="233"/>
      <c r="S260" s="233"/>
      <c r="T260" s="234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T260" s="235" t="s">
        <v>358</v>
      </c>
      <c r="AU260" s="235" t="s">
        <v>82</v>
      </c>
      <c r="AV260" s="12" t="s">
        <v>82</v>
      </c>
      <c r="AW260" s="12" t="s">
        <v>35</v>
      </c>
      <c r="AX260" s="12" t="s">
        <v>74</v>
      </c>
      <c r="AY260" s="235" t="s">
        <v>351</v>
      </c>
    </row>
    <row r="261" spans="1:51" s="13" customFormat="1" ht="12">
      <c r="A261" s="13"/>
      <c r="B261" s="236"/>
      <c r="C261" s="237"/>
      <c r="D261" s="227" t="s">
        <v>358</v>
      </c>
      <c r="E261" s="238" t="s">
        <v>2648</v>
      </c>
      <c r="F261" s="239" t="s">
        <v>138</v>
      </c>
      <c r="G261" s="237"/>
      <c r="H261" s="240">
        <v>2</v>
      </c>
      <c r="I261" s="241"/>
      <c r="J261" s="237"/>
      <c r="K261" s="237"/>
      <c r="L261" s="242"/>
      <c r="M261" s="243"/>
      <c r="N261" s="244"/>
      <c r="O261" s="244"/>
      <c r="P261" s="244"/>
      <c r="Q261" s="244"/>
      <c r="R261" s="244"/>
      <c r="S261" s="244"/>
      <c r="T261" s="245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46" t="s">
        <v>358</v>
      </c>
      <c r="AU261" s="246" t="s">
        <v>82</v>
      </c>
      <c r="AV261" s="13" t="s">
        <v>138</v>
      </c>
      <c r="AW261" s="13" t="s">
        <v>35</v>
      </c>
      <c r="AX261" s="13" t="s">
        <v>74</v>
      </c>
      <c r="AY261" s="246" t="s">
        <v>351</v>
      </c>
    </row>
    <row r="262" spans="1:51" s="13" customFormat="1" ht="12">
      <c r="A262" s="13"/>
      <c r="B262" s="236"/>
      <c r="C262" s="237"/>
      <c r="D262" s="227" t="s">
        <v>358</v>
      </c>
      <c r="E262" s="238" t="s">
        <v>2650</v>
      </c>
      <c r="F262" s="239" t="s">
        <v>5358</v>
      </c>
      <c r="G262" s="237"/>
      <c r="H262" s="240">
        <v>4</v>
      </c>
      <c r="I262" s="241"/>
      <c r="J262" s="237"/>
      <c r="K262" s="237"/>
      <c r="L262" s="242"/>
      <c r="M262" s="243"/>
      <c r="N262" s="244"/>
      <c r="O262" s="244"/>
      <c r="P262" s="244"/>
      <c r="Q262" s="244"/>
      <c r="R262" s="244"/>
      <c r="S262" s="244"/>
      <c r="T262" s="245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46" t="s">
        <v>358</v>
      </c>
      <c r="AU262" s="246" t="s">
        <v>82</v>
      </c>
      <c r="AV262" s="13" t="s">
        <v>138</v>
      </c>
      <c r="AW262" s="13" t="s">
        <v>35</v>
      </c>
      <c r="AX262" s="13" t="s">
        <v>82</v>
      </c>
      <c r="AY262" s="246" t="s">
        <v>351</v>
      </c>
    </row>
    <row r="263" spans="1:65" s="2" customFormat="1" ht="16.5" customHeight="1">
      <c r="A263" s="38"/>
      <c r="B263" s="39"/>
      <c r="C263" s="247" t="s">
        <v>639</v>
      </c>
      <c r="D263" s="247" t="s">
        <v>612</v>
      </c>
      <c r="E263" s="248" t="s">
        <v>5359</v>
      </c>
      <c r="F263" s="249" t="s">
        <v>5360</v>
      </c>
      <c r="G263" s="250" t="s">
        <v>534</v>
      </c>
      <c r="H263" s="251">
        <v>4</v>
      </c>
      <c r="I263" s="252"/>
      <c r="J263" s="253">
        <f>ROUND(I263*H263,2)</f>
        <v>0</v>
      </c>
      <c r="K263" s="249" t="s">
        <v>356</v>
      </c>
      <c r="L263" s="254"/>
      <c r="M263" s="255" t="s">
        <v>28</v>
      </c>
      <c r="N263" s="256" t="s">
        <v>45</v>
      </c>
      <c r="O263" s="84"/>
      <c r="P263" s="221">
        <f>O263*H263</f>
        <v>0</v>
      </c>
      <c r="Q263" s="221">
        <v>0.0255</v>
      </c>
      <c r="R263" s="221">
        <f>Q263*H263</f>
        <v>0.102</v>
      </c>
      <c r="S263" s="221">
        <v>0</v>
      </c>
      <c r="T263" s="222">
        <f>S263*H263</f>
        <v>0</v>
      </c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R263" s="223" t="s">
        <v>405</v>
      </c>
      <c r="AT263" s="223" t="s">
        <v>612</v>
      </c>
      <c r="AU263" s="223" t="s">
        <v>82</v>
      </c>
      <c r="AY263" s="17" t="s">
        <v>351</v>
      </c>
      <c r="BE263" s="224">
        <f>IF(N263="základní",J263,0)</f>
        <v>0</v>
      </c>
      <c r="BF263" s="224">
        <f>IF(N263="snížená",J263,0)</f>
        <v>0</v>
      </c>
      <c r="BG263" s="224">
        <f>IF(N263="zákl. přenesená",J263,0)</f>
        <v>0</v>
      </c>
      <c r="BH263" s="224">
        <f>IF(N263="sníž. přenesená",J263,0)</f>
        <v>0</v>
      </c>
      <c r="BI263" s="224">
        <f>IF(N263="nulová",J263,0)</f>
        <v>0</v>
      </c>
      <c r="BJ263" s="17" t="s">
        <v>82</v>
      </c>
      <c r="BK263" s="224">
        <f>ROUND(I263*H263,2)</f>
        <v>0</v>
      </c>
      <c r="BL263" s="17" t="s">
        <v>228</v>
      </c>
      <c r="BM263" s="223" t="s">
        <v>5361</v>
      </c>
    </row>
    <row r="264" spans="1:51" s="13" customFormat="1" ht="12">
      <c r="A264" s="13"/>
      <c r="B264" s="236"/>
      <c r="C264" s="237"/>
      <c r="D264" s="227" t="s">
        <v>358</v>
      </c>
      <c r="E264" s="238" t="s">
        <v>643</v>
      </c>
      <c r="F264" s="239" t="s">
        <v>228</v>
      </c>
      <c r="G264" s="237"/>
      <c r="H264" s="240">
        <v>4</v>
      </c>
      <c r="I264" s="241"/>
      <c r="J264" s="237"/>
      <c r="K264" s="237"/>
      <c r="L264" s="242"/>
      <c r="M264" s="243"/>
      <c r="N264" s="244"/>
      <c r="O264" s="244"/>
      <c r="P264" s="244"/>
      <c r="Q264" s="244"/>
      <c r="R264" s="244"/>
      <c r="S264" s="244"/>
      <c r="T264" s="245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46" t="s">
        <v>358</v>
      </c>
      <c r="AU264" s="246" t="s">
        <v>82</v>
      </c>
      <c r="AV264" s="13" t="s">
        <v>138</v>
      </c>
      <c r="AW264" s="13" t="s">
        <v>35</v>
      </c>
      <c r="AX264" s="13" t="s">
        <v>82</v>
      </c>
      <c r="AY264" s="246" t="s">
        <v>351</v>
      </c>
    </row>
    <row r="265" spans="1:65" s="2" customFormat="1" ht="33" customHeight="1">
      <c r="A265" s="38"/>
      <c r="B265" s="39"/>
      <c r="C265" s="212" t="s">
        <v>644</v>
      </c>
      <c r="D265" s="212" t="s">
        <v>352</v>
      </c>
      <c r="E265" s="213" t="s">
        <v>5362</v>
      </c>
      <c r="F265" s="214" t="s">
        <v>5363</v>
      </c>
      <c r="G265" s="215" t="s">
        <v>534</v>
      </c>
      <c r="H265" s="216">
        <v>3</v>
      </c>
      <c r="I265" s="217"/>
      <c r="J265" s="218">
        <f>ROUND(I265*H265,2)</f>
        <v>0</v>
      </c>
      <c r="K265" s="214" t="s">
        <v>356</v>
      </c>
      <c r="L265" s="44"/>
      <c r="M265" s="219" t="s">
        <v>28</v>
      </c>
      <c r="N265" s="220" t="s">
        <v>45</v>
      </c>
      <c r="O265" s="84"/>
      <c r="P265" s="221">
        <f>O265*H265</f>
        <v>0</v>
      </c>
      <c r="Q265" s="221">
        <v>1E-05</v>
      </c>
      <c r="R265" s="221">
        <f>Q265*H265</f>
        <v>3.0000000000000004E-05</v>
      </c>
      <c r="S265" s="221">
        <v>0</v>
      </c>
      <c r="T265" s="222">
        <f>S265*H265</f>
        <v>0</v>
      </c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R265" s="223" t="s">
        <v>228</v>
      </c>
      <c r="AT265" s="223" t="s">
        <v>352</v>
      </c>
      <c r="AU265" s="223" t="s">
        <v>82</v>
      </c>
      <c r="AY265" s="17" t="s">
        <v>351</v>
      </c>
      <c r="BE265" s="224">
        <f>IF(N265="základní",J265,0)</f>
        <v>0</v>
      </c>
      <c r="BF265" s="224">
        <f>IF(N265="snížená",J265,0)</f>
        <v>0</v>
      </c>
      <c r="BG265" s="224">
        <f>IF(N265="zákl. přenesená",J265,0)</f>
        <v>0</v>
      </c>
      <c r="BH265" s="224">
        <f>IF(N265="sníž. přenesená",J265,0)</f>
        <v>0</v>
      </c>
      <c r="BI265" s="224">
        <f>IF(N265="nulová",J265,0)</f>
        <v>0</v>
      </c>
      <c r="BJ265" s="17" t="s">
        <v>82</v>
      </c>
      <c r="BK265" s="224">
        <f>ROUND(I265*H265,2)</f>
        <v>0</v>
      </c>
      <c r="BL265" s="17" t="s">
        <v>228</v>
      </c>
      <c r="BM265" s="223" t="s">
        <v>5364</v>
      </c>
    </row>
    <row r="266" spans="1:51" s="12" customFormat="1" ht="12">
      <c r="A266" s="12"/>
      <c r="B266" s="225"/>
      <c r="C266" s="226"/>
      <c r="D266" s="227" t="s">
        <v>358</v>
      </c>
      <c r="E266" s="228" t="s">
        <v>28</v>
      </c>
      <c r="F266" s="229" t="s">
        <v>5022</v>
      </c>
      <c r="G266" s="226"/>
      <c r="H266" s="228" t="s">
        <v>28</v>
      </c>
      <c r="I266" s="230"/>
      <c r="J266" s="226"/>
      <c r="K266" s="226"/>
      <c r="L266" s="231"/>
      <c r="M266" s="232"/>
      <c r="N266" s="233"/>
      <c r="O266" s="233"/>
      <c r="P266" s="233"/>
      <c r="Q266" s="233"/>
      <c r="R266" s="233"/>
      <c r="S266" s="233"/>
      <c r="T266" s="234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T266" s="235" t="s">
        <v>358</v>
      </c>
      <c r="AU266" s="235" t="s">
        <v>82</v>
      </c>
      <c r="AV266" s="12" t="s">
        <v>82</v>
      </c>
      <c r="AW266" s="12" t="s">
        <v>35</v>
      </c>
      <c r="AX266" s="12" t="s">
        <v>74</v>
      </c>
      <c r="AY266" s="235" t="s">
        <v>351</v>
      </c>
    </row>
    <row r="267" spans="1:51" s="12" customFormat="1" ht="12">
      <c r="A267" s="12"/>
      <c r="B267" s="225"/>
      <c r="C267" s="226"/>
      <c r="D267" s="227" t="s">
        <v>358</v>
      </c>
      <c r="E267" s="228" t="s">
        <v>28</v>
      </c>
      <c r="F267" s="229" t="s">
        <v>5207</v>
      </c>
      <c r="G267" s="226"/>
      <c r="H267" s="228" t="s">
        <v>28</v>
      </c>
      <c r="I267" s="230"/>
      <c r="J267" s="226"/>
      <c r="K267" s="226"/>
      <c r="L267" s="231"/>
      <c r="M267" s="232"/>
      <c r="N267" s="233"/>
      <c r="O267" s="233"/>
      <c r="P267" s="233"/>
      <c r="Q267" s="233"/>
      <c r="R267" s="233"/>
      <c r="S267" s="233"/>
      <c r="T267" s="234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T267" s="235" t="s">
        <v>358</v>
      </c>
      <c r="AU267" s="235" t="s">
        <v>82</v>
      </c>
      <c r="AV267" s="12" t="s">
        <v>82</v>
      </c>
      <c r="AW267" s="12" t="s">
        <v>35</v>
      </c>
      <c r="AX267" s="12" t="s">
        <v>74</v>
      </c>
      <c r="AY267" s="235" t="s">
        <v>351</v>
      </c>
    </row>
    <row r="268" spans="1:51" s="13" customFormat="1" ht="12">
      <c r="A268" s="13"/>
      <c r="B268" s="236"/>
      <c r="C268" s="237"/>
      <c r="D268" s="227" t="s">
        <v>358</v>
      </c>
      <c r="E268" s="238" t="s">
        <v>648</v>
      </c>
      <c r="F268" s="239" t="s">
        <v>138</v>
      </c>
      <c r="G268" s="237"/>
      <c r="H268" s="240">
        <v>2</v>
      </c>
      <c r="I268" s="241"/>
      <c r="J268" s="237"/>
      <c r="K268" s="237"/>
      <c r="L268" s="242"/>
      <c r="M268" s="243"/>
      <c r="N268" s="244"/>
      <c r="O268" s="244"/>
      <c r="P268" s="244"/>
      <c r="Q268" s="244"/>
      <c r="R268" s="244"/>
      <c r="S268" s="244"/>
      <c r="T268" s="245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46" t="s">
        <v>358</v>
      </c>
      <c r="AU268" s="246" t="s">
        <v>82</v>
      </c>
      <c r="AV268" s="13" t="s">
        <v>138</v>
      </c>
      <c r="AW268" s="13" t="s">
        <v>35</v>
      </c>
      <c r="AX268" s="13" t="s">
        <v>74</v>
      </c>
      <c r="AY268" s="246" t="s">
        <v>351</v>
      </c>
    </row>
    <row r="269" spans="1:51" s="12" customFormat="1" ht="12">
      <c r="A269" s="12"/>
      <c r="B269" s="225"/>
      <c r="C269" s="226"/>
      <c r="D269" s="227" t="s">
        <v>358</v>
      </c>
      <c r="E269" s="228" t="s">
        <v>28</v>
      </c>
      <c r="F269" s="229" t="s">
        <v>5221</v>
      </c>
      <c r="G269" s="226"/>
      <c r="H269" s="228" t="s">
        <v>28</v>
      </c>
      <c r="I269" s="230"/>
      <c r="J269" s="226"/>
      <c r="K269" s="226"/>
      <c r="L269" s="231"/>
      <c r="M269" s="232"/>
      <c r="N269" s="233"/>
      <c r="O269" s="233"/>
      <c r="P269" s="233"/>
      <c r="Q269" s="233"/>
      <c r="R269" s="233"/>
      <c r="S269" s="233"/>
      <c r="T269" s="234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T269" s="235" t="s">
        <v>358</v>
      </c>
      <c r="AU269" s="235" t="s">
        <v>82</v>
      </c>
      <c r="AV269" s="12" t="s">
        <v>82</v>
      </c>
      <c r="AW269" s="12" t="s">
        <v>35</v>
      </c>
      <c r="AX269" s="12" t="s">
        <v>74</v>
      </c>
      <c r="AY269" s="235" t="s">
        <v>351</v>
      </c>
    </row>
    <row r="270" spans="1:51" s="13" customFormat="1" ht="12">
      <c r="A270" s="13"/>
      <c r="B270" s="236"/>
      <c r="C270" s="237"/>
      <c r="D270" s="227" t="s">
        <v>358</v>
      </c>
      <c r="E270" s="238" t="s">
        <v>2970</v>
      </c>
      <c r="F270" s="239" t="s">
        <v>82</v>
      </c>
      <c r="G270" s="237"/>
      <c r="H270" s="240">
        <v>1</v>
      </c>
      <c r="I270" s="241"/>
      <c r="J270" s="237"/>
      <c r="K270" s="237"/>
      <c r="L270" s="242"/>
      <c r="M270" s="243"/>
      <c r="N270" s="244"/>
      <c r="O270" s="244"/>
      <c r="P270" s="244"/>
      <c r="Q270" s="244"/>
      <c r="R270" s="244"/>
      <c r="S270" s="244"/>
      <c r="T270" s="245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46" t="s">
        <v>358</v>
      </c>
      <c r="AU270" s="246" t="s">
        <v>82</v>
      </c>
      <c r="AV270" s="13" t="s">
        <v>138</v>
      </c>
      <c r="AW270" s="13" t="s">
        <v>35</v>
      </c>
      <c r="AX270" s="13" t="s">
        <v>74</v>
      </c>
      <c r="AY270" s="246" t="s">
        <v>351</v>
      </c>
    </row>
    <row r="271" spans="1:51" s="13" customFormat="1" ht="12">
      <c r="A271" s="13"/>
      <c r="B271" s="236"/>
      <c r="C271" s="237"/>
      <c r="D271" s="227" t="s">
        <v>358</v>
      </c>
      <c r="E271" s="238" t="s">
        <v>5365</v>
      </c>
      <c r="F271" s="239" t="s">
        <v>5366</v>
      </c>
      <c r="G271" s="237"/>
      <c r="H271" s="240">
        <v>3</v>
      </c>
      <c r="I271" s="241"/>
      <c r="J271" s="237"/>
      <c r="K271" s="237"/>
      <c r="L271" s="242"/>
      <c r="M271" s="243"/>
      <c r="N271" s="244"/>
      <c r="O271" s="244"/>
      <c r="P271" s="244"/>
      <c r="Q271" s="244"/>
      <c r="R271" s="244"/>
      <c r="S271" s="244"/>
      <c r="T271" s="245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46" t="s">
        <v>358</v>
      </c>
      <c r="AU271" s="246" t="s">
        <v>82</v>
      </c>
      <c r="AV271" s="13" t="s">
        <v>138</v>
      </c>
      <c r="AW271" s="13" t="s">
        <v>35</v>
      </c>
      <c r="AX271" s="13" t="s">
        <v>82</v>
      </c>
      <c r="AY271" s="246" t="s">
        <v>351</v>
      </c>
    </row>
    <row r="272" spans="1:65" s="2" customFormat="1" ht="21.75" customHeight="1">
      <c r="A272" s="38"/>
      <c r="B272" s="39"/>
      <c r="C272" s="247" t="s">
        <v>650</v>
      </c>
      <c r="D272" s="247" t="s">
        <v>612</v>
      </c>
      <c r="E272" s="248" t="s">
        <v>5367</v>
      </c>
      <c r="F272" s="249" t="s">
        <v>5368</v>
      </c>
      <c r="G272" s="250" t="s">
        <v>534</v>
      </c>
      <c r="H272" s="251">
        <v>3</v>
      </c>
      <c r="I272" s="252"/>
      <c r="J272" s="253">
        <f>ROUND(I272*H272,2)</f>
        <v>0</v>
      </c>
      <c r="K272" s="249" t="s">
        <v>356</v>
      </c>
      <c r="L272" s="254"/>
      <c r="M272" s="255" t="s">
        <v>28</v>
      </c>
      <c r="N272" s="256" t="s">
        <v>45</v>
      </c>
      <c r="O272" s="84"/>
      <c r="P272" s="221">
        <f>O272*H272</f>
        <v>0</v>
      </c>
      <c r="Q272" s="221">
        <v>0.00123</v>
      </c>
      <c r="R272" s="221">
        <f>Q272*H272</f>
        <v>0.0036899999999999997</v>
      </c>
      <c r="S272" s="221">
        <v>0</v>
      </c>
      <c r="T272" s="222">
        <f>S272*H272</f>
        <v>0</v>
      </c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R272" s="223" t="s">
        <v>405</v>
      </c>
      <c r="AT272" s="223" t="s">
        <v>612</v>
      </c>
      <c r="AU272" s="223" t="s">
        <v>82</v>
      </c>
      <c r="AY272" s="17" t="s">
        <v>351</v>
      </c>
      <c r="BE272" s="224">
        <f>IF(N272="základní",J272,0)</f>
        <v>0</v>
      </c>
      <c r="BF272" s="224">
        <f>IF(N272="snížená",J272,0)</f>
        <v>0</v>
      </c>
      <c r="BG272" s="224">
        <f>IF(N272="zákl. přenesená",J272,0)</f>
        <v>0</v>
      </c>
      <c r="BH272" s="224">
        <f>IF(N272="sníž. přenesená",J272,0)</f>
        <v>0</v>
      </c>
      <c r="BI272" s="224">
        <f>IF(N272="nulová",J272,0)</f>
        <v>0</v>
      </c>
      <c r="BJ272" s="17" t="s">
        <v>82</v>
      </c>
      <c r="BK272" s="224">
        <f>ROUND(I272*H272,2)</f>
        <v>0</v>
      </c>
      <c r="BL272" s="17" t="s">
        <v>228</v>
      </c>
      <c r="BM272" s="223" t="s">
        <v>5369</v>
      </c>
    </row>
    <row r="273" spans="1:51" s="13" customFormat="1" ht="12">
      <c r="A273" s="13"/>
      <c r="B273" s="236"/>
      <c r="C273" s="237"/>
      <c r="D273" s="227" t="s">
        <v>358</v>
      </c>
      <c r="E273" s="238" t="s">
        <v>654</v>
      </c>
      <c r="F273" s="239" t="s">
        <v>367</v>
      </c>
      <c r="G273" s="237"/>
      <c r="H273" s="240">
        <v>3</v>
      </c>
      <c r="I273" s="241"/>
      <c r="J273" s="237"/>
      <c r="K273" s="237"/>
      <c r="L273" s="242"/>
      <c r="M273" s="243"/>
      <c r="N273" s="244"/>
      <c r="O273" s="244"/>
      <c r="P273" s="244"/>
      <c r="Q273" s="244"/>
      <c r="R273" s="244"/>
      <c r="S273" s="244"/>
      <c r="T273" s="245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46" t="s">
        <v>358</v>
      </c>
      <c r="AU273" s="246" t="s">
        <v>82</v>
      </c>
      <c r="AV273" s="13" t="s">
        <v>138</v>
      </c>
      <c r="AW273" s="13" t="s">
        <v>35</v>
      </c>
      <c r="AX273" s="13" t="s">
        <v>82</v>
      </c>
      <c r="AY273" s="246" t="s">
        <v>351</v>
      </c>
    </row>
    <row r="274" spans="1:65" s="2" customFormat="1" ht="21.75" customHeight="1">
      <c r="A274" s="38"/>
      <c r="B274" s="39"/>
      <c r="C274" s="212" t="s">
        <v>656</v>
      </c>
      <c r="D274" s="212" t="s">
        <v>352</v>
      </c>
      <c r="E274" s="213" t="s">
        <v>5370</v>
      </c>
      <c r="F274" s="214" t="s">
        <v>5371</v>
      </c>
      <c r="G274" s="215" t="s">
        <v>534</v>
      </c>
      <c r="H274" s="216">
        <v>1</v>
      </c>
      <c r="I274" s="217"/>
      <c r="J274" s="218">
        <f>ROUND(I274*H274,2)</f>
        <v>0</v>
      </c>
      <c r="K274" s="214" t="s">
        <v>356</v>
      </c>
      <c r="L274" s="44"/>
      <c r="M274" s="219" t="s">
        <v>28</v>
      </c>
      <c r="N274" s="220" t="s">
        <v>45</v>
      </c>
      <c r="O274" s="84"/>
      <c r="P274" s="221">
        <f>O274*H274</f>
        <v>0</v>
      </c>
      <c r="Q274" s="221">
        <v>2E-05</v>
      </c>
      <c r="R274" s="221">
        <f>Q274*H274</f>
        <v>2E-05</v>
      </c>
      <c r="S274" s="221">
        <v>0</v>
      </c>
      <c r="T274" s="222">
        <f>S274*H274</f>
        <v>0</v>
      </c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R274" s="223" t="s">
        <v>228</v>
      </c>
      <c r="AT274" s="223" t="s">
        <v>352</v>
      </c>
      <c r="AU274" s="223" t="s">
        <v>82</v>
      </c>
      <c r="AY274" s="17" t="s">
        <v>351</v>
      </c>
      <c r="BE274" s="224">
        <f>IF(N274="základní",J274,0)</f>
        <v>0</v>
      </c>
      <c r="BF274" s="224">
        <f>IF(N274="snížená",J274,0)</f>
        <v>0</v>
      </c>
      <c r="BG274" s="224">
        <f>IF(N274="zákl. přenesená",J274,0)</f>
        <v>0</v>
      </c>
      <c r="BH274" s="224">
        <f>IF(N274="sníž. přenesená",J274,0)</f>
        <v>0</v>
      </c>
      <c r="BI274" s="224">
        <f>IF(N274="nulová",J274,0)</f>
        <v>0</v>
      </c>
      <c r="BJ274" s="17" t="s">
        <v>82</v>
      </c>
      <c r="BK274" s="224">
        <f>ROUND(I274*H274,2)</f>
        <v>0</v>
      </c>
      <c r="BL274" s="17" t="s">
        <v>228</v>
      </c>
      <c r="BM274" s="223" t="s">
        <v>5372</v>
      </c>
    </row>
    <row r="275" spans="1:51" s="12" customFormat="1" ht="12">
      <c r="A275" s="12"/>
      <c r="B275" s="225"/>
      <c r="C275" s="226"/>
      <c r="D275" s="227" t="s">
        <v>358</v>
      </c>
      <c r="E275" s="228" t="s">
        <v>28</v>
      </c>
      <c r="F275" s="229" t="s">
        <v>5022</v>
      </c>
      <c r="G275" s="226"/>
      <c r="H275" s="228" t="s">
        <v>28</v>
      </c>
      <c r="I275" s="230"/>
      <c r="J275" s="226"/>
      <c r="K275" s="226"/>
      <c r="L275" s="231"/>
      <c r="M275" s="232"/>
      <c r="N275" s="233"/>
      <c r="O275" s="233"/>
      <c r="P275" s="233"/>
      <c r="Q275" s="233"/>
      <c r="R275" s="233"/>
      <c r="S275" s="233"/>
      <c r="T275" s="234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T275" s="235" t="s">
        <v>358</v>
      </c>
      <c r="AU275" s="235" t="s">
        <v>82</v>
      </c>
      <c r="AV275" s="12" t="s">
        <v>82</v>
      </c>
      <c r="AW275" s="12" t="s">
        <v>35</v>
      </c>
      <c r="AX275" s="12" t="s">
        <v>74</v>
      </c>
      <c r="AY275" s="235" t="s">
        <v>351</v>
      </c>
    </row>
    <row r="276" spans="1:51" s="12" customFormat="1" ht="12">
      <c r="A276" s="12"/>
      <c r="B276" s="225"/>
      <c r="C276" s="226"/>
      <c r="D276" s="227" t="s">
        <v>358</v>
      </c>
      <c r="E276" s="228" t="s">
        <v>28</v>
      </c>
      <c r="F276" s="229" t="s">
        <v>5207</v>
      </c>
      <c r="G276" s="226"/>
      <c r="H276" s="228" t="s">
        <v>28</v>
      </c>
      <c r="I276" s="230"/>
      <c r="J276" s="226"/>
      <c r="K276" s="226"/>
      <c r="L276" s="231"/>
      <c r="M276" s="232"/>
      <c r="N276" s="233"/>
      <c r="O276" s="233"/>
      <c r="P276" s="233"/>
      <c r="Q276" s="233"/>
      <c r="R276" s="233"/>
      <c r="S276" s="233"/>
      <c r="T276" s="234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T276" s="235" t="s">
        <v>358</v>
      </c>
      <c r="AU276" s="235" t="s">
        <v>82</v>
      </c>
      <c r="AV276" s="12" t="s">
        <v>82</v>
      </c>
      <c r="AW276" s="12" t="s">
        <v>35</v>
      </c>
      <c r="AX276" s="12" t="s">
        <v>74</v>
      </c>
      <c r="AY276" s="235" t="s">
        <v>351</v>
      </c>
    </row>
    <row r="277" spans="1:51" s="13" customFormat="1" ht="12">
      <c r="A277" s="13"/>
      <c r="B277" s="236"/>
      <c r="C277" s="237"/>
      <c r="D277" s="227" t="s">
        <v>358</v>
      </c>
      <c r="E277" s="238" t="s">
        <v>660</v>
      </c>
      <c r="F277" s="239" t="s">
        <v>82</v>
      </c>
      <c r="G277" s="237"/>
      <c r="H277" s="240">
        <v>1</v>
      </c>
      <c r="I277" s="241"/>
      <c r="J277" s="237"/>
      <c r="K277" s="237"/>
      <c r="L277" s="242"/>
      <c r="M277" s="243"/>
      <c r="N277" s="244"/>
      <c r="O277" s="244"/>
      <c r="P277" s="244"/>
      <c r="Q277" s="244"/>
      <c r="R277" s="244"/>
      <c r="S277" s="244"/>
      <c r="T277" s="245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46" t="s">
        <v>358</v>
      </c>
      <c r="AU277" s="246" t="s">
        <v>82</v>
      </c>
      <c r="AV277" s="13" t="s">
        <v>138</v>
      </c>
      <c r="AW277" s="13" t="s">
        <v>35</v>
      </c>
      <c r="AX277" s="13" t="s">
        <v>82</v>
      </c>
      <c r="AY277" s="246" t="s">
        <v>351</v>
      </c>
    </row>
    <row r="278" spans="1:65" s="2" customFormat="1" ht="16.5" customHeight="1">
      <c r="A278" s="38"/>
      <c r="B278" s="39"/>
      <c r="C278" s="247" t="s">
        <v>661</v>
      </c>
      <c r="D278" s="247" t="s">
        <v>612</v>
      </c>
      <c r="E278" s="248" t="s">
        <v>5373</v>
      </c>
      <c r="F278" s="249" t="s">
        <v>5374</v>
      </c>
      <c r="G278" s="250" t="s">
        <v>534</v>
      </c>
      <c r="H278" s="251">
        <v>1</v>
      </c>
      <c r="I278" s="252"/>
      <c r="J278" s="253">
        <f>ROUND(I278*H278,2)</f>
        <v>0</v>
      </c>
      <c r="K278" s="249" t="s">
        <v>28</v>
      </c>
      <c r="L278" s="254"/>
      <c r="M278" s="255" t="s">
        <v>28</v>
      </c>
      <c r="N278" s="256" t="s">
        <v>45</v>
      </c>
      <c r="O278" s="84"/>
      <c r="P278" s="221">
        <f>O278*H278</f>
        <v>0</v>
      </c>
      <c r="Q278" s="221">
        <v>0.00034</v>
      </c>
      <c r="R278" s="221">
        <f>Q278*H278</f>
        <v>0.00034</v>
      </c>
      <c r="S278" s="221">
        <v>0</v>
      </c>
      <c r="T278" s="222">
        <f>S278*H278</f>
        <v>0</v>
      </c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R278" s="223" t="s">
        <v>405</v>
      </c>
      <c r="AT278" s="223" t="s">
        <v>612</v>
      </c>
      <c r="AU278" s="223" t="s">
        <v>82</v>
      </c>
      <c r="AY278" s="17" t="s">
        <v>351</v>
      </c>
      <c r="BE278" s="224">
        <f>IF(N278="základní",J278,0)</f>
        <v>0</v>
      </c>
      <c r="BF278" s="224">
        <f>IF(N278="snížená",J278,0)</f>
        <v>0</v>
      </c>
      <c r="BG278" s="224">
        <f>IF(N278="zákl. přenesená",J278,0)</f>
        <v>0</v>
      </c>
      <c r="BH278" s="224">
        <f>IF(N278="sníž. přenesená",J278,0)</f>
        <v>0</v>
      </c>
      <c r="BI278" s="224">
        <f>IF(N278="nulová",J278,0)</f>
        <v>0</v>
      </c>
      <c r="BJ278" s="17" t="s">
        <v>82</v>
      </c>
      <c r="BK278" s="224">
        <f>ROUND(I278*H278,2)</f>
        <v>0</v>
      </c>
      <c r="BL278" s="17" t="s">
        <v>228</v>
      </c>
      <c r="BM278" s="223" t="s">
        <v>5375</v>
      </c>
    </row>
    <row r="279" spans="1:51" s="12" customFormat="1" ht="12">
      <c r="A279" s="12"/>
      <c r="B279" s="225"/>
      <c r="C279" s="226"/>
      <c r="D279" s="227" t="s">
        <v>358</v>
      </c>
      <c r="E279" s="228" t="s">
        <v>28</v>
      </c>
      <c r="F279" s="229" t="s">
        <v>5022</v>
      </c>
      <c r="G279" s="226"/>
      <c r="H279" s="228" t="s">
        <v>28</v>
      </c>
      <c r="I279" s="230"/>
      <c r="J279" s="226"/>
      <c r="K279" s="226"/>
      <c r="L279" s="231"/>
      <c r="M279" s="232"/>
      <c r="N279" s="233"/>
      <c r="O279" s="233"/>
      <c r="P279" s="233"/>
      <c r="Q279" s="233"/>
      <c r="R279" s="233"/>
      <c r="S279" s="233"/>
      <c r="T279" s="234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T279" s="235" t="s">
        <v>358</v>
      </c>
      <c r="AU279" s="235" t="s">
        <v>82</v>
      </c>
      <c r="AV279" s="12" t="s">
        <v>82</v>
      </c>
      <c r="AW279" s="12" t="s">
        <v>35</v>
      </c>
      <c r="AX279" s="12" t="s">
        <v>74</v>
      </c>
      <c r="AY279" s="235" t="s">
        <v>351</v>
      </c>
    </row>
    <row r="280" spans="1:51" s="12" customFormat="1" ht="12">
      <c r="A280" s="12"/>
      <c r="B280" s="225"/>
      <c r="C280" s="226"/>
      <c r="D280" s="227" t="s">
        <v>358</v>
      </c>
      <c r="E280" s="228" t="s">
        <v>28</v>
      </c>
      <c r="F280" s="229" t="s">
        <v>5207</v>
      </c>
      <c r="G280" s="226"/>
      <c r="H280" s="228" t="s">
        <v>28</v>
      </c>
      <c r="I280" s="230"/>
      <c r="J280" s="226"/>
      <c r="K280" s="226"/>
      <c r="L280" s="231"/>
      <c r="M280" s="232"/>
      <c r="N280" s="233"/>
      <c r="O280" s="233"/>
      <c r="P280" s="233"/>
      <c r="Q280" s="233"/>
      <c r="R280" s="233"/>
      <c r="S280" s="233"/>
      <c r="T280" s="234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T280" s="235" t="s">
        <v>358</v>
      </c>
      <c r="AU280" s="235" t="s">
        <v>82</v>
      </c>
      <c r="AV280" s="12" t="s">
        <v>82</v>
      </c>
      <c r="AW280" s="12" t="s">
        <v>35</v>
      </c>
      <c r="AX280" s="12" t="s">
        <v>74</v>
      </c>
      <c r="AY280" s="235" t="s">
        <v>351</v>
      </c>
    </row>
    <row r="281" spans="1:51" s="13" customFormat="1" ht="12">
      <c r="A281" s="13"/>
      <c r="B281" s="236"/>
      <c r="C281" s="237"/>
      <c r="D281" s="227" t="s">
        <v>358</v>
      </c>
      <c r="E281" s="238" t="s">
        <v>665</v>
      </c>
      <c r="F281" s="239" t="s">
        <v>82</v>
      </c>
      <c r="G281" s="237"/>
      <c r="H281" s="240">
        <v>1</v>
      </c>
      <c r="I281" s="241"/>
      <c r="J281" s="237"/>
      <c r="K281" s="237"/>
      <c r="L281" s="242"/>
      <c r="M281" s="243"/>
      <c r="N281" s="244"/>
      <c r="O281" s="244"/>
      <c r="P281" s="244"/>
      <c r="Q281" s="244"/>
      <c r="R281" s="244"/>
      <c r="S281" s="244"/>
      <c r="T281" s="245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46" t="s">
        <v>358</v>
      </c>
      <c r="AU281" s="246" t="s">
        <v>82</v>
      </c>
      <c r="AV281" s="13" t="s">
        <v>138</v>
      </c>
      <c r="AW281" s="13" t="s">
        <v>35</v>
      </c>
      <c r="AX281" s="13" t="s">
        <v>82</v>
      </c>
      <c r="AY281" s="246" t="s">
        <v>351</v>
      </c>
    </row>
    <row r="282" spans="1:65" s="2" customFormat="1" ht="16.5" customHeight="1">
      <c r="A282" s="38"/>
      <c r="B282" s="39"/>
      <c r="C282" s="212" t="s">
        <v>667</v>
      </c>
      <c r="D282" s="212" t="s">
        <v>352</v>
      </c>
      <c r="E282" s="213" t="s">
        <v>5376</v>
      </c>
      <c r="F282" s="214" t="s">
        <v>5377</v>
      </c>
      <c r="G282" s="215" t="s">
        <v>1086</v>
      </c>
      <c r="H282" s="216">
        <v>1</v>
      </c>
      <c r="I282" s="217"/>
      <c r="J282" s="218">
        <f>ROUND(I282*H282,2)</f>
        <v>0</v>
      </c>
      <c r="K282" s="214" t="s">
        <v>28</v>
      </c>
      <c r="L282" s="44"/>
      <c r="M282" s="219" t="s">
        <v>28</v>
      </c>
      <c r="N282" s="220" t="s">
        <v>45</v>
      </c>
      <c r="O282" s="84"/>
      <c r="P282" s="221">
        <f>O282*H282</f>
        <v>0</v>
      </c>
      <c r="Q282" s="221">
        <v>0</v>
      </c>
      <c r="R282" s="221">
        <f>Q282*H282</f>
        <v>0</v>
      </c>
      <c r="S282" s="221">
        <v>0</v>
      </c>
      <c r="T282" s="222">
        <f>S282*H282</f>
        <v>0</v>
      </c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R282" s="223" t="s">
        <v>228</v>
      </c>
      <c r="AT282" s="223" t="s">
        <v>352</v>
      </c>
      <c r="AU282" s="223" t="s">
        <v>82</v>
      </c>
      <c r="AY282" s="17" t="s">
        <v>351</v>
      </c>
      <c r="BE282" s="224">
        <f>IF(N282="základní",J282,0)</f>
        <v>0</v>
      </c>
      <c r="BF282" s="224">
        <f>IF(N282="snížená",J282,0)</f>
        <v>0</v>
      </c>
      <c r="BG282" s="224">
        <f>IF(N282="zákl. přenesená",J282,0)</f>
        <v>0</v>
      </c>
      <c r="BH282" s="224">
        <f>IF(N282="sníž. přenesená",J282,0)</f>
        <v>0</v>
      </c>
      <c r="BI282" s="224">
        <f>IF(N282="nulová",J282,0)</f>
        <v>0</v>
      </c>
      <c r="BJ282" s="17" t="s">
        <v>82</v>
      </c>
      <c r="BK282" s="224">
        <f>ROUND(I282*H282,2)</f>
        <v>0</v>
      </c>
      <c r="BL282" s="17" t="s">
        <v>228</v>
      </c>
      <c r="BM282" s="223" t="s">
        <v>5378</v>
      </c>
    </row>
    <row r="283" spans="1:51" s="12" customFormat="1" ht="12">
      <c r="A283" s="12"/>
      <c r="B283" s="225"/>
      <c r="C283" s="226"/>
      <c r="D283" s="227" t="s">
        <v>358</v>
      </c>
      <c r="E283" s="228" t="s">
        <v>28</v>
      </c>
      <c r="F283" s="229" t="s">
        <v>5022</v>
      </c>
      <c r="G283" s="226"/>
      <c r="H283" s="228" t="s">
        <v>28</v>
      </c>
      <c r="I283" s="230"/>
      <c r="J283" s="226"/>
      <c r="K283" s="226"/>
      <c r="L283" s="231"/>
      <c r="M283" s="232"/>
      <c r="N283" s="233"/>
      <c r="O283" s="233"/>
      <c r="P283" s="233"/>
      <c r="Q283" s="233"/>
      <c r="R283" s="233"/>
      <c r="S283" s="233"/>
      <c r="T283" s="234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T283" s="235" t="s">
        <v>358</v>
      </c>
      <c r="AU283" s="235" t="s">
        <v>82</v>
      </c>
      <c r="AV283" s="12" t="s">
        <v>82</v>
      </c>
      <c r="AW283" s="12" t="s">
        <v>35</v>
      </c>
      <c r="AX283" s="12" t="s">
        <v>74</v>
      </c>
      <c r="AY283" s="235" t="s">
        <v>351</v>
      </c>
    </row>
    <row r="284" spans="1:51" s="12" customFormat="1" ht="12">
      <c r="A284" s="12"/>
      <c r="B284" s="225"/>
      <c r="C284" s="226"/>
      <c r="D284" s="227" t="s">
        <v>358</v>
      </c>
      <c r="E284" s="228" t="s">
        <v>28</v>
      </c>
      <c r="F284" s="229" t="s">
        <v>5207</v>
      </c>
      <c r="G284" s="226"/>
      <c r="H284" s="228" t="s">
        <v>28</v>
      </c>
      <c r="I284" s="230"/>
      <c r="J284" s="226"/>
      <c r="K284" s="226"/>
      <c r="L284" s="231"/>
      <c r="M284" s="232"/>
      <c r="N284" s="233"/>
      <c r="O284" s="233"/>
      <c r="P284" s="233"/>
      <c r="Q284" s="233"/>
      <c r="R284" s="233"/>
      <c r="S284" s="233"/>
      <c r="T284" s="234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T284" s="235" t="s">
        <v>358</v>
      </c>
      <c r="AU284" s="235" t="s">
        <v>82</v>
      </c>
      <c r="AV284" s="12" t="s">
        <v>82</v>
      </c>
      <c r="AW284" s="12" t="s">
        <v>35</v>
      </c>
      <c r="AX284" s="12" t="s">
        <v>74</v>
      </c>
      <c r="AY284" s="235" t="s">
        <v>351</v>
      </c>
    </row>
    <row r="285" spans="1:51" s="13" customFormat="1" ht="12">
      <c r="A285" s="13"/>
      <c r="B285" s="236"/>
      <c r="C285" s="237"/>
      <c r="D285" s="227" t="s">
        <v>358</v>
      </c>
      <c r="E285" s="238" t="s">
        <v>671</v>
      </c>
      <c r="F285" s="239" t="s">
        <v>82</v>
      </c>
      <c r="G285" s="237"/>
      <c r="H285" s="240">
        <v>1</v>
      </c>
      <c r="I285" s="241"/>
      <c r="J285" s="237"/>
      <c r="K285" s="237"/>
      <c r="L285" s="242"/>
      <c r="M285" s="243"/>
      <c r="N285" s="244"/>
      <c r="O285" s="244"/>
      <c r="P285" s="244"/>
      <c r="Q285" s="244"/>
      <c r="R285" s="244"/>
      <c r="S285" s="244"/>
      <c r="T285" s="245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46" t="s">
        <v>358</v>
      </c>
      <c r="AU285" s="246" t="s">
        <v>82</v>
      </c>
      <c r="AV285" s="13" t="s">
        <v>138</v>
      </c>
      <c r="AW285" s="13" t="s">
        <v>35</v>
      </c>
      <c r="AX285" s="13" t="s">
        <v>82</v>
      </c>
      <c r="AY285" s="246" t="s">
        <v>351</v>
      </c>
    </row>
    <row r="286" spans="1:65" s="2" customFormat="1" ht="16.5" customHeight="1">
      <c r="A286" s="38"/>
      <c r="B286" s="39"/>
      <c r="C286" s="212" t="s">
        <v>673</v>
      </c>
      <c r="D286" s="212" t="s">
        <v>352</v>
      </c>
      <c r="E286" s="213" t="s">
        <v>5379</v>
      </c>
      <c r="F286" s="214" t="s">
        <v>5380</v>
      </c>
      <c r="G286" s="215" t="s">
        <v>612</v>
      </c>
      <c r="H286" s="216">
        <v>18</v>
      </c>
      <c r="I286" s="217"/>
      <c r="J286" s="218">
        <f>ROUND(I286*H286,2)</f>
        <v>0</v>
      </c>
      <c r="K286" s="214" t="s">
        <v>356</v>
      </c>
      <c r="L286" s="44"/>
      <c r="M286" s="219" t="s">
        <v>28</v>
      </c>
      <c r="N286" s="220" t="s">
        <v>45</v>
      </c>
      <c r="O286" s="84"/>
      <c r="P286" s="221">
        <f>O286*H286</f>
        <v>0</v>
      </c>
      <c r="Q286" s="221">
        <v>0</v>
      </c>
      <c r="R286" s="221">
        <f>Q286*H286</f>
        <v>0</v>
      </c>
      <c r="S286" s="221">
        <v>0</v>
      </c>
      <c r="T286" s="222">
        <f>S286*H286</f>
        <v>0</v>
      </c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R286" s="223" t="s">
        <v>228</v>
      </c>
      <c r="AT286" s="223" t="s">
        <v>352</v>
      </c>
      <c r="AU286" s="223" t="s">
        <v>82</v>
      </c>
      <c r="AY286" s="17" t="s">
        <v>351</v>
      </c>
      <c r="BE286" s="224">
        <f>IF(N286="základní",J286,0)</f>
        <v>0</v>
      </c>
      <c r="BF286" s="224">
        <f>IF(N286="snížená",J286,0)</f>
        <v>0</v>
      </c>
      <c r="BG286" s="224">
        <f>IF(N286="zákl. přenesená",J286,0)</f>
        <v>0</v>
      </c>
      <c r="BH286" s="224">
        <f>IF(N286="sníž. přenesená",J286,0)</f>
        <v>0</v>
      </c>
      <c r="BI286" s="224">
        <f>IF(N286="nulová",J286,0)</f>
        <v>0</v>
      </c>
      <c r="BJ286" s="17" t="s">
        <v>82</v>
      </c>
      <c r="BK286" s="224">
        <f>ROUND(I286*H286,2)</f>
        <v>0</v>
      </c>
      <c r="BL286" s="17" t="s">
        <v>228</v>
      </c>
      <c r="BM286" s="223" t="s">
        <v>5381</v>
      </c>
    </row>
    <row r="287" spans="1:51" s="13" customFormat="1" ht="12">
      <c r="A287" s="13"/>
      <c r="B287" s="236"/>
      <c r="C287" s="237"/>
      <c r="D287" s="227" t="s">
        <v>358</v>
      </c>
      <c r="E287" s="238" t="s">
        <v>677</v>
      </c>
      <c r="F287" s="239" t="s">
        <v>467</v>
      </c>
      <c r="G287" s="237"/>
      <c r="H287" s="240">
        <v>18</v>
      </c>
      <c r="I287" s="241"/>
      <c r="J287" s="237"/>
      <c r="K287" s="237"/>
      <c r="L287" s="242"/>
      <c r="M287" s="243"/>
      <c r="N287" s="244"/>
      <c r="O287" s="244"/>
      <c r="P287" s="244"/>
      <c r="Q287" s="244"/>
      <c r="R287" s="244"/>
      <c r="S287" s="244"/>
      <c r="T287" s="245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46" t="s">
        <v>358</v>
      </c>
      <c r="AU287" s="246" t="s">
        <v>82</v>
      </c>
      <c r="AV287" s="13" t="s">
        <v>138</v>
      </c>
      <c r="AW287" s="13" t="s">
        <v>35</v>
      </c>
      <c r="AX287" s="13" t="s">
        <v>82</v>
      </c>
      <c r="AY287" s="246" t="s">
        <v>351</v>
      </c>
    </row>
    <row r="288" spans="1:65" s="2" customFormat="1" ht="16.5" customHeight="1">
      <c r="A288" s="38"/>
      <c r="B288" s="39"/>
      <c r="C288" s="212" t="s">
        <v>678</v>
      </c>
      <c r="D288" s="212" t="s">
        <v>352</v>
      </c>
      <c r="E288" s="213" t="s">
        <v>5150</v>
      </c>
      <c r="F288" s="214" t="s">
        <v>5151</v>
      </c>
      <c r="G288" s="215" t="s">
        <v>612</v>
      </c>
      <c r="H288" s="216">
        <v>70.16</v>
      </c>
      <c r="I288" s="217"/>
      <c r="J288" s="218">
        <f>ROUND(I288*H288,2)</f>
        <v>0</v>
      </c>
      <c r="K288" s="214" t="s">
        <v>356</v>
      </c>
      <c r="L288" s="44"/>
      <c r="M288" s="219" t="s">
        <v>28</v>
      </c>
      <c r="N288" s="220" t="s">
        <v>45</v>
      </c>
      <c r="O288" s="84"/>
      <c r="P288" s="221">
        <f>O288*H288</f>
        <v>0</v>
      </c>
      <c r="Q288" s="221">
        <v>0</v>
      </c>
      <c r="R288" s="221">
        <f>Q288*H288</f>
        <v>0</v>
      </c>
      <c r="S288" s="221">
        <v>0</v>
      </c>
      <c r="T288" s="222">
        <f>S288*H288</f>
        <v>0</v>
      </c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R288" s="223" t="s">
        <v>228</v>
      </c>
      <c r="AT288" s="223" t="s">
        <v>352</v>
      </c>
      <c r="AU288" s="223" t="s">
        <v>82</v>
      </c>
      <c r="AY288" s="17" t="s">
        <v>351</v>
      </c>
      <c r="BE288" s="224">
        <f>IF(N288="základní",J288,0)</f>
        <v>0</v>
      </c>
      <c r="BF288" s="224">
        <f>IF(N288="snížená",J288,0)</f>
        <v>0</v>
      </c>
      <c r="BG288" s="224">
        <f>IF(N288="zákl. přenesená",J288,0)</f>
        <v>0</v>
      </c>
      <c r="BH288" s="224">
        <f>IF(N288="sníž. přenesená",J288,0)</f>
        <v>0</v>
      </c>
      <c r="BI288" s="224">
        <f>IF(N288="nulová",J288,0)</f>
        <v>0</v>
      </c>
      <c r="BJ288" s="17" t="s">
        <v>82</v>
      </c>
      <c r="BK288" s="224">
        <f>ROUND(I288*H288,2)</f>
        <v>0</v>
      </c>
      <c r="BL288" s="17" t="s">
        <v>228</v>
      </c>
      <c r="BM288" s="223" t="s">
        <v>5382</v>
      </c>
    </row>
    <row r="289" spans="1:51" s="13" customFormat="1" ht="12">
      <c r="A289" s="13"/>
      <c r="B289" s="236"/>
      <c r="C289" s="237"/>
      <c r="D289" s="227" t="s">
        <v>358</v>
      </c>
      <c r="E289" s="238" t="s">
        <v>682</v>
      </c>
      <c r="F289" s="239" t="s">
        <v>5383</v>
      </c>
      <c r="G289" s="237"/>
      <c r="H289" s="240">
        <v>70.16</v>
      </c>
      <c r="I289" s="241"/>
      <c r="J289" s="237"/>
      <c r="K289" s="237"/>
      <c r="L289" s="242"/>
      <c r="M289" s="243"/>
      <c r="N289" s="244"/>
      <c r="O289" s="244"/>
      <c r="P289" s="244"/>
      <c r="Q289" s="244"/>
      <c r="R289" s="244"/>
      <c r="S289" s="244"/>
      <c r="T289" s="245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46" t="s">
        <v>358</v>
      </c>
      <c r="AU289" s="246" t="s">
        <v>82</v>
      </c>
      <c r="AV289" s="13" t="s">
        <v>138</v>
      </c>
      <c r="AW289" s="13" t="s">
        <v>35</v>
      </c>
      <c r="AX289" s="13" t="s">
        <v>82</v>
      </c>
      <c r="AY289" s="246" t="s">
        <v>351</v>
      </c>
    </row>
    <row r="290" spans="1:65" s="2" customFormat="1" ht="21.75" customHeight="1">
      <c r="A290" s="38"/>
      <c r="B290" s="39"/>
      <c r="C290" s="212" t="s">
        <v>684</v>
      </c>
      <c r="D290" s="212" t="s">
        <v>352</v>
      </c>
      <c r="E290" s="213" t="s">
        <v>5093</v>
      </c>
      <c r="F290" s="214" t="s">
        <v>5094</v>
      </c>
      <c r="G290" s="215" t="s">
        <v>534</v>
      </c>
      <c r="H290" s="216">
        <v>8</v>
      </c>
      <c r="I290" s="217"/>
      <c r="J290" s="218">
        <f>ROUND(I290*H290,2)</f>
        <v>0</v>
      </c>
      <c r="K290" s="214" t="s">
        <v>356</v>
      </c>
      <c r="L290" s="44"/>
      <c r="M290" s="219" t="s">
        <v>28</v>
      </c>
      <c r="N290" s="220" t="s">
        <v>45</v>
      </c>
      <c r="O290" s="84"/>
      <c r="P290" s="221">
        <f>O290*H290</f>
        <v>0</v>
      </c>
      <c r="Q290" s="221">
        <v>0.46009</v>
      </c>
      <c r="R290" s="221">
        <f>Q290*H290</f>
        <v>3.68072</v>
      </c>
      <c r="S290" s="221">
        <v>0</v>
      </c>
      <c r="T290" s="222">
        <f>S290*H290</f>
        <v>0</v>
      </c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R290" s="223" t="s">
        <v>228</v>
      </c>
      <c r="AT290" s="223" t="s">
        <v>352</v>
      </c>
      <c r="AU290" s="223" t="s">
        <v>82</v>
      </c>
      <c r="AY290" s="17" t="s">
        <v>351</v>
      </c>
      <c r="BE290" s="224">
        <f>IF(N290="základní",J290,0)</f>
        <v>0</v>
      </c>
      <c r="BF290" s="224">
        <f>IF(N290="snížená",J290,0)</f>
        <v>0</v>
      </c>
      <c r="BG290" s="224">
        <f>IF(N290="zákl. přenesená",J290,0)</f>
        <v>0</v>
      </c>
      <c r="BH290" s="224">
        <f>IF(N290="sníž. přenesená",J290,0)</f>
        <v>0</v>
      </c>
      <c r="BI290" s="224">
        <f>IF(N290="nulová",J290,0)</f>
        <v>0</v>
      </c>
      <c r="BJ290" s="17" t="s">
        <v>82</v>
      </c>
      <c r="BK290" s="224">
        <f>ROUND(I290*H290,2)</f>
        <v>0</v>
      </c>
      <c r="BL290" s="17" t="s">
        <v>228</v>
      </c>
      <c r="BM290" s="223" t="s">
        <v>5384</v>
      </c>
    </row>
    <row r="291" spans="1:51" s="12" customFormat="1" ht="12">
      <c r="A291" s="12"/>
      <c r="B291" s="225"/>
      <c r="C291" s="226"/>
      <c r="D291" s="227" t="s">
        <v>358</v>
      </c>
      <c r="E291" s="228" t="s">
        <v>28</v>
      </c>
      <c r="F291" s="229" t="s">
        <v>5022</v>
      </c>
      <c r="G291" s="226"/>
      <c r="H291" s="228" t="s">
        <v>28</v>
      </c>
      <c r="I291" s="230"/>
      <c r="J291" s="226"/>
      <c r="K291" s="226"/>
      <c r="L291" s="231"/>
      <c r="M291" s="232"/>
      <c r="N291" s="233"/>
      <c r="O291" s="233"/>
      <c r="P291" s="233"/>
      <c r="Q291" s="233"/>
      <c r="R291" s="233"/>
      <c r="S291" s="233"/>
      <c r="T291" s="234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T291" s="235" t="s">
        <v>358</v>
      </c>
      <c r="AU291" s="235" t="s">
        <v>82</v>
      </c>
      <c r="AV291" s="12" t="s">
        <v>82</v>
      </c>
      <c r="AW291" s="12" t="s">
        <v>35</v>
      </c>
      <c r="AX291" s="12" t="s">
        <v>74</v>
      </c>
      <c r="AY291" s="235" t="s">
        <v>351</v>
      </c>
    </row>
    <row r="292" spans="1:51" s="12" customFormat="1" ht="12">
      <c r="A292" s="12"/>
      <c r="B292" s="225"/>
      <c r="C292" s="226"/>
      <c r="D292" s="227" t="s">
        <v>358</v>
      </c>
      <c r="E292" s="228" t="s">
        <v>28</v>
      </c>
      <c r="F292" s="229" t="s">
        <v>5207</v>
      </c>
      <c r="G292" s="226"/>
      <c r="H292" s="228" t="s">
        <v>28</v>
      </c>
      <c r="I292" s="230"/>
      <c r="J292" s="226"/>
      <c r="K292" s="226"/>
      <c r="L292" s="231"/>
      <c r="M292" s="232"/>
      <c r="N292" s="233"/>
      <c r="O292" s="233"/>
      <c r="P292" s="233"/>
      <c r="Q292" s="233"/>
      <c r="R292" s="233"/>
      <c r="S292" s="233"/>
      <c r="T292" s="234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T292" s="235" t="s">
        <v>358</v>
      </c>
      <c r="AU292" s="235" t="s">
        <v>82</v>
      </c>
      <c r="AV292" s="12" t="s">
        <v>82</v>
      </c>
      <c r="AW292" s="12" t="s">
        <v>35</v>
      </c>
      <c r="AX292" s="12" t="s">
        <v>74</v>
      </c>
      <c r="AY292" s="235" t="s">
        <v>351</v>
      </c>
    </row>
    <row r="293" spans="1:51" s="13" customFormat="1" ht="12">
      <c r="A293" s="13"/>
      <c r="B293" s="236"/>
      <c r="C293" s="237"/>
      <c r="D293" s="227" t="s">
        <v>358</v>
      </c>
      <c r="E293" s="238" t="s">
        <v>688</v>
      </c>
      <c r="F293" s="239" t="s">
        <v>376</v>
      </c>
      <c r="G293" s="237"/>
      <c r="H293" s="240">
        <v>5</v>
      </c>
      <c r="I293" s="241"/>
      <c r="J293" s="237"/>
      <c r="K293" s="237"/>
      <c r="L293" s="242"/>
      <c r="M293" s="243"/>
      <c r="N293" s="244"/>
      <c r="O293" s="244"/>
      <c r="P293" s="244"/>
      <c r="Q293" s="244"/>
      <c r="R293" s="244"/>
      <c r="S293" s="244"/>
      <c r="T293" s="245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46" t="s">
        <v>358</v>
      </c>
      <c r="AU293" s="246" t="s">
        <v>82</v>
      </c>
      <c r="AV293" s="13" t="s">
        <v>138</v>
      </c>
      <c r="AW293" s="13" t="s">
        <v>35</v>
      </c>
      <c r="AX293" s="13" t="s">
        <v>74</v>
      </c>
      <c r="AY293" s="246" t="s">
        <v>351</v>
      </c>
    </row>
    <row r="294" spans="1:51" s="12" customFormat="1" ht="12">
      <c r="A294" s="12"/>
      <c r="B294" s="225"/>
      <c r="C294" s="226"/>
      <c r="D294" s="227" t="s">
        <v>358</v>
      </c>
      <c r="E294" s="228" t="s">
        <v>28</v>
      </c>
      <c r="F294" s="229" t="s">
        <v>5221</v>
      </c>
      <c r="G294" s="226"/>
      <c r="H294" s="228" t="s">
        <v>28</v>
      </c>
      <c r="I294" s="230"/>
      <c r="J294" s="226"/>
      <c r="K294" s="226"/>
      <c r="L294" s="231"/>
      <c r="M294" s="232"/>
      <c r="N294" s="233"/>
      <c r="O294" s="233"/>
      <c r="P294" s="233"/>
      <c r="Q294" s="233"/>
      <c r="R294" s="233"/>
      <c r="S294" s="233"/>
      <c r="T294" s="234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T294" s="235" t="s">
        <v>358</v>
      </c>
      <c r="AU294" s="235" t="s">
        <v>82</v>
      </c>
      <c r="AV294" s="12" t="s">
        <v>82</v>
      </c>
      <c r="AW294" s="12" t="s">
        <v>35</v>
      </c>
      <c r="AX294" s="12" t="s">
        <v>74</v>
      </c>
      <c r="AY294" s="235" t="s">
        <v>351</v>
      </c>
    </row>
    <row r="295" spans="1:51" s="13" customFormat="1" ht="12">
      <c r="A295" s="13"/>
      <c r="B295" s="236"/>
      <c r="C295" s="237"/>
      <c r="D295" s="227" t="s">
        <v>358</v>
      </c>
      <c r="E295" s="238" t="s">
        <v>3033</v>
      </c>
      <c r="F295" s="239" t="s">
        <v>367</v>
      </c>
      <c r="G295" s="237"/>
      <c r="H295" s="240">
        <v>3</v>
      </c>
      <c r="I295" s="241"/>
      <c r="J295" s="237"/>
      <c r="K295" s="237"/>
      <c r="L295" s="242"/>
      <c r="M295" s="243"/>
      <c r="N295" s="244"/>
      <c r="O295" s="244"/>
      <c r="P295" s="244"/>
      <c r="Q295" s="244"/>
      <c r="R295" s="244"/>
      <c r="S295" s="244"/>
      <c r="T295" s="245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46" t="s">
        <v>358</v>
      </c>
      <c r="AU295" s="246" t="s">
        <v>82</v>
      </c>
      <c r="AV295" s="13" t="s">
        <v>138</v>
      </c>
      <c r="AW295" s="13" t="s">
        <v>35</v>
      </c>
      <c r="AX295" s="13" t="s">
        <v>74</v>
      </c>
      <c r="AY295" s="246" t="s">
        <v>351</v>
      </c>
    </row>
    <row r="296" spans="1:51" s="13" customFormat="1" ht="12">
      <c r="A296" s="13"/>
      <c r="B296" s="236"/>
      <c r="C296" s="237"/>
      <c r="D296" s="227" t="s">
        <v>358</v>
      </c>
      <c r="E296" s="238" t="s">
        <v>5385</v>
      </c>
      <c r="F296" s="239" t="s">
        <v>5386</v>
      </c>
      <c r="G296" s="237"/>
      <c r="H296" s="240">
        <v>8</v>
      </c>
      <c r="I296" s="241"/>
      <c r="J296" s="237"/>
      <c r="K296" s="237"/>
      <c r="L296" s="242"/>
      <c r="M296" s="243"/>
      <c r="N296" s="244"/>
      <c r="O296" s="244"/>
      <c r="P296" s="244"/>
      <c r="Q296" s="244"/>
      <c r="R296" s="244"/>
      <c r="S296" s="244"/>
      <c r="T296" s="245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46" t="s">
        <v>358</v>
      </c>
      <c r="AU296" s="246" t="s">
        <v>82</v>
      </c>
      <c r="AV296" s="13" t="s">
        <v>138</v>
      </c>
      <c r="AW296" s="13" t="s">
        <v>35</v>
      </c>
      <c r="AX296" s="13" t="s">
        <v>82</v>
      </c>
      <c r="AY296" s="246" t="s">
        <v>351</v>
      </c>
    </row>
    <row r="297" spans="1:65" s="2" customFormat="1" ht="16.5" customHeight="1">
      <c r="A297" s="38"/>
      <c r="B297" s="39"/>
      <c r="C297" s="212" t="s">
        <v>690</v>
      </c>
      <c r="D297" s="212" t="s">
        <v>352</v>
      </c>
      <c r="E297" s="213" t="s">
        <v>5154</v>
      </c>
      <c r="F297" s="214" t="s">
        <v>5155</v>
      </c>
      <c r="G297" s="215" t="s">
        <v>612</v>
      </c>
      <c r="H297" s="216">
        <v>88.16</v>
      </c>
      <c r="I297" s="217"/>
      <c r="J297" s="218">
        <f>ROUND(I297*H297,2)</f>
        <v>0</v>
      </c>
      <c r="K297" s="214" t="s">
        <v>28</v>
      </c>
      <c r="L297" s="44"/>
      <c r="M297" s="219" t="s">
        <v>28</v>
      </c>
      <c r="N297" s="220" t="s">
        <v>45</v>
      </c>
      <c r="O297" s="84"/>
      <c r="P297" s="221">
        <f>O297*H297</f>
        <v>0</v>
      </c>
      <c r="Q297" s="221">
        <v>0</v>
      </c>
      <c r="R297" s="221">
        <f>Q297*H297</f>
        <v>0</v>
      </c>
      <c r="S297" s="221">
        <v>0</v>
      </c>
      <c r="T297" s="222">
        <f>S297*H297</f>
        <v>0</v>
      </c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R297" s="223" t="s">
        <v>228</v>
      </c>
      <c r="AT297" s="223" t="s">
        <v>352</v>
      </c>
      <c r="AU297" s="223" t="s">
        <v>82</v>
      </c>
      <c r="AY297" s="17" t="s">
        <v>351</v>
      </c>
      <c r="BE297" s="224">
        <f>IF(N297="základní",J297,0)</f>
        <v>0</v>
      </c>
      <c r="BF297" s="224">
        <f>IF(N297="snížená",J297,0)</f>
        <v>0</v>
      </c>
      <c r="BG297" s="224">
        <f>IF(N297="zákl. přenesená",J297,0)</f>
        <v>0</v>
      </c>
      <c r="BH297" s="224">
        <f>IF(N297="sníž. přenesená",J297,0)</f>
        <v>0</v>
      </c>
      <c r="BI297" s="224">
        <f>IF(N297="nulová",J297,0)</f>
        <v>0</v>
      </c>
      <c r="BJ297" s="17" t="s">
        <v>82</v>
      </c>
      <c r="BK297" s="224">
        <f>ROUND(I297*H297,2)</f>
        <v>0</v>
      </c>
      <c r="BL297" s="17" t="s">
        <v>228</v>
      </c>
      <c r="BM297" s="223" t="s">
        <v>5387</v>
      </c>
    </row>
    <row r="298" spans="1:51" s="13" customFormat="1" ht="12">
      <c r="A298" s="13"/>
      <c r="B298" s="236"/>
      <c r="C298" s="237"/>
      <c r="D298" s="227" t="s">
        <v>358</v>
      </c>
      <c r="E298" s="238" t="s">
        <v>694</v>
      </c>
      <c r="F298" s="239" t="s">
        <v>467</v>
      </c>
      <c r="G298" s="237"/>
      <c r="H298" s="240">
        <v>18</v>
      </c>
      <c r="I298" s="241"/>
      <c r="J298" s="237"/>
      <c r="K298" s="237"/>
      <c r="L298" s="242"/>
      <c r="M298" s="243"/>
      <c r="N298" s="244"/>
      <c r="O298" s="244"/>
      <c r="P298" s="244"/>
      <c r="Q298" s="244"/>
      <c r="R298" s="244"/>
      <c r="S298" s="244"/>
      <c r="T298" s="245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46" t="s">
        <v>358</v>
      </c>
      <c r="AU298" s="246" t="s">
        <v>82</v>
      </c>
      <c r="AV298" s="13" t="s">
        <v>138</v>
      </c>
      <c r="AW298" s="13" t="s">
        <v>35</v>
      </c>
      <c r="AX298" s="13" t="s">
        <v>74</v>
      </c>
      <c r="AY298" s="246" t="s">
        <v>351</v>
      </c>
    </row>
    <row r="299" spans="1:51" s="13" customFormat="1" ht="12">
      <c r="A299" s="13"/>
      <c r="B299" s="236"/>
      <c r="C299" s="237"/>
      <c r="D299" s="227" t="s">
        <v>358</v>
      </c>
      <c r="E299" s="238" t="s">
        <v>175</v>
      </c>
      <c r="F299" s="239" t="s">
        <v>5383</v>
      </c>
      <c r="G299" s="237"/>
      <c r="H299" s="240">
        <v>70.16</v>
      </c>
      <c r="I299" s="241"/>
      <c r="J299" s="237"/>
      <c r="K299" s="237"/>
      <c r="L299" s="242"/>
      <c r="M299" s="243"/>
      <c r="N299" s="244"/>
      <c r="O299" s="244"/>
      <c r="P299" s="244"/>
      <c r="Q299" s="244"/>
      <c r="R299" s="244"/>
      <c r="S299" s="244"/>
      <c r="T299" s="245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46" t="s">
        <v>358</v>
      </c>
      <c r="AU299" s="246" t="s">
        <v>82</v>
      </c>
      <c r="AV299" s="13" t="s">
        <v>138</v>
      </c>
      <c r="AW299" s="13" t="s">
        <v>35</v>
      </c>
      <c r="AX299" s="13" t="s">
        <v>74</v>
      </c>
      <c r="AY299" s="246" t="s">
        <v>351</v>
      </c>
    </row>
    <row r="300" spans="1:51" s="13" customFormat="1" ht="12">
      <c r="A300" s="13"/>
      <c r="B300" s="236"/>
      <c r="C300" s="237"/>
      <c r="D300" s="227" t="s">
        <v>358</v>
      </c>
      <c r="E300" s="238" t="s">
        <v>697</v>
      </c>
      <c r="F300" s="239" t="s">
        <v>698</v>
      </c>
      <c r="G300" s="237"/>
      <c r="H300" s="240">
        <v>88.16</v>
      </c>
      <c r="I300" s="241"/>
      <c r="J300" s="237"/>
      <c r="K300" s="237"/>
      <c r="L300" s="242"/>
      <c r="M300" s="243"/>
      <c r="N300" s="244"/>
      <c r="O300" s="244"/>
      <c r="P300" s="244"/>
      <c r="Q300" s="244"/>
      <c r="R300" s="244"/>
      <c r="S300" s="244"/>
      <c r="T300" s="245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46" t="s">
        <v>358</v>
      </c>
      <c r="AU300" s="246" t="s">
        <v>82</v>
      </c>
      <c r="AV300" s="13" t="s">
        <v>138</v>
      </c>
      <c r="AW300" s="13" t="s">
        <v>35</v>
      </c>
      <c r="AX300" s="13" t="s">
        <v>82</v>
      </c>
      <c r="AY300" s="246" t="s">
        <v>351</v>
      </c>
    </row>
    <row r="301" spans="1:65" s="2" customFormat="1" ht="21.75" customHeight="1">
      <c r="A301" s="38"/>
      <c r="B301" s="39"/>
      <c r="C301" s="212" t="s">
        <v>699</v>
      </c>
      <c r="D301" s="212" t="s">
        <v>352</v>
      </c>
      <c r="E301" s="213" t="s">
        <v>5388</v>
      </c>
      <c r="F301" s="214" t="s">
        <v>5389</v>
      </c>
      <c r="G301" s="215" t="s">
        <v>534</v>
      </c>
      <c r="H301" s="216">
        <v>1</v>
      </c>
      <c r="I301" s="217"/>
      <c r="J301" s="218">
        <f>ROUND(I301*H301,2)</f>
        <v>0</v>
      </c>
      <c r="K301" s="214" t="s">
        <v>356</v>
      </c>
      <c r="L301" s="44"/>
      <c r="M301" s="219" t="s">
        <v>28</v>
      </c>
      <c r="N301" s="220" t="s">
        <v>45</v>
      </c>
      <c r="O301" s="84"/>
      <c r="P301" s="221">
        <f>O301*H301</f>
        <v>0</v>
      </c>
      <c r="Q301" s="221">
        <v>0.00918</v>
      </c>
      <c r="R301" s="221">
        <f>Q301*H301</f>
        <v>0.00918</v>
      </c>
      <c r="S301" s="221">
        <v>0</v>
      </c>
      <c r="T301" s="222">
        <f>S301*H301</f>
        <v>0</v>
      </c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R301" s="223" t="s">
        <v>228</v>
      </c>
      <c r="AT301" s="223" t="s">
        <v>352</v>
      </c>
      <c r="AU301" s="223" t="s">
        <v>82</v>
      </c>
      <c r="AY301" s="17" t="s">
        <v>351</v>
      </c>
      <c r="BE301" s="224">
        <f>IF(N301="základní",J301,0)</f>
        <v>0</v>
      </c>
      <c r="BF301" s="224">
        <f>IF(N301="snížená",J301,0)</f>
        <v>0</v>
      </c>
      <c r="BG301" s="224">
        <f>IF(N301="zákl. přenesená",J301,0)</f>
        <v>0</v>
      </c>
      <c r="BH301" s="224">
        <f>IF(N301="sníž. přenesená",J301,0)</f>
        <v>0</v>
      </c>
      <c r="BI301" s="224">
        <f>IF(N301="nulová",J301,0)</f>
        <v>0</v>
      </c>
      <c r="BJ301" s="17" t="s">
        <v>82</v>
      </c>
      <c r="BK301" s="224">
        <f>ROUND(I301*H301,2)</f>
        <v>0</v>
      </c>
      <c r="BL301" s="17" t="s">
        <v>228</v>
      </c>
      <c r="BM301" s="223" t="s">
        <v>5390</v>
      </c>
    </row>
    <row r="302" spans="1:51" s="13" customFormat="1" ht="12">
      <c r="A302" s="13"/>
      <c r="B302" s="236"/>
      <c r="C302" s="237"/>
      <c r="D302" s="227" t="s">
        <v>358</v>
      </c>
      <c r="E302" s="238" t="s">
        <v>703</v>
      </c>
      <c r="F302" s="239" t="s">
        <v>82</v>
      </c>
      <c r="G302" s="237"/>
      <c r="H302" s="240">
        <v>1</v>
      </c>
      <c r="I302" s="241"/>
      <c r="J302" s="237"/>
      <c r="K302" s="237"/>
      <c r="L302" s="242"/>
      <c r="M302" s="243"/>
      <c r="N302" s="244"/>
      <c r="O302" s="244"/>
      <c r="P302" s="244"/>
      <c r="Q302" s="244"/>
      <c r="R302" s="244"/>
      <c r="S302" s="244"/>
      <c r="T302" s="245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46" t="s">
        <v>358</v>
      </c>
      <c r="AU302" s="246" t="s">
        <v>82</v>
      </c>
      <c r="AV302" s="13" t="s">
        <v>138</v>
      </c>
      <c r="AW302" s="13" t="s">
        <v>35</v>
      </c>
      <c r="AX302" s="13" t="s">
        <v>82</v>
      </c>
      <c r="AY302" s="246" t="s">
        <v>351</v>
      </c>
    </row>
    <row r="303" spans="1:65" s="2" customFormat="1" ht="21.75" customHeight="1">
      <c r="A303" s="38"/>
      <c r="B303" s="39"/>
      <c r="C303" s="247" t="s">
        <v>705</v>
      </c>
      <c r="D303" s="247" t="s">
        <v>612</v>
      </c>
      <c r="E303" s="248" t="s">
        <v>5391</v>
      </c>
      <c r="F303" s="249" t="s">
        <v>5392</v>
      </c>
      <c r="G303" s="250" t="s">
        <v>534</v>
      </c>
      <c r="H303" s="251">
        <v>1</v>
      </c>
      <c r="I303" s="252"/>
      <c r="J303" s="253">
        <f>ROUND(I303*H303,2)</f>
        <v>0</v>
      </c>
      <c r="K303" s="249" t="s">
        <v>356</v>
      </c>
      <c r="L303" s="254"/>
      <c r="M303" s="255" t="s">
        <v>28</v>
      </c>
      <c r="N303" s="256" t="s">
        <v>45</v>
      </c>
      <c r="O303" s="84"/>
      <c r="P303" s="221">
        <f>O303*H303</f>
        <v>0</v>
      </c>
      <c r="Q303" s="221">
        <v>0.506</v>
      </c>
      <c r="R303" s="221">
        <f>Q303*H303</f>
        <v>0.506</v>
      </c>
      <c r="S303" s="221">
        <v>0</v>
      </c>
      <c r="T303" s="222">
        <f>S303*H303</f>
        <v>0</v>
      </c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R303" s="223" t="s">
        <v>405</v>
      </c>
      <c r="AT303" s="223" t="s">
        <v>612</v>
      </c>
      <c r="AU303" s="223" t="s">
        <v>82</v>
      </c>
      <c r="AY303" s="17" t="s">
        <v>351</v>
      </c>
      <c r="BE303" s="224">
        <f>IF(N303="základní",J303,0)</f>
        <v>0</v>
      </c>
      <c r="BF303" s="224">
        <f>IF(N303="snížená",J303,0)</f>
        <v>0</v>
      </c>
      <c r="BG303" s="224">
        <f>IF(N303="zákl. přenesená",J303,0)</f>
        <v>0</v>
      </c>
      <c r="BH303" s="224">
        <f>IF(N303="sníž. přenesená",J303,0)</f>
        <v>0</v>
      </c>
      <c r="BI303" s="224">
        <f>IF(N303="nulová",J303,0)</f>
        <v>0</v>
      </c>
      <c r="BJ303" s="17" t="s">
        <v>82</v>
      </c>
      <c r="BK303" s="224">
        <f>ROUND(I303*H303,2)</f>
        <v>0</v>
      </c>
      <c r="BL303" s="17" t="s">
        <v>228</v>
      </c>
      <c r="BM303" s="223" t="s">
        <v>5393</v>
      </c>
    </row>
    <row r="304" spans="1:51" s="13" customFormat="1" ht="12">
      <c r="A304" s="13"/>
      <c r="B304" s="236"/>
      <c r="C304" s="237"/>
      <c r="D304" s="227" t="s">
        <v>358</v>
      </c>
      <c r="E304" s="238" t="s">
        <v>709</v>
      </c>
      <c r="F304" s="239" t="s">
        <v>82</v>
      </c>
      <c r="G304" s="237"/>
      <c r="H304" s="240">
        <v>1</v>
      </c>
      <c r="I304" s="241"/>
      <c r="J304" s="237"/>
      <c r="K304" s="237"/>
      <c r="L304" s="242"/>
      <c r="M304" s="243"/>
      <c r="N304" s="244"/>
      <c r="O304" s="244"/>
      <c r="P304" s="244"/>
      <c r="Q304" s="244"/>
      <c r="R304" s="244"/>
      <c r="S304" s="244"/>
      <c r="T304" s="245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46" t="s">
        <v>358</v>
      </c>
      <c r="AU304" s="246" t="s">
        <v>82</v>
      </c>
      <c r="AV304" s="13" t="s">
        <v>138</v>
      </c>
      <c r="AW304" s="13" t="s">
        <v>35</v>
      </c>
      <c r="AX304" s="13" t="s">
        <v>82</v>
      </c>
      <c r="AY304" s="246" t="s">
        <v>351</v>
      </c>
    </row>
    <row r="305" spans="1:65" s="2" customFormat="1" ht="21.75" customHeight="1">
      <c r="A305" s="38"/>
      <c r="B305" s="39"/>
      <c r="C305" s="212" t="s">
        <v>711</v>
      </c>
      <c r="D305" s="212" t="s">
        <v>352</v>
      </c>
      <c r="E305" s="213" t="s">
        <v>5394</v>
      </c>
      <c r="F305" s="214" t="s">
        <v>5395</v>
      </c>
      <c r="G305" s="215" t="s">
        <v>534</v>
      </c>
      <c r="H305" s="216">
        <v>1</v>
      </c>
      <c r="I305" s="217"/>
      <c r="J305" s="218">
        <f>ROUND(I305*H305,2)</f>
        <v>0</v>
      </c>
      <c r="K305" s="214" t="s">
        <v>356</v>
      </c>
      <c r="L305" s="44"/>
      <c r="M305" s="219" t="s">
        <v>28</v>
      </c>
      <c r="N305" s="220" t="s">
        <v>45</v>
      </c>
      <c r="O305" s="84"/>
      <c r="P305" s="221">
        <f>O305*H305</f>
        <v>0</v>
      </c>
      <c r="Q305" s="221">
        <v>0.01147</v>
      </c>
      <c r="R305" s="221">
        <f>Q305*H305</f>
        <v>0.01147</v>
      </c>
      <c r="S305" s="221">
        <v>0</v>
      </c>
      <c r="T305" s="222">
        <f>S305*H305</f>
        <v>0</v>
      </c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R305" s="223" t="s">
        <v>228</v>
      </c>
      <c r="AT305" s="223" t="s">
        <v>352</v>
      </c>
      <c r="AU305" s="223" t="s">
        <v>82</v>
      </c>
      <c r="AY305" s="17" t="s">
        <v>351</v>
      </c>
      <c r="BE305" s="224">
        <f>IF(N305="základní",J305,0)</f>
        <v>0</v>
      </c>
      <c r="BF305" s="224">
        <f>IF(N305="snížená",J305,0)</f>
        <v>0</v>
      </c>
      <c r="BG305" s="224">
        <f>IF(N305="zákl. přenesená",J305,0)</f>
        <v>0</v>
      </c>
      <c r="BH305" s="224">
        <f>IF(N305="sníž. přenesená",J305,0)</f>
        <v>0</v>
      </c>
      <c r="BI305" s="224">
        <f>IF(N305="nulová",J305,0)</f>
        <v>0</v>
      </c>
      <c r="BJ305" s="17" t="s">
        <v>82</v>
      </c>
      <c r="BK305" s="224">
        <f>ROUND(I305*H305,2)</f>
        <v>0</v>
      </c>
      <c r="BL305" s="17" t="s">
        <v>228</v>
      </c>
      <c r="BM305" s="223" t="s">
        <v>5396</v>
      </c>
    </row>
    <row r="306" spans="1:51" s="12" customFormat="1" ht="12">
      <c r="A306" s="12"/>
      <c r="B306" s="225"/>
      <c r="C306" s="226"/>
      <c r="D306" s="227" t="s">
        <v>358</v>
      </c>
      <c r="E306" s="228" t="s">
        <v>28</v>
      </c>
      <c r="F306" s="229" t="s">
        <v>5022</v>
      </c>
      <c r="G306" s="226"/>
      <c r="H306" s="228" t="s">
        <v>28</v>
      </c>
      <c r="I306" s="230"/>
      <c r="J306" s="226"/>
      <c r="K306" s="226"/>
      <c r="L306" s="231"/>
      <c r="M306" s="232"/>
      <c r="N306" s="233"/>
      <c r="O306" s="233"/>
      <c r="P306" s="233"/>
      <c r="Q306" s="233"/>
      <c r="R306" s="233"/>
      <c r="S306" s="233"/>
      <c r="T306" s="234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T306" s="235" t="s">
        <v>358</v>
      </c>
      <c r="AU306" s="235" t="s">
        <v>82</v>
      </c>
      <c r="AV306" s="12" t="s">
        <v>82</v>
      </c>
      <c r="AW306" s="12" t="s">
        <v>35</v>
      </c>
      <c r="AX306" s="12" t="s">
        <v>74</v>
      </c>
      <c r="AY306" s="235" t="s">
        <v>351</v>
      </c>
    </row>
    <row r="307" spans="1:51" s="12" customFormat="1" ht="12">
      <c r="A307" s="12"/>
      <c r="B307" s="225"/>
      <c r="C307" s="226"/>
      <c r="D307" s="227" t="s">
        <v>358</v>
      </c>
      <c r="E307" s="228" t="s">
        <v>28</v>
      </c>
      <c r="F307" s="229" t="s">
        <v>5207</v>
      </c>
      <c r="G307" s="226"/>
      <c r="H307" s="228" t="s">
        <v>28</v>
      </c>
      <c r="I307" s="230"/>
      <c r="J307" s="226"/>
      <c r="K307" s="226"/>
      <c r="L307" s="231"/>
      <c r="M307" s="232"/>
      <c r="N307" s="233"/>
      <c r="O307" s="233"/>
      <c r="P307" s="233"/>
      <c r="Q307" s="233"/>
      <c r="R307" s="233"/>
      <c r="S307" s="233"/>
      <c r="T307" s="234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T307" s="235" t="s">
        <v>358</v>
      </c>
      <c r="AU307" s="235" t="s">
        <v>82</v>
      </c>
      <c r="AV307" s="12" t="s">
        <v>82</v>
      </c>
      <c r="AW307" s="12" t="s">
        <v>35</v>
      </c>
      <c r="AX307" s="12" t="s">
        <v>74</v>
      </c>
      <c r="AY307" s="235" t="s">
        <v>351</v>
      </c>
    </row>
    <row r="308" spans="1:51" s="13" customFormat="1" ht="12">
      <c r="A308" s="13"/>
      <c r="B308" s="236"/>
      <c r="C308" s="237"/>
      <c r="D308" s="227" t="s">
        <v>358</v>
      </c>
      <c r="E308" s="238" t="s">
        <v>715</v>
      </c>
      <c r="F308" s="239" t="s">
        <v>82</v>
      </c>
      <c r="G308" s="237"/>
      <c r="H308" s="240">
        <v>1</v>
      </c>
      <c r="I308" s="241"/>
      <c r="J308" s="237"/>
      <c r="K308" s="237"/>
      <c r="L308" s="242"/>
      <c r="M308" s="243"/>
      <c r="N308" s="244"/>
      <c r="O308" s="244"/>
      <c r="P308" s="244"/>
      <c r="Q308" s="244"/>
      <c r="R308" s="244"/>
      <c r="S308" s="244"/>
      <c r="T308" s="245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46" t="s">
        <v>358</v>
      </c>
      <c r="AU308" s="246" t="s">
        <v>82</v>
      </c>
      <c r="AV308" s="13" t="s">
        <v>138</v>
      </c>
      <c r="AW308" s="13" t="s">
        <v>35</v>
      </c>
      <c r="AX308" s="13" t="s">
        <v>82</v>
      </c>
      <c r="AY308" s="246" t="s">
        <v>351</v>
      </c>
    </row>
    <row r="309" spans="1:65" s="2" customFormat="1" ht="21.75" customHeight="1">
      <c r="A309" s="38"/>
      <c r="B309" s="39"/>
      <c r="C309" s="247" t="s">
        <v>718</v>
      </c>
      <c r="D309" s="247" t="s">
        <v>612</v>
      </c>
      <c r="E309" s="248" t="s">
        <v>5397</v>
      </c>
      <c r="F309" s="249" t="s">
        <v>5398</v>
      </c>
      <c r="G309" s="250" t="s">
        <v>534</v>
      </c>
      <c r="H309" s="251">
        <v>1</v>
      </c>
      <c r="I309" s="252"/>
      <c r="J309" s="253">
        <f>ROUND(I309*H309,2)</f>
        <v>0</v>
      </c>
      <c r="K309" s="249" t="s">
        <v>356</v>
      </c>
      <c r="L309" s="254"/>
      <c r="M309" s="255" t="s">
        <v>28</v>
      </c>
      <c r="N309" s="256" t="s">
        <v>45</v>
      </c>
      <c r="O309" s="84"/>
      <c r="P309" s="221">
        <f>O309*H309</f>
        <v>0</v>
      </c>
      <c r="Q309" s="221">
        <v>0.548</v>
      </c>
      <c r="R309" s="221">
        <f>Q309*H309</f>
        <v>0.548</v>
      </c>
      <c r="S309" s="221">
        <v>0</v>
      </c>
      <c r="T309" s="222">
        <f>S309*H309</f>
        <v>0</v>
      </c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R309" s="223" t="s">
        <v>405</v>
      </c>
      <c r="AT309" s="223" t="s">
        <v>612</v>
      </c>
      <c r="AU309" s="223" t="s">
        <v>82</v>
      </c>
      <c r="AY309" s="17" t="s">
        <v>351</v>
      </c>
      <c r="BE309" s="224">
        <f>IF(N309="základní",J309,0)</f>
        <v>0</v>
      </c>
      <c r="BF309" s="224">
        <f>IF(N309="snížená",J309,0)</f>
        <v>0</v>
      </c>
      <c r="BG309" s="224">
        <f>IF(N309="zákl. přenesená",J309,0)</f>
        <v>0</v>
      </c>
      <c r="BH309" s="224">
        <f>IF(N309="sníž. přenesená",J309,0)</f>
        <v>0</v>
      </c>
      <c r="BI309" s="224">
        <f>IF(N309="nulová",J309,0)</f>
        <v>0</v>
      </c>
      <c r="BJ309" s="17" t="s">
        <v>82</v>
      </c>
      <c r="BK309" s="224">
        <f>ROUND(I309*H309,2)</f>
        <v>0</v>
      </c>
      <c r="BL309" s="17" t="s">
        <v>228</v>
      </c>
      <c r="BM309" s="223" t="s">
        <v>5399</v>
      </c>
    </row>
    <row r="310" spans="1:51" s="13" customFormat="1" ht="12">
      <c r="A310" s="13"/>
      <c r="B310" s="236"/>
      <c r="C310" s="237"/>
      <c r="D310" s="227" t="s">
        <v>358</v>
      </c>
      <c r="E310" s="238" t="s">
        <v>722</v>
      </c>
      <c r="F310" s="239" t="s">
        <v>82</v>
      </c>
      <c r="G310" s="237"/>
      <c r="H310" s="240">
        <v>1</v>
      </c>
      <c r="I310" s="241"/>
      <c r="J310" s="237"/>
      <c r="K310" s="237"/>
      <c r="L310" s="242"/>
      <c r="M310" s="243"/>
      <c r="N310" s="244"/>
      <c r="O310" s="244"/>
      <c r="P310" s="244"/>
      <c r="Q310" s="244"/>
      <c r="R310" s="244"/>
      <c r="S310" s="244"/>
      <c r="T310" s="245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46" t="s">
        <v>358</v>
      </c>
      <c r="AU310" s="246" t="s">
        <v>82</v>
      </c>
      <c r="AV310" s="13" t="s">
        <v>138</v>
      </c>
      <c r="AW310" s="13" t="s">
        <v>35</v>
      </c>
      <c r="AX310" s="13" t="s">
        <v>82</v>
      </c>
      <c r="AY310" s="246" t="s">
        <v>351</v>
      </c>
    </row>
    <row r="311" spans="1:65" s="2" customFormat="1" ht="33" customHeight="1">
      <c r="A311" s="38"/>
      <c r="B311" s="39"/>
      <c r="C311" s="212" t="s">
        <v>724</v>
      </c>
      <c r="D311" s="212" t="s">
        <v>352</v>
      </c>
      <c r="E311" s="213" t="s">
        <v>5400</v>
      </c>
      <c r="F311" s="214" t="s">
        <v>5401</v>
      </c>
      <c r="G311" s="215" t="s">
        <v>534</v>
      </c>
      <c r="H311" s="216">
        <v>5</v>
      </c>
      <c r="I311" s="217"/>
      <c r="J311" s="218">
        <f>ROUND(I311*H311,2)</f>
        <v>0</v>
      </c>
      <c r="K311" s="214" t="s">
        <v>356</v>
      </c>
      <c r="L311" s="44"/>
      <c r="M311" s="219" t="s">
        <v>28</v>
      </c>
      <c r="N311" s="220" t="s">
        <v>45</v>
      </c>
      <c r="O311" s="84"/>
      <c r="P311" s="221">
        <f>O311*H311</f>
        <v>0</v>
      </c>
      <c r="Q311" s="221">
        <v>0.06896</v>
      </c>
      <c r="R311" s="221">
        <f>Q311*H311</f>
        <v>0.3448</v>
      </c>
      <c r="S311" s="221">
        <v>0</v>
      </c>
      <c r="T311" s="222">
        <f>S311*H311</f>
        <v>0</v>
      </c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R311" s="223" t="s">
        <v>228</v>
      </c>
      <c r="AT311" s="223" t="s">
        <v>352</v>
      </c>
      <c r="AU311" s="223" t="s">
        <v>82</v>
      </c>
      <c r="AY311" s="17" t="s">
        <v>351</v>
      </c>
      <c r="BE311" s="224">
        <f>IF(N311="základní",J311,0)</f>
        <v>0</v>
      </c>
      <c r="BF311" s="224">
        <f>IF(N311="snížená",J311,0)</f>
        <v>0</v>
      </c>
      <c r="BG311" s="224">
        <f>IF(N311="zákl. přenesená",J311,0)</f>
        <v>0</v>
      </c>
      <c r="BH311" s="224">
        <f>IF(N311="sníž. přenesená",J311,0)</f>
        <v>0</v>
      </c>
      <c r="BI311" s="224">
        <f>IF(N311="nulová",J311,0)</f>
        <v>0</v>
      </c>
      <c r="BJ311" s="17" t="s">
        <v>82</v>
      </c>
      <c r="BK311" s="224">
        <f>ROUND(I311*H311,2)</f>
        <v>0</v>
      </c>
      <c r="BL311" s="17" t="s">
        <v>228</v>
      </c>
      <c r="BM311" s="223" t="s">
        <v>5402</v>
      </c>
    </row>
    <row r="312" spans="1:51" s="12" customFormat="1" ht="12">
      <c r="A312" s="12"/>
      <c r="B312" s="225"/>
      <c r="C312" s="226"/>
      <c r="D312" s="227" t="s">
        <v>358</v>
      </c>
      <c r="E312" s="228" t="s">
        <v>28</v>
      </c>
      <c r="F312" s="229" t="s">
        <v>5022</v>
      </c>
      <c r="G312" s="226"/>
      <c r="H312" s="228" t="s">
        <v>28</v>
      </c>
      <c r="I312" s="230"/>
      <c r="J312" s="226"/>
      <c r="K312" s="226"/>
      <c r="L312" s="231"/>
      <c r="M312" s="232"/>
      <c r="N312" s="233"/>
      <c r="O312" s="233"/>
      <c r="P312" s="233"/>
      <c r="Q312" s="233"/>
      <c r="R312" s="233"/>
      <c r="S312" s="233"/>
      <c r="T312" s="234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T312" s="235" t="s">
        <v>358</v>
      </c>
      <c r="AU312" s="235" t="s">
        <v>82</v>
      </c>
      <c r="AV312" s="12" t="s">
        <v>82</v>
      </c>
      <c r="AW312" s="12" t="s">
        <v>35</v>
      </c>
      <c r="AX312" s="12" t="s">
        <v>74</v>
      </c>
      <c r="AY312" s="235" t="s">
        <v>351</v>
      </c>
    </row>
    <row r="313" spans="1:51" s="12" customFormat="1" ht="12">
      <c r="A313" s="12"/>
      <c r="B313" s="225"/>
      <c r="C313" s="226"/>
      <c r="D313" s="227" t="s">
        <v>358</v>
      </c>
      <c r="E313" s="228" t="s">
        <v>28</v>
      </c>
      <c r="F313" s="229" t="s">
        <v>5207</v>
      </c>
      <c r="G313" s="226"/>
      <c r="H313" s="228" t="s">
        <v>28</v>
      </c>
      <c r="I313" s="230"/>
      <c r="J313" s="226"/>
      <c r="K313" s="226"/>
      <c r="L313" s="231"/>
      <c r="M313" s="232"/>
      <c r="N313" s="233"/>
      <c r="O313" s="233"/>
      <c r="P313" s="233"/>
      <c r="Q313" s="233"/>
      <c r="R313" s="233"/>
      <c r="S313" s="233"/>
      <c r="T313" s="234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T313" s="235" t="s">
        <v>358</v>
      </c>
      <c r="AU313" s="235" t="s">
        <v>82</v>
      </c>
      <c r="AV313" s="12" t="s">
        <v>82</v>
      </c>
      <c r="AW313" s="12" t="s">
        <v>35</v>
      </c>
      <c r="AX313" s="12" t="s">
        <v>74</v>
      </c>
      <c r="AY313" s="235" t="s">
        <v>351</v>
      </c>
    </row>
    <row r="314" spans="1:51" s="13" customFormat="1" ht="12">
      <c r="A314" s="13"/>
      <c r="B314" s="236"/>
      <c r="C314" s="237"/>
      <c r="D314" s="227" t="s">
        <v>358</v>
      </c>
      <c r="E314" s="238" t="s">
        <v>728</v>
      </c>
      <c r="F314" s="239" t="s">
        <v>367</v>
      </c>
      <c r="G314" s="237"/>
      <c r="H314" s="240">
        <v>3</v>
      </c>
      <c r="I314" s="241"/>
      <c r="J314" s="237"/>
      <c r="K314" s="237"/>
      <c r="L314" s="242"/>
      <c r="M314" s="243"/>
      <c r="N314" s="244"/>
      <c r="O314" s="244"/>
      <c r="P314" s="244"/>
      <c r="Q314" s="244"/>
      <c r="R314" s="244"/>
      <c r="S314" s="244"/>
      <c r="T314" s="245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46" t="s">
        <v>358</v>
      </c>
      <c r="AU314" s="246" t="s">
        <v>82</v>
      </c>
      <c r="AV314" s="13" t="s">
        <v>138</v>
      </c>
      <c r="AW314" s="13" t="s">
        <v>35</v>
      </c>
      <c r="AX314" s="13" t="s">
        <v>74</v>
      </c>
      <c r="AY314" s="246" t="s">
        <v>351</v>
      </c>
    </row>
    <row r="315" spans="1:51" s="12" customFormat="1" ht="12">
      <c r="A315" s="12"/>
      <c r="B315" s="225"/>
      <c r="C315" s="226"/>
      <c r="D315" s="227" t="s">
        <v>358</v>
      </c>
      <c r="E315" s="228" t="s">
        <v>28</v>
      </c>
      <c r="F315" s="229" t="s">
        <v>5221</v>
      </c>
      <c r="G315" s="226"/>
      <c r="H315" s="228" t="s">
        <v>28</v>
      </c>
      <c r="I315" s="230"/>
      <c r="J315" s="226"/>
      <c r="K315" s="226"/>
      <c r="L315" s="231"/>
      <c r="M315" s="232"/>
      <c r="N315" s="233"/>
      <c r="O315" s="233"/>
      <c r="P315" s="233"/>
      <c r="Q315" s="233"/>
      <c r="R315" s="233"/>
      <c r="S315" s="233"/>
      <c r="T315" s="234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T315" s="235" t="s">
        <v>358</v>
      </c>
      <c r="AU315" s="235" t="s">
        <v>82</v>
      </c>
      <c r="AV315" s="12" t="s">
        <v>82</v>
      </c>
      <c r="AW315" s="12" t="s">
        <v>35</v>
      </c>
      <c r="AX315" s="12" t="s">
        <v>74</v>
      </c>
      <c r="AY315" s="235" t="s">
        <v>351</v>
      </c>
    </row>
    <row r="316" spans="1:51" s="13" customFormat="1" ht="12">
      <c r="A316" s="13"/>
      <c r="B316" s="236"/>
      <c r="C316" s="237"/>
      <c r="D316" s="227" t="s">
        <v>358</v>
      </c>
      <c r="E316" s="238" t="s">
        <v>3080</v>
      </c>
      <c r="F316" s="239" t="s">
        <v>138</v>
      </c>
      <c r="G316" s="237"/>
      <c r="H316" s="240">
        <v>2</v>
      </c>
      <c r="I316" s="241"/>
      <c r="J316" s="237"/>
      <c r="K316" s="237"/>
      <c r="L316" s="242"/>
      <c r="M316" s="243"/>
      <c r="N316" s="244"/>
      <c r="O316" s="244"/>
      <c r="P316" s="244"/>
      <c r="Q316" s="244"/>
      <c r="R316" s="244"/>
      <c r="S316" s="244"/>
      <c r="T316" s="245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46" t="s">
        <v>358</v>
      </c>
      <c r="AU316" s="246" t="s">
        <v>82</v>
      </c>
      <c r="AV316" s="13" t="s">
        <v>138</v>
      </c>
      <c r="AW316" s="13" t="s">
        <v>35</v>
      </c>
      <c r="AX316" s="13" t="s">
        <v>74</v>
      </c>
      <c r="AY316" s="246" t="s">
        <v>351</v>
      </c>
    </row>
    <row r="317" spans="1:51" s="13" customFormat="1" ht="12">
      <c r="A317" s="13"/>
      <c r="B317" s="236"/>
      <c r="C317" s="237"/>
      <c r="D317" s="227" t="s">
        <v>358</v>
      </c>
      <c r="E317" s="238" t="s">
        <v>5403</v>
      </c>
      <c r="F317" s="239" t="s">
        <v>5404</v>
      </c>
      <c r="G317" s="237"/>
      <c r="H317" s="240">
        <v>5</v>
      </c>
      <c r="I317" s="241"/>
      <c r="J317" s="237"/>
      <c r="K317" s="237"/>
      <c r="L317" s="242"/>
      <c r="M317" s="243"/>
      <c r="N317" s="244"/>
      <c r="O317" s="244"/>
      <c r="P317" s="244"/>
      <c r="Q317" s="244"/>
      <c r="R317" s="244"/>
      <c r="S317" s="244"/>
      <c r="T317" s="245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46" t="s">
        <v>358</v>
      </c>
      <c r="AU317" s="246" t="s">
        <v>82</v>
      </c>
      <c r="AV317" s="13" t="s">
        <v>138</v>
      </c>
      <c r="AW317" s="13" t="s">
        <v>35</v>
      </c>
      <c r="AX317" s="13" t="s">
        <v>82</v>
      </c>
      <c r="AY317" s="246" t="s">
        <v>351</v>
      </c>
    </row>
    <row r="318" spans="1:65" s="2" customFormat="1" ht="33" customHeight="1">
      <c r="A318" s="38"/>
      <c r="B318" s="39"/>
      <c r="C318" s="212" t="s">
        <v>730</v>
      </c>
      <c r="D318" s="212" t="s">
        <v>352</v>
      </c>
      <c r="E318" s="213" t="s">
        <v>5405</v>
      </c>
      <c r="F318" s="214" t="s">
        <v>5406</v>
      </c>
      <c r="G318" s="215" t="s">
        <v>534</v>
      </c>
      <c r="H318" s="216">
        <v>1</v>
      </c>
      <c r="I318" s="217"/>
      <c r="J318" s="218">
        <f>ROUND(I318*H318,2)</f>
        <v>0</v>
      </c>
      <c r="K318" s="214" t="s">
        <v>356</v>
      </c>
      <c r="L318" s="44"/>
      <c r="M318" s="219" t="s">
        <v>28</v>
      </c>
      <c r="N318" s="220" t="s">
        <v>45</v>
      </c>
      <c r="O318" s="84"/>
      <c r="P318" s="221">
        <f>O318*H318</f>
        <v>0</v>
      </c>
      <c r="Q318" s="221">
        <v>0.06877</v>
      </c>
      <c r="R318" s="221">
        <f>Q318*H318</f>
        <v>0.06877</v>
      </c>
      <c r="S318" s="221">
        <v>0</v>
      </c>
      <c r="T318" s="222">
        <f>S318*H318</f>
        <v>0</v>
      </c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R318" s="223" t="s">
        <v>228</v>
      </c>
      <c r="AT318" s="223" t="s">
        <v>352</v>
      </c>
      <c r="AU318" s="223" t="s">
        <v>82</v>
      </c>
      <c r="AY318" s="17" t="s">
        <v>351</v>
      </c>
      <c r="BE318" s="224">
        <f>IF(N318="základní",J318,0)</f>
        <v>0</v>
      </c>
      <c r="BF318" s="224">
        <f>IF(N318="snížená",J318,0)</f>
        <v>0</v>
      </c>
      <c r="BG318" s="224">
        <f>IF(N318="zákl. přenesená",J318,0)</f>
        <v>0</v>
      </c>
      <c r="BH318" s="224">
        <f>IF(N318="sníž. přenesená",J318,0)</f>
        <v>0</v>
      </c>
      <c r="BI318" s="224">
        <f>IF(N318="nulová",J318,0)</f>
        <v>0</v>
      </c>
      <c r="BJ318" s="17" t="s">
        <v>82</v>
      </c>
      <c r="BK318" s="224">
        <f>ROUND(I318*H318,2)</f>
        <v>0</v>
      </c>
      <c r="BL318" s="17" t="s">
        <v>228</v>
      </c>
      <c r="BM318" s="223" t="s">
        <v>5407</v>
      </c>
    </row>
    <row r="319" spans="1:51" s="12" customFormat="1" ht="12">
      <c r="A319" s="12"/>
      <c r="B319" s="225"/>
      <c r="C319" s="226"/>
      <c r="D319" s="227" t="s">
        <v>358</v>
      </c>
      <c r="E319" s="228" t="s">
        <v>28</v>
      </c>
      <c r="F319" s="229" t="s">
        <v>5022</v>
      </c>
      <c r="G319" s="226"/>
      <c r="H319" s="228" t="s">
        <v>28</v>
      </c>
      <c r="I319" s="230"/>
      <c r="J319" s="226"/>
      <c r="K319" s="226"/>
      <c r="L319" s="231"/>
      <c r="M319" s="232"/>
      <c r="N319" s="233"/>
      <c r="O319" s="233"/>
      <c r="P319" s="233"/>
      <c r="Q319" s="233"/>
      <c r="R319" s="233"/>
      <c r="S319" s="233"/>
      <c r="T319" s="234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T319" s="235" t="s">
        <v>358</v>
      </c>
      <c r="AU319" s="235" t="s">
        <v>82</v>
      </c>
      <c r="AV319" s="12" t="s">
        <v>82</v>
      </c>
      <c r="AW319" s="12" t="s">
        <v>35</v>
      </c>
      <c r="AX319" s="12" t="s">
        <v>74</v>
      </c>
      <c r="AY319" s="235" t="s">
        <v>351</v>
      </c>
    </row>
    <row r="320" spans="1:51" s="12" customFormat="1" ht="12">
      <c r="A320" s="12"/>
      <c r="B320" s="225"/>
      <c r="C320" s="226"/>
      <c r="D320" s="227" t="s">
        <v>358</v>
      </c>
      <c r="E320" s="228" t="s">
        <v>28</v>
      </c>
      <c r="F320" s="229" t="s">
        <v>5207</v>
      </c>
      <c r="G320" s="226"/>
      <c r="H320" s="228" t="s">
        <v>28</v>
      </c>
      <c r="I320" s="230"/>
      <c r="J320" s="226"/>
      <c r="K320" s="226"/>
      <c r="L320" s="231"/>
      <c r="M320" s="232"/>
      <c r="N320" s="233"/>
      <c r="O320" s="233"/>
      <c r="P320" s="233"/>
      <c r="Q320" s="233"/>
      <c r="R320" s="233"/>
      <c r="S320" s="233"/>
      <c r="T320" s="234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T320" s="235" t="s">
        <v>358</v>
      </c>
      <c r="AU320" s="235" t="s">
        <v>82</v>
      </c>
      <c r="AV320" s="12" t="s">
        <v>82</v>
      </c>
      <c r="AW320" s="12" t="s">
        <v>35</v>
      </c>
      <c r="AX320" s="12" t="s">
        <v>74</v>
      </c>
      <c r="AY320" s="235" t="s">
        <v>351</v>
      </c>
    </row>
    <row r="321" spans="1:51" s="13" customFormat="1" ht="12">
      <c r="A321" s="13"/>
      <c r="B321" s="236"/>
      <c r="C321" s="237"/>
      <c r="D321" s="227" t="s">
        <v>358</v>
      </c>
      <c r="E321" s="238" t="s">
        <v>734</v>
      </c>
      <c r="F321" s="239" t="s">
        <v>82</v>
      </c>
      <c r="G321" s="237"/>
      <c r="H321" s="240">
        <v>1</v>
      </c>
      <c r="I321" s="241"/>
      <c r="J321" s="237"/>
      <c r="K321" s="237"/>
      <c r="L321" s="242"/>
      <c r="M321" s="243"/>
      <c r="N321" s="244"/>
      <c r="O321" s="244"/>
      <c r="P321" s="244"/>
      <c r="Q321" s="244"/>
      <c r="R321" s="244"/>
      <c r="S321" s="244"/>
      <c r="T321" s="245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46" t="s">
        <v>358</v>
      </c>
      <c r="AU321" s="246" t="s">
        <v>82</v>
      </c>
      <c r="AV321" s="13" t="s">
        <v>138</v>
      </c>
      <c r="AW321" s="13" t="s">
        <v>35</v>
      </c>
      <c r="AX321" s="13" t="s">
        <v>82</v>
      </c>
      <c r="AY321" s="246" t="s">
        <v>351</v>
      </c>
    </row>
    <row r="322" spans="1:65" s="2" customFormat="1" ht="33" customHeight="1">
      <c r="A322" s="38"/>
      <c r="B322" s="39"/>
      <c r="C322" s="212" t="s">
        <v>736</v>
      </c>
      <c r="D322" s="212" t="s">
        <v>352</v>
      </c>
      <c r="E322" s="213" t="s">
        <v>5408</v>
      </c>
      <c r="F322" s="214" t="s">
        <v>5409</v>
      </c>
      <c r="G322" s="215" t="s">
        <v>534</v>
      </c>
      <c r="H322" s="216">
        <v>4</v>
      </c>
      <c r="I322" s="217"/>
      <c r="J322" s="218">
        <f>ROUND(I322*H322,2)</f>
        <v>0</v>
      </c>
      <c r="K322" s="214" t="s">
        <v>356</v>
      </c>
      <c r="L322" s="44"/>
      <c r="M322" s="219" t="s">
        <v>28</v>
      </c>
      <c r="N322" s="220" t="s">
        <v>45</v>
      </c>
      <c r="O322" s="84"/>
      <c r="P322" s="221">
        <f>O322*H322</f>
        <v>0</v>
      </c>
      <c r="Q322" s="221">
        <v>0.01136</v>
      </c>
      <c r="R322" s="221">
        <f>Q322*H322</f>
        <v>0.04544</v>
      </c>
      <c r="S322" s="221">
        <v>0</v>
      </c>
      <c r="T322" s="222">
        <f>S322*H322</f>
        <v>0</v>
      </c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R322" s="223" t="s">
        <v>228</v>
      </c>
      <c r="AT322" s="223" t="s">
        <v>352</v>
      </c>
      <c r="AU322" s="223" t="s">
        <v>82</v>
      </c>
      <c r="AY322" s="17" t="s">
        <v>351</v>
      </c>
      <c r="BE322" s="224">
        <f>IF(N322="základní",J322,0)</f>
        <v>0</v>
      </c>
      <c r="BF322" s="224">
        <f>IF(N322="snížená",J322,0)</f>
        <v>0</v>
      </c>
      <c r="BG322" s="224">
        <f>IF(N322="zákl. přenesená",J322,0)</f>
        <v>0</v>
      </c>
      <c r="BH322" s="224">
        <f>IF(N322="sníž. přenesená",J322,0)</f>
        <v>0</v>
      </c>
      <c r="BI322" s="224">
        <f>IF(N322="nulová",J322,0)</f>
        <v>0</v>
      </c>
      <c r="BJ322" s="17" t="s">
        <v>82</v>
      </c>
      <c r="BK322" s="224">
        <f>ROUND(I322*H322,2)</f>
        <v>0</v>
      </c>
      <c r="BL322" s="17" t="s">
        <v>228</v>
      </c>
      <c r="BM322" s="223" t="s">
        <v>5410</v>
      </c>
    </row>
    <row r="323" spans="1:51" s="12" customFormat="1" ht="12">
      <c r="A323" s="12"/>
      <c r="B323" s="225"/>
      <c r="C323" s="226"/>
      <c r="D323" s="227" t="s">
        <v>358</v>
      </c>
      <c r="E323" s="228" t="s">
        <v>28</v>
      </c>
      <c r="F323" s="229" t="s">
        <v>5022</v>
      </c>
      <c r="G323" s="226"/>
      <c r="H323" s="228" t="s">
        <v>28</v>
      </c>
      <c r="I323" s="230"/>
      <c r="J323" s="226"/>
      <c r="K323" s="226"/>
      <c r="L323" s="231"/>
      <c r="M323" s="232"/>
      <c r="N323" s="233"/>
      <c r="O323" s="233"/>
      <c r="P323" s="233"/>
      <c r="Q323" s="233"/>
      <c r="R323" s="233"/>
      <c r="S323" s="233"/>
      <c r="T323" s="234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T323" s="235" t="s">
        <v>358</v>
      </c>
      <c r="AU323" s="235" t="s">
        <v>82</v>
      </c>
      <c r="AV323" s="12" t="s">
        <v>82</v>
      </c>
      <c r="AW323" s="12" t="s">
        <v>35</v>
      </c>
      <c r="AX323" s="12" t="s">
        <v>74</v>
      </c>
      <c r="AY323" s="235" t="s">
        <v>351</v>
      </c>
    </row>
    <row r="324" spans="1:51" s="12" customFormat="1" ht="12">
      <c r="A324" s="12"/>
      <c r="B324" s="225"/>
      <c r="C324" s="226"/>
      <c r="D324" s="227" t="s">
        <v>358</v>
      </c>
      <c r="E324" s="228" t="s">
        <v>28</v>
      </c>
      <c r="F324" s="229" t="s">
        <v>5207</v>
      </c>
      <c r="G324" s="226"/>
      <c r="H324" s="228" t="s">
        <v>28</v>
      </c>
      <c r="I324" s="230"/>
      <c r="J324" s="226"/>
      <c r="K324" s="226"/>
      <c r="L324" s="231"/>
      <c r="M324" s="232"/>
      <c r="N324" s="233"/>
      <c r="O324" s="233"/>
      <c r="P324" s="233"/>
      <c r="Q324" s="233"/>
      <c r="R324" s="233"/>
      <c r="S324" s="233"/>
      <c r="T324" s="234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T324" s="235" t="s">
        <v>358</v>
      </c>
      <c r="AU324" s="235" t="s">
        <v>82</v>
      </c>
      <c r="AV324" s="12" t="s">
        <v>82</v>
      </c>
      <c r="AW324" s="12" t="s">
        <v>35</v>
      </c>
      <c r="AX324" s="12" t="s">
        <v>74</v>
      </c>
      <c r="AY324" s="235" t="s">
        <v>351</v>
      </c>
    </row>
    <row r="325" spans="1:51" s="13" customFormat="1" ht="12">
      <c r="A325" s="13"/>
      <c r="B325" s="236"/>
      <c r="C325" s="237"/>
      <c r="D325" s="227" t="s">
        <v>358</v>
      </c>
      <c r="E325" s="238" t="s">
        <v>740</v>
      </c>
      <c r="F325" s="239" t="s">
        <v>138</v>
      </c>
      <c r="G325" s="237"/>
      <c r="H325" s="240">
        <v>2</v>
      </c>
      <c r="I325" s="241"/>
      <c r="J325" s="237"/>
      <c r="K325" s="237"/>
      <c r="L325" s="242"/>
      <c r="M325" s="243"/>
      <c r="N325" s="244"/>
      <c r="O325" s="244"/>
      <c r="P325" s="244"/>
      <c r="Q325" s="244"/>
      <c r="R325" s="244"/>
      <c r="S325" s="244"/>
      <c r="T325" s="245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46" t="s">
        <v>358</v>
      </c>
      <c r="AU325" s="246" t="s">
        <v>82</v>
      </c>
      <c r="AV325" s="13" t="s">
        <v>138</v>
      </c>
      <c r="AW325" s="13" t="s">
        <v>35</v>
      </c>
      <c r="AX325" s="13" t="s">
        <v>74</v>
      </c>
      <c r="AY325" s="246" t="s">
        <v>351</v>
      </c>
    </row>
    <row r="326" spans="1:51" s="12" customFormat="1" ht="12">
      <c r="A326" s="12"/>
      <c r="B326" s="225"/>
      <c r="C326" s="226"/>
      <c r="D326" s="227" t="s">
        <v>358</v>
      </c>
      <c r="E326" s="228" t="s">
        <v>28</v>
      </c>
      <c r="F326" s="229" t="s">
        <v>5221</v>
      </c>
      <c r="G326" s="226"/>
      <c r="H326" s="228" t="s">
        <v>28</v>
      </c>
      <c r="I326" s="230"/>
      <c r="J326" s="226"/>
      <c r="K326" s="226"/>
      <c r="L326" s="231"/>
      <c r="M326" s="232"/>
      <c r="N326" s="233"/>
      <c r="O326" s="233"/>
      <c r="P326" s="233"/>
      <c r="Q326" s="233"/>
      <c r="R326" s="233"/>
      <c r="S326" s="233"/>
      <c r="T326" s="234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T326" s="235" t="s">
        <v>358</v>
      </c>
      <c r="AU326" s="235" t="s">
        <v>82</v>
      </c>
      <c r="AV326" s="12" t="s">
        <v>82</v>
      </c>
      <c r="AW326" s="12" t="s">
        <v>35</v>
      </c>
      <c r="AX326" s="12" t="s">
        <v>74</v>
      </c>
      <c r="AY326" s="235" t="s">
        <v>351</v>
      </c>
    </row>
    <row r="327" spans="1:51" s="13" customFormat="1" ht="12">
      <c r="A327" s="13"/>
      <c r="B327" s="236"/>
      <c r="C327" s="237"/>
      <c r="D327" s="227" t="s">
        <v>358</v>
      </c>
      <c r="E327" s="238" t="s">
        <v>3092</v>
      </c>
      <c r="F327" s="239" t="s">
        <v>138</v>
      </c>
      <c r="G327" s="237"/>
      <c r="H327" s="240">
        <v>2</v>
      </c>
      <c r="I327" s="241"/>
      <c r="J327" s="237"/>
      <c r="K327" s="237"/>
      <c r="L327" s="242"/>
      <c r="M327" s="243"/>
      <c r="N327" s="244"/>
      <c r="O327" s="244"/>
      <c r="P327" s="244"/>
      <c r="Q327" s="244"/>
      <c r="R327" s="244"/>
      <c r="S327" s="244"/>
      <c r="T327" s="245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46" t="s">
        <v>358</v>
      </c>
      <c r="AU327" s="246" t="s">
        <v>82</v>
      </c>
      <c r="AV327" s="13" t="s">
        <v>138</v>
      </c>
      <c r="AW327" s="13" t="s">
        <v>35</v>
      </c>
      <c r="AX327" s="13" t="s">
        <v>74</v>
      </c>
      <c r="AY327" s="246" t="s">
        <v>351</v>
      </c>
    </row>
    <row r="328" spans="1:51" s="13" customFormat="1" ht="12">
      <c r="A328" s="13"/>
      <c r="B328" s="236"/>
      <c r="C328" s="237"/>
      <c r="D328" s="227" t="s">
        <v>358</v>
      </c>
      <c r="E328" s="238" t="s">
        <v>5411</v>
      </c>
      <c r="F328" s="239" t="s">
        <v>5412</v>
      </c>
      <c r="G328" s="237"/>
      <c r="H328" s="240">
        <v>4</v>
      </c>
      <c r="I328" s="241"/>
      <c r="J328" s="237"/>
      <c r="K328" s="237"/>
      <c r="L328" s="242"/>
      <c r="M328" s="243"/>
      <c r="N328" s="244"/>
      <c r="O328" s="244"/>
      <c r="P328" s="244"/>
      <c r="Q328" s="244"/>
      <c r="R328" s="244"/>
      <c r="S328" s="244"/>
      <c r="T328" s="245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46" t="s">
        <v>358</v>
      </c>
      <c r="AU328" s="246" t="s">
        <v>82</v>
      </c>
      <c r="AV328" s="13" t="s">
        <v>138</v>
      </c>
      <c r="AW328" s="13" t="s">
        <v>35</v>
      </c>
      <c r="AX328" s="13" t="s">
        <v>82</v>
      </c>
      <c r="AY328" s="246" t="s">
        <v>351</v>
      </c>
    </row>
    <row r="329" spans="1:65" s="2" customFormat="1" ht="33" customHeight="1">
      <c r="A329" s="38"/>
      <c r="B329" s="39"/>
      <c r="C329" s="212" t="s">
        <v>742</v>
      </c>
      <c r="D329" s="212" t="s">
        <v>352</v>
      </c>
      <c r="E329" s="213" t="s">
        <v>5413</v>
      </c>
      <c r="F329" s="214" t="s">
        <v>5414</v>
      </c>
      <c r="G329" s="215" t="s">
        <v>534</v>
      </c>
      <c r="H329" s="216">
        <v>2</v>
      </c>
      <c r="I329" s="217"/>
      <c r="J329" s="218">
        <f>ROUND(I329*H329,2)</f>
        <v>0</v>
      </c>
      <c r="K329" s="214" t="s">
        <v>356</v>
      </c>
      <c r="L329" s="44"/>
      <c r="M329" s="219" t="s">
        <v>28</v>
      </c>
      <c r="N329" s="220" t="s">
        <v>45</v>
      </c>
      <c r="O329" s="84"/>
      <c r="P329" s="221">
        <f>O329*H329</f>
        <v>0</v>
      </c>
      <c r="Q329" s="221">
        <v>0.02671</v>
      </c>
      <c r="R329" s="221">
        <f>Q329*H329</f>
        <v>0.05342</v>
      </c>
      <c r="S329" s="221">
        <v>0</v>
      </c>
      <c r="T329" s="222">
        <f>S329*H329</f>
        <v>0</v>
      </c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R329" s="223" t="s">
        <v>228</v>
      </c>
      <c r="AT329" s="223" t="s">
        <v>352</v>
      </c>
      <c r="AU329" s="223" t="s">
        <v>82</v>
      </c>
      <c r="AY329" s="17" t="s">
        <v>351</v>
      </c>
      <c r="BE329" s="224">
        <f>IF(N329="základní",J329,0)</f>
        <v>0</v>
      </c>
      <c r="BF329" s="224">
        <f>IF(N329="snížená",J329,0)</f>
        <v>0</v>
      </c>
      <c r="BG329" s="224">
        <f>IF(N329="zákl. přenesená",J329,0)</f>
        <v>0</v>
      </c>
      <c r="BH329" s="224">
        <f>IF(N329="sníž. přenesená",J329,0)</f>
        <v>0</v>
      </c>
      <c r="BI329" s="224">
        <f>IF(N329="nulová",J329,0)</f>
        <v>0</v>
      </c>
      <c r="BJ329" s="17" t="s">
        <v>82</v>
      </c>
      <c r="BK329" s="224">
        <f>ROUND(I329*H329,2)</f>
        <v>0</v>
      </c>
      <c r="BL329" s="17" t="s">
        <v>228</v>
      </c>
      <c r="BM329" s="223" t="s">
        <v>5415</v>
      </c>
    </row>
    <row r="330" spans="1:51" s="12" customFormat="1" ht="12">
      <c r="A330" s="12"/>
      <c r="B330" s="225"/>
      <c r="C330" s="226"/>
      <c r="D330" s="227" t="s">
        <v>358</v>
      </c>
      <c r="E330" s="228" t="s">
        <v>28</v>
      </c>
      <c r="F330" s="229" t="s">
        <v>5022</v>
      </c>
      <c r="G330" s="226"/>
      <c r="H330" s="228" t="s">
        <v>28</v>
      </c>
      <c r="I330" s="230"/>
      <c r="J330" s="226"/>
      <c r="K330" s="226"/>
      <c r="L330" s="231"/>
      <c r="M330" s="232"/>
      <c r="N330" s="233"/>
      <c r="O330" s="233"/>
      <c r="P330" s="233"/>
      <c r="Q330" s="233"/>
      <c r="R330" s="233"/>
      <c r="S330" s="233"/>
      <c r="T330" s="234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T330" s="235" t="s">
        <v>358</v>
      </c>
      <c r="AU330" s="235" t="s">
        <v>82</v>
      </c>
      <c r="AV330" s="12" t="s">
        <v>82</v>
      </c>
      <c r="AW330" s="12" t="s">
        <v>35</v>
      </c>
      <c r="AX330" s="12" t="s">
        <v>74</v>
      </c>
      <c r="AY330" s="235" t="s">
        <v>351</v>
      </c>
    </row>
    <row r="331" spans="1:51" s="12" customFormat="1" ht="12">
      <c r="A331" s="12"/>
      <c r="B331" s="225"/>
      <c r="C331" s="226"/>
      <c r="D331" s="227" t="s">
        <v>358</v>
      </c>
      <c r="E331" s="228" t="s">
        <v>28</v>
      </c>
      <c r="F331" s="229" t="s">
        <v>5207</v>
      </c>
      <c r="G331" s="226"/>
      <c r="H331" s="228" t="s">
        <v>28</v>
      </c>
      <c r="I331" s="230"/>
      <c r="J331" s="226"/>
      <c r="K331" s="226"/>
      <c r="L331" s="231"/>
      <c r="M331" s="232"/>
      <c r="N331" s="233"/>
      <c r="O331" s="233"/>
      <c r="P331" s="233"/>
      <c r="Q331" s="233"/>
      <c r="R331" s="233"/>
      <c r="S331" s="233"/>
      <c r="T331" s="234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T331" s="235" t="s">
        <v>358</v>
      </c>
      <c r="AU331" s="235" t="s">
        <v>82</v>
      </c>
      <c r="AV331" s="12" t="s">
        <v>82</v>
      </c>
      <c r="AW331" s="12" t="s">
        <v>35</v>
      </c>
      <c r="AX331" s="12" t="s">
        <v>74</v>
      </c>
      <c r="AY331" s="235" t="s">
        <v>351</v>
      </c>
    </row>
    <row r="332" spans="1:51" s="13" customFormat="1" ht="12">
      <c r="A332" s="13"/>
      <c r="B332" s="236"/>
      <c r="C332" s="237"/>
      <c r="D332" s="227" t="s">
        <v>358</v>
      </c>
      <c r="E332" s="238" t="s">
        <v>746</v>
      </c>
      <c r="F332" s="239" t="s">
        <v>138</v>
      </c>
      <c r="G332" s="237"/>
      <c r="H332" s="240">
        <v>2</v>
      </c>
      <c r="I332" s="241"/>
      <c r="J332" s="237"/>
      <c r="K332" s="237"/>
      <c r="L332" s="242"/>
      <c r="M332" s="243"/>
      <c r="N332" s="244"/>
      <c r="O332" s="244"/>
      <c r="P332" s="244"/>
      <c r="Q332" s="244"/>
      <c r="R332" s="244"/>
      <c r="S332" s="244"/>
      <c r="T332" s="245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46" t="s">
        <v>358</v>
      </c>
      <c r="AU332" s="246" t="s">
        <v>82</v>
      </c>
      <c r="AV332" s="13" t="s">
        <v>138</v>
      </c>
      <c r="AW332" s="13" t="s">
        <v>35</v>
      </c>
      <c r="AX332" s="13" t="s">
        <v>82</v>
      </c>
      <c r="AY332" s="246" t="s">
        <v>351</v>
      </c>
    </row>
    <row r="333" spans="1:65" s="2" customFormat="1" ht="33" customHeight="1">
      <c r="A333" s="38"/>
      <c r="B333" s="39"/>
      <c r="C333" s="212" t="s">
        <v>749</v>
      </c>
      <c r="D333" s="212" t="s">
        <v>352</v>
      </c>
      <c r="E333" s="213" t="s">
        <v>5416</v>
      </c>
      <c r="F333" s="214" t="s">
        <v>5417</v>
      </c>
      <c r="G333" s="215" t="s">
        <v>534</v>
      </c>
      <c r="H333" s="216">
        <v>6</v>
      </c>
      <c r="I333" s="217"/>
      <c r="J333" s="218">
        <f>ROUND(I333*H333,2)</f>
        <v>0</v>
      </c>
      <c r="K333" s="214" t="s">
        <v>356</v>
      </c>
      <c r="L333" s="44"/>
      <c r="M333" s="219" t="s">
        <v>28</v>
      </c>
      <c r="N333" s="220" t="s">
        <v>45</v>
      </c>
      <c r="O333" s="84"/>
      <c r="P333" s="221">
        <f>O333*H333</f>
        <v>0</v>
      </c>
      <c r="Q333" s="221">
        <v>0</v>
      </c>
      <c r="R333" s="221">
        <f>Q333*H333</f>
        <v>0</v>
      </c>
      <c r="S333" s="221">
        <v>0</v>
      </c>
      <c r="T333" s="222">
        <f>S333*H333</f>
        <v>0</v>
      </c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R333" s="223" t="s">
        <v>228</v>
      </c>
      <c r="AT333" s="223" t="s">
        <v>352</v>
      </c>
      <c r="AU333" s="223" t="s">
        <v>82</v>
      </c>
      <c r="AY333" s="17" t="s">
        <v>351</v>
      </c>
      <c r="BE333" s="224">
        <f>IF(N333="základní",J333,0)</f>
        <v>0</v>
      </c>
      <c r="BF333" s="224">
        <f>IF(N333="snížená",J333,0)</f>
        <v>0</v>
      </c>
      <c r="BG333" s="224">
        <f>IF(N333="zákl. přenesená",J333,0)</f>
        <v>0</v>
      </c>
      <c r="BH333" s="224">
        <f>IF(N333="sníž. přenesená",J333,0)</f>
        <v>0</v>
      </c>
      <c r="BI333" s="224">
        <f>IF(N333="nulová",J333,0)</f>
        <v>0</v>
      </c>
      <c r="BJ333" s="17" t="s">
        <v>82</v>
      </c>
      <c r="BK333" s="224">
        <f>ROUND(I333*H333,2)</f>
        <v>0</v>
      </c>
      <c r="BL333" s="17" t="s">
        <v>228</v>
      </c>
      <c r="BM333" s="223" t="s">
        <v>5418</v>
      </c>
    </row>
    <row r="334" spans="1:51" s="13" customFormat="1" ht="12">
      <c r="A334" s="13"/>
      <c r="B334" s="236"/>
      <c r="C334" s="237"/>
      <c r="D334" s="227" t="s">
        <v>358</v>
      </c>
      <c r="E334" s="238" t="s">
        <v>753</v>
      </c>
      <c r="F334" s="239" t="s">
        <v>228</v>
      </c>
      <c r="G334" s="237"/>
      <c r="H334" s="240">
        <v>4</v>
      </c>
      <c r="I334" s="241"/>
      <c r="J334" s="237"/>
      <c r="K334" s="237"/>
      <c r="L334" s="242"/>
      <c r="M334" s="243"/>
      <c r="N334" s="244"/>
      <c r="O334" s="244"/>
      <c r="P334" s="244"/>
      <c r="Q334" s="244"/>
      <c r="R334" s="244"/>
      <c r="S334" s="244"/>
      <c r="T334" s="245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46" t="s">
        <v>358</v>
      </c>
      <c r="AU334" s="246" t="s">
        <v>82</v>
      </c>
      <c r="AV334" s="13" t="s">
        <v>138</v>
      </c>
      <c r="AW334" s="13" t="s">
        <v>35</v>
      </c>
      <c r="AX334" s="13" t="s">
        <v>74</v>
      </c>
      <c r="AY334" s="246" t="s">
        <v>351</v>
      </c>
    </row>
    <row r="335" spans="1:51" s="13" customFormat="1" ht="12">
      <c r="A335" s="13"/>
      <c r="B335" s="236"/>
      <c r="C335" s="237"/>
      <c r="D335" s="227" t="s">
        <v>358</v>
      </c>
      <c r="E335" s="238" t="s">
        <v>177</v>
      </c>
      <c r="F335" s="239" t="s">
        <v>138</v>
      </c>
      <c r="G335" s="237"/>
      <c r="H335" s="240">
        <v>2</v>
      </c>
      <c r="I335" s="241"/>
      <c r="J335" s="237"/>
      <c r="K335" s="237"/>
      <c r="L335" s="242"/>
      <c r="M335" s="243"/>
      <c r="N335" s="244"/>
      <c r="O335" s="244"/>
      <c r="P335" s="244"/>
      <c r="Q335" s="244"/>
      <c r="R335" s="244"/>
      <c r="S335" s="244"/>
      <c r="T335" s="245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46" t="s">
        <v>358</v>
      </c>
      <c r="AU335" s="246" t="s">
        <v>82</v>
      </c>
      <c r="AV335" s="13" t="s">
        <v>138</v>
      </c>
      <c r="AW335" s="13" t="s">
        <v>35</v>
      </c>
      <c r="AX335" s="13" t="s">
        <v>74</v>
      </c>
      <c r="AY335" s="246" t="s">
        <v>351</v>
      </c>
    </row>
    <row r="336" spans="1:51" s="13" customFormat="1" ht="12">
      <c r="A336" s="13"/>
      <c r="B336" s="236"/>
      <c r="C336" s="237"/>
      <c r="D336" s="227" t="s">
        <v>358</v>
      </c>
      <c r="E336" s="238" t="s">
        <v>756</v>
      </c>
      <c r="F336" s="239" t="s">
        <v>757</v>
      </c>
      <c r="G336" s="237"/>
      <c r="H336" s="240">
        <v>6</v>
      </c>
      <c r="I336" s="241"/>
      <c r="J336" s="237"/>
      <c r="K336" s="237"/>
      <c r="L336" s="242"/>
      <c r="M336" s="243"/>
      <c r="N336" s="244"/>
      <c r="O336" s="244"/>
      <c r="P336" s="244"/>
      <c r="Q336" s="244"/>
      <c r="R336" s="244"/>
      <c r="S336" s="244"/>
      <c r="T336" s="245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46" t="s">
        <v>358</v>
      </c>
      <c r="AU336" s="246" t="s">
        <v>82</v>
      </c>
      <c r="AV336" s="13" t="s">
        <v>138</v>
      </c>
      <c r="AW336" s="13" t="s">
        <v>35</v>
      </c>
      <c r="AX336" s="13" t="s">
        <v>82</v>
      </c>
      <c r="AY336" s="246" t="s">
        <v>351</v>
      </c>
    </row>
    <row r="337" spans="1:65" s="2" customFormat="1" ht="33" customHeight="1">
      <c r="A337" s="38"/>
      <c r="B337" s="39"/>
      <c r="C337" s="212" t="s">
        <v>723</v>
      </c>
      <c r="D337" s="212" t="s">
        <v>352</v>
      </c>
      <c r="E337" s="213" t="s">
        <v>5419</v>
      </c>
      <c r="F337" s="214" t="s">
        <v>5420</v>
      </c>
      <c r="G337" s="215" t="s">
        <v>534</v>
      </c>
      <c r="H337" s="216">
        <v>5</v>
      </c>
      <c r="I337" s="217"/>
      <c r="J337" s="218">
        <f>ROUND(I337*H337,2)</f>
        <v>0</v>
      </c>
      <c r="K337" s="214" t="s">
        <v>356</v>
      </c>
      <c r="L337" s="44"/>
      <c r="M337" s="219" t="s">
        <v>28</v>
      </c>
      <c r="N337" s="220" t="s">
        <v>45</v>
      </c>
      <c r="O337" s="84"/>
      <c r="P337" s="221">
        <f>O337*H337</f>
        <v>0</v>
      </c>
      <c r="Q337" s="221">
        <v>0.00268</v>
      </c>
      <c r="R337" s="221">
        <f>Q337*H337</f>
        <v>0.0134</v>
      </c>
      <c r="S337" s="221">
        <v>0</v>
      </c>
      <c r="T337" s="222">
        <f>S337*H337</f>
        <v>0</v>
      </c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R337" s="223" t="s">
        <v>228</v>
      </c>
      <c r="AT337" s="223" t="s">
        <v>352</v>
      </c>
      <c r="AU337" s="223" t="s">
        <v>82</v>
      </c>
      <c r="AY337" s="17" t="s">
        <v>351</v>
      </c>
      <c r="BE337" s="224">
        <f>IF(N337="základní",J337,0)</f>
        <v>0</v>
      </c>
      <c r="BF337" s="224">
        <f>IF(N337="snížená",J337,0)</f>
        <v>0</v>
      </c>
      <c r="BG337" s="224">
        <f>IF(N337="zákl. přenesená",J337,0)</f>
        <v>0</v>
      </c>
      <c r="BH337" s="224">
        <f>IF(N337="sníž. přenesená",J337,0)</f>
        <v>0</v>
      </c>
      <c r="BI337" s="224">
        <f>IF(N337="nulová",J337,0)</f>
        <v>0</v>
      </c>
      <c r="BJ337" s="17" t="s">
        <v>82</v>
      </c>
      <c r="BK337" s="224">
        <f>ROUND(I337*H337,2)</f>
        <v>0</v>
      </c>
      <c r="BL337" s="17" t="s">
        <v>228</v>
      </c>
      <c r="BM337" s="223" t="s">
        <v>5421</v>
      </c>
    </row>
    <row r="338" spans="1:51" s="13" customFormat="1" ht="12">
      <c r="A338" s="13"/>
      <c r="B338" s="236"/>
      <c r="C338" s="237"/>
      <c r="D338" s="227" t="s">
        <v>358</v>
      </c>
      <c r="E338" s="238" t="s">
        <v>761</v>
      </c>
      <c r="F338" s="239" t="s">
        <v>228</v>
      </c>
      <c r="G338" s="237"/>
      <c r="H338" s="240">
        <v>4</v>
      </c>
      <c r="I338" s="241"/>
      <c r="J338" s="237"/>
      <c r="K338" s="237"/>
      <c r="L338" s="242"/>
      <c r="M338" s="243"/>
      <c r="N338" s="244"/>
      <c r="O338" s="244"/>
      <c r="P338" s="244"/>
      <c r="Q338" s="244"/>
      <c r="R338" s="244"/>
      <c r="S338" s="244"/>
      <c r="T338" s="245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46" t="s">
        <v>358</v>
      </c>
      <c r="AU338" s="246" t="s">
        <v>82</v>
      </c>
      <c r="AV338" s="13" t="s">
        <v>138</v>
      </c>
      <c r="AW338" s="13" t="s">
        <v>35</v>
      </c>
      <c r="AX338" s="13" t="s">
        <v>74</v>
      </c>
      <c r="AY338" s="246" t="s">
        <v>351</v>
      </c>
    </row>
    <row r="339" spans="1:51" s="13" customFormat="1" ht="12">
      <c r="A339" s="13"/>
      <c r="B339" s="236"/>
      <c r="C339" s="237"/>
      <c r="D339" s="227" t="s">
        <v>358</v>
      </c>
      <c r="E339" s="238" t="s">
        <v>3109</v>
      </c>
      <c r="F339" s="239" t="s">
        <v>138</v>
      </c>
      <c r="G339" s="237"/>
      <c r="H339" s="240">
        <v>2</v>
      </c>
      <c r="I339" s="241"/>
      <c r="J339" s="237"/>
      <c r="K339" s="237"/>
      <c r="L339" s="242"/>
      <c r="M339" s="243"/>
      <c r="N339" s="244"/>
      <c r="O339" s="244"/>
      <c r="P339" s="244"/>
      <c r="Q339" s="244"/>
      <c r="R339" s="244"/>
      <c r="S339" s="244"/>
      <c r="T339" s="245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46" t="s">
        <v>358</v>
      </c>
      <c r="AU339" s="246" t="s">
        <v>82</v>
      </c>
      <c r="AV339" s="13" t="s">
        <v>138</v>
      </c>
      <c r="AW339" s="13" t="s">
        <v>35</v>
      </c>
      <c r="AX339" s="13" t="s">
        <v>74</v>
      </c>
      <c r="AY339" s="246" t="s">
        <v>351</v>
      </c>
    </row>
    <row r="340" spans="1:51" s="13" customFormat="1" ht="12">
      <c r="A340" s="13"/>
      <c r="B340" s="236"/>
      <c r="C340" s="237"/>
      <c r="D340" s="227" t="s">
        <v>358</v>
      </c>
      <c r="E340" s="238" t="s">
        <v>5178</v>
      </c>
      <c r="F340" s="239" t="s">
        <v>84</v>
      </c>
      <c r="G340" s="237"/>
      <c r="H340" s="240">
        <v>-1</v>
      </c>
      <c r="I340" s="241"/>
      <c r="J340" s="237"/>
      <c r="K340" s="237"/>
      <c r="L340" s="242"/>
      <c r="M340" s="243"/>
      <c r="N340" s="244"/>
      <c r="O340" s="244"/>
      <c r="P340" s="244"/>
      <c r="Q340" s="244"/>
      <c r="R340" s="244"/>
      <c r="S340" s="244"/>
      <c r="T340" s="245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46" t="s">
        <v>358</v>
      </c>
      <c r="AU340" s="246" t="s">
        <v>82</v>
      </c>
      <c r="AV340" s="13" t="s">
        <v>138</v>
      </c>
      <c r="AW340" s="13" t="s">
        <v>35</v>
      </c>
      <c r="AX340" s="13" t="s">
        <v>74</v>
      </c>
      <c r="AY340" s="246" t="s">
        <v>351</v>
      </c>
    </row>
    <row r="341" spans="1:51" s="13" customFormat="1" ht="12">
      <c r="A341" s="13"/>
      <c r="B341" s="236"/>
      <c r="C341" s="237"/>
      <c r="D341" s="227" t="s">
        <v>358</v>
      </c>
      <c r="E341" s="238" t="s">
        <v>5422</v>
      </c>
      <c r="F341" s="239" t="s">
        <v>5423</v>
      </c>
      <c r="G341" s="237"/>
      <c r="H341" s="240">
        <v>5</v>
      </c>
      <c r="I341" s="241"/>
      <c r="J341" s="237"/>
      <c r="K341" s="237"/>
      <c r="L341" s="242"/>
      <c r="M341" s="243"/>
      <c r="N341" s="244"/>
      <c r="O341" s="244"/>
      <c r="P341" s="244"/>
      <c r="Q341" s="244"/>
      <c r="R341" s="244"/>
      <c r="S341" s="244"/>
      <c r="T341" s="245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46" t="s">
        <v>358</v>
      </c>
      <c r="AU341" s="246" t="s">
        <v>82</v>
      </c>
      <c r="AV341" s="13" t="s">
        <v>138</v>
      </c>
      <c r="AW341" s="13" t="s">
        <v>35</v>
      </c>
      <c r="AX341" s="13" t="s">
        <v>82</v>
      </c>
      <c r="AY341" s="246" t="s">
        <v>351</v>
      </c>
    </row>
    <row r="342" spans="1:65" s="2" customFormat="1" ht="33" customHeight="1">
      <c r="A342" s="38"/>
      <c r="B342" s="39"/>
      <c r="C342" s="212" t="s">
        <v>763</v>
      </c>
      <c r="D342" s="212" t="s">
        <v>352</v>
      </c>
      <c r="E342" s="213" t="s">
        <v>5424</v>
      </c>
      <c r="F342" s="214" t="s">
        <v>5425</v>
      </c>
      <c r="G342" s="215" t="s">
        <v>534</v>
      </c>
      <c r="H342" s="216">
        <v>1</v>
      </c>
      <c r="I342" s="217"/>
      <c r="J342" s="218">
        <f>ROUND(I342*H342,2)</f>
        <v>0</v>
      </c>
      <c r="K342" s="214" t="s">
        <v>356</v>
      </c>
      <c r="L342" s="44"/>
      <c r="M342" s="219" t="s">
        <v>28</v>
      </c>
      <c r="N342" s="220" t="s">
        <v>45</v>
      </c>
      <c r="O342" s="84"/>
      <c r="P342" s="221">
        <f>O342*H342</f>
        <v>0</v>
      </c>
      <c r="Q342" s="221">
        <v>0.03535</v>
      </c>
      <c r="R342" s="221">
        <f>Q342*H342</f>
        <v>0.03535</v>
      </c>
      <c r="S342" s="221">
        <v>0</v>
      </c>
      <c r="T342" s="222">
        <f>S342*H342</f>
        <v>0</v>
      </c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  <c r="AR342" s="223" t="s">
        <v>228</v>
      </c>
      <c r="AT342" s="223" t="s">
        <v>352</v>
      </c>
      <c r="AU342" s="223" t="s">
        <v>82</v>
      </c>
      <c r="AY342" s="17" t="s">
        <v>351</v>
      </c>
      <c r="BE342" s="224">
        <f>IF(N342="základní",J342,0)</f>
        <v>0</v>
      </c>
      <c r="BF342" s="224">
        <f>IF(N342="snížená",J342,0)</f>
        <v>0</v>
      </c>
      <c r="BG342" s="224">
        <f>IF(N342="zákl. přenesená",J342,0)</f>
        <v>0</v>
      </c>
      <c r="BH342" s="224">
        <f>IF(N342="sníž. přenesená",J342,0)</f>
        <v>0</v>
      </c>
      <c r="BI342" s="224">
        <f>IF(N342="nulová",J342,0)</f>
        <v>0</v>
      </c>
      <c r="BJ342" s="17" t="s">
        <v>82</v>
      </c>
      <c r="BK342" s="224">
        <f>ROUND(I342*H342,2)</f>
        <v>0</v>
      </c>
      <c r="BL342" s="17" t="s">
        <v>228</v>
      </c>
      <c r="BM342" s="223" t="s">
        <v>5426</v>
      </c>
    </row>
    <row r="343" spans="1:51" s="12" customFormat="1" ht="12">
      <c r="A343" s="12"/>
      <c r="B343" s="225"/>
      <c r="C343" s="226"/>
      <c r="D343" s="227" t="s">
        <v>358</v>
      </c>
      <c r="E343" s="228" t="s">
        <v>28</v>
      </c>
      <c r="F343" s="229" t="s">
        <v>5022</v>
      </c>
      <c r="G343" s="226"/>
      <c r="H343" s="228" t="s">
        <v>28</v>
      </c>
      <c r="I343" s="230"/>
      <c r="J343" s="226"/>
      <c r="K343" s="226"/>
      <c r="L343" s="231"/>
      <c r="M343" s="232"/>
      <c r="N343" s="233"/>
      <c r="O343" s="233"/>
      <c r="P343" s="233"/>
      <c r="Q343" s="233"/>
      <c r="R343" s="233"/>
      <c r="S343" s="233"/>
      <c r="T343" s="234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T343" s="235" t="s">
        <v>358</v>
      </c>
      <c r="AU343" s="235" t="s">
        <v>82</v>
      </c>
      <c r="AV343" s="12" t="s">
        <v>82</v>
      </c>
      <c r="AW343" s="12" t="s">
        <v>35</v>
      </c>
      <c r="AX343" s="12" t="s">
        <v>74</v>
      </c>
      <c r="AY343" s="235" t="s">
        <v>351</v>
      </c>
    </row>
    <row r="344" spans="1:51" s="12" customFormat="1" ht="12">
      <c r="A344" s="12"/>
      <c r="B344" s="225"/>
      <c r="C344" s="226"/>
      <c r="D344" s="227" t="s">
        <v>358</v>
      </c>
      <c r="E344" s="228" t="s">
        <v>28</v>
      </c>
      <c r="F344" s="229" t="s">
        <v>5207</v>
      </c>
      <c r="G344" s="226"/>
      <c r="H344" s="228" t="s">
        <v>28</v>
      </c>
      <c r="I344" s="230"/>
      <c r="J344" s="226"/>
      <c r="K344" s="226"/>
      <c r="L344" s="231"/>
      <c r="M344" s="232"/>
      <c r="N344" s="233"/>
      <c r="O344" s="233"/>
      <c r="P344" s="233"/>
      <c r="Q344" s="233"/>
      <c r="R344" s="233"/>
      <c r="S344" s="233"/>
      <c r="T344" s="234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T344" s="235" t="s">
        <v>358</v>
      </c>
      <c r="AU344" s="235" t="s">
        <v>82</v>
      </c>
      <c r="AV344" s="12" t="s">
        <v>82</v>
      </c>
      <c r="AW344" s="12" t="s">
        <v>35</v>
      </c>
      <c r="AX344" s="12" t="s">
        <v>74</v>
      </c>
      <c r="AY344" s="235" t="s">
        <v>351</v>
      </c>
    </row>
    <row r="345" spans="1:51" s="13" customFormat="1" ht="12">
      <c r="A345" s="13"/>
      <c r="B345" s="236"/>
      <c r="C345" s="237"/>
      <c r="D345" s="227" t="s">
        <v>358</v>
      </c>
      <c r="E345" s="238" t="s">
        <v>767</v>
      </c>
      <c r="F345" s="239" t="s">
        <v>82</v>
      </c>
      <c r="G345" s="237"/>
      <c r="H345" s="240">
        <v>1</v>
      </c>
      <c r="I345" s="241"/>
      <c r="J345" s="237"/>
      <c r="K345" s="237"/>
      <c r="L345" s="242"/>
      <c r="M345" s="243"/>
      <c r="N345" s="244"/>
      <c r="O345" s="244"/>
      <c r="P345" s="244"/>
      <c r="Q345" s="244"/>
      <c r="R345" s="244"/>
      <c r="S345" s="244"/>
      <c r="T345" s="245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46" t="s">
        <v>358</v>
      </c>
      <c r="AU345" s="246" t="s">
        <v>82</v>
      </c>
      <c r="AV345" s="13" t="s">
        <v>138</v>
      </c>
      <c r="AW345" s="13" t="s">
        <v>35</v>
      </c>
      <c r="AX345" s="13" t="s">
        <v>82</v>
      </c>
      <c r="AY345" s="246" t="s">
        <v>351</v>
      </c>
    </row>
    <row r="346" spans="1:65" s="2" customFormat="1" ht="33" customHeight="1">
      <c r="A346" s="38"/>
      <c r="B346" s="39"/>
      <c r="C346" s="212" t="s">
        <v>768</v>
      </c>
      <c r="D346" s="212" t="s">
        <v>352</v>
      </c>
      <c r="E346" s="213" t="s">
        <v>5427</v>
      </c>
      <c r="F346" s="214" t="s">
        <v>5428</v>
      </c>
      <c r="G346" s="215" t="s">
        <v>534</v>
      </c>
      <c r="H346" s="216">
        <v>1</v>
      </c>
      <c r="I346" s="217"/>
      <c r="J346" s="218">
        <f>ROUND(I346*H346,2)</f>
        <v>0</v>
      </c>
      <c r="K346" s="214" t="s">
        <v>356</v>
      </c>
      <c r="L346" s="44"/>
      <c r="M346" s="219" t="s">
        <v>28</v>
      </c>
      <c r="N346" s="220" t="s">
        <v>45</v>
      </c>
      <c r="O346" s="84"/>
      <c r="P346" s="221">
        <f>O346*H346</f>
        <v>0</v>
      </c>
      <c r="Q346" s="221">
        <v>0.01212</v>
      </c>
      <c r="R346" s="221">
        <f>Q346*H346</f>
        <v>0.01212</v>
      </c>
      <c r="S346" s="221">
        <v>0</v>
      </c>
      <c r="T346" s="222">
        <f>S346*H346</f>
        <v>0</v>
      </c>
      <c r="U346" s="38"/>
      <c r="V346" s="38"/>
      <c r="W346" s="38"/>
      <c r="X346" s="38"/>
      <c r="Y346" s="38"/>
      <c r="Z346" s="38"/>
      <c r="AA346" s="38"/>
      <c r="AB346" s="38"/>
      <c r="AC346" s="38"/>
      <c r="AD346" s="38"/>
      <c r="AE346" s="38"/>
      <c r="AR346" s="223" t="s">
        <v>228</v>
      </c>
      <c r="AT346" s="223" t="s">
        <v>352</v>
      </c>
      <c r="AU346" s="223" t="s">
        <v>82</v>
      </c>
      <c r="AY346" s="17" t="s">
        <v>351</v>
      </c>
      <c r="BE346" s="224">
        <f>IF(N346="základní",J346,0)</f>
        <v>0</v>
      </c>
      <c r="BF346" s="224">
        <f>IF(N346="snížená",J346,0)</f>
        <v>0</v>
      </c>
      <c r="BG346" s="224">
        <f>IF(N346="zákl. přenesená",J346,0)</f>
        <v>0</v>
      </c>
      <c r="BH346" s="224">
        <f>IF(N346="sníž. přenesená",J346,0)</f>
        <v>0</v>
      </c>
      <c r="BI346" s="224">
        <f>IF(N346="nulová",J346,0)</f>
        <v>0</v>
      </c>
      <c r="BJ346" s="17" t="s">
        <v>82</v>
      </c>
      <c r="BK346" s="224">
        <f>ROUND(I346*H346,2)</f>
        <v>0</v>
      </c>
      <c r="BL346" s="17" t="s">
        <v>228</v>
      </c>
      <c r="BM346" s="223" t="s">
        <v>5429</v>
      </c>
    </row>
    <row r="347" spans="1:51" s="13" customFormat="1" ht="12">
      <c r="A347" s="13"/>
      <c r="B347" s="236"/>
      <c r="C347" s="237"/>
      <c r="D347" s="227" t="s">
        <v>358</v>
      </c>
      <c r="E347" s="238" t="s">
        <v>772</v>
      </c>
      <c r="F347" s="239" t="s">
        <v>82</v>
      </c>
      <c r="G347" s="237"/>
      <c r="H347" s="240">
        <v>1</v>
      </c>
      <c r="I347" s="241"/>
      <c r="J347" s="237"/>
      <c r="K347" s="237"/>
      <c r="L347" s="242"/>
      <c r="M347" s="243"/>
      <c r="N347" s="244"/>
      <c r="O347" s="244"/>
      <c r="P347" s="244"/>
      <c r="Q347" s="244"/>
      <c r="R347" s="244"/>
      <c r="S347" s="244"/>
      <c r="T347" s="245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46" t="s">
        <v>358</v>
      </c>
      <c r="AU347" s="246" t="s">
        <v>82</v>
      </c>
      <c r="AV347" s="13" t="s">
        <v>138</v>
      </c>
      <c r="AW347" s="13" t="s">
        <v>35</v>
      </c>
      <c r="AX347" s="13" t="s">
        <v>82</v>
      </c>
      <c r="AY347" s="246" t="s">
        <v>351</v>
      </c>
    </row>
    <row r="348" spans="1:65" s="2" customFormat="1" ht="33" customHeight="1">
      <c r="A348" s="38"/>
      <c r="B348" s="39"/>
      <c r="C348" s="212" t="s">
        <v>775</v>
      </c>
      <c r="D348" s="212" t="s">
        <v>352</v>
      </c>
      <c r="E348" s="213" t="s">
        <v>5430</v>
      </c>
      <c r="F348" s="214" t="s">
        <v>5431</v>
      </c>
      <c r="G348" s="215" t="s">
        <v>534</v>
      </c>
      <c r="H348" s="216">
        <v>1</v>
      </c>
      <c r="I348" s="217"/>
      <c r="J348" s="218">
        <f>ROUND(I348*H348,2)</f>
        <v>0</v>
      </c>
      <c r="K348" s="214" t="s">
        <v>356</v>
      </c>
      <c r="L348" s="44"/>
      <c r="M348" s="219" t="s">
        <v>28</v>
      </c>
      <c r="N348" s="220" t="s">
        <v>45</v>
      </c>
      <c r="O348" s="84"/>
      <c r="P348" s="221">
        <f>O348*H348</f>
        <v>0</v>
      </c>
      <c r="Q348" s="221">
        <v>0.18785</v>
      </c>
      <c r="R348" s="221">
        <f>Q348*H348</f>
        <v>0.18785</v>
      </c>
      <c r="S348" s="221">
        <v>0</v>
      </c>
      <c r="T348" s="222">
        <f>S348*H348</f>
        <v>0</v>
      </c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R348" s="223" t="s">
        <v>228</v>
      </c>
      <c r="AT348" s="223" t="s">
        <v>352</v>
      </c>
      <c r="AU348" s="223" t="s">
        <v>82</v>
      </c>
      <c r="AY348" s="17" t="s">
        <v>351</v>
      </c>
      <c r="BE348" s="224">
        <f>IF(N348="základní",J348,0)</f>
        <v>0</v>
      </c>
      <c r="BF348" s="224">
        <f>IF(N348="snížená",J348,0)</f>
        <v>0</v>
      </c>
      <c r="BG348" s="224">
        <f>IF(N348="zákl. přenesená",J348,0)</f>
        <v>0</v>
      </c>
      <c r="BH348" s="224">
        <f>IF(N348="sníž. přenesená",J348,0)</f>
        <v>0</v>
      </c>
      <c r="BI348" s="224">
        <f>IF(N348="nulová",J348,0)</f>
        <v>0</v>
      </c>
      <c r="BJ348" s="17" t="s">
        <v>82</v>
      </c>
      <c r="BK348" s="224">
        <f>ROUND(I348*H348,2)</f>
        <v>0</v>
      </c>
      <c r="BL348" s="17" t="s">
        <v>228</v>
      </c>
      <c r="BM348" s="223" t="s">
        <v>5432</v>
      </c>
    </row>
    <row r="349" spans="1:51" s="13" customFormat="1" ht="12">
      <c r="A349" s="13"/>
      <c r="B349" s="236"/>
      <c r="C349" s="237"/>
      <c r="D349" s="227" t="s">
        <v>358</v>
      </c>
      <c r="E349" s="238" t="s">
        <v>779</v>
      </c>
      <c r="F349" s="239" t="s">
        <v>82</v>
      </c>
      <c r="G349" s="237"/>
      <c r="H349" s="240">
        <v>1</v>
      </c>
      <c r="I349" s="241"/>
      <c r="J349" s="237"/>
      <c r="K349" s="237"/>
      <c r="L349" s="242"/>
      <c r="M349" s="243"/>
      <c r="N349" s="244"/>
      <c r="O349" s="244"/>
      <c r="P349" s="244"/>
      <c r="Q349" s="244"/>
      <c r="R349" s="244"/>
      <c r="S349" s="244"/>
      <c r="T349" s="245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46" t="s">
        <v>358</v>
      </c>
      <c r="AU349" s="246" t="s">
        <v>82</v>
      </c>
      <c r="AV349" s="13" t="s">
        <v>138</v>
      </c>
      <c r="AW349" s="13" t="s">
        <v>35</v>
      </c>
      <c r="AX349" s="13" t="s">
        <v>82</v>
      </c>
      <c r="AY349" s="246" t="s">
        <v>351</v>
      </c>
    </row>
    <row r="350" spans="1:65" s="2" customFormat="1" ht="33" customHeight="1">
      <c r="A350" s="38"/>
      <c r="B350" s="39"/>
      <c r="C350" s="212" t="s">
        <v>781</v>
      </c>
      <c r="D350" s="212" t="s">
        <v>352</v>
      </c>
      <c r="E350" s="213" t="s">
        <v>5433</v>
      </c>
      <c r="F350" s="214" t="s">
        <v>5434</v>
      </c>
      <c r="G350" s="215" t="s">
        <v>534</v>
      </c>
      <c r="H350" s="216">
        <v>1</v>
      </c>
      <c r="I350" s="217"/>
      <c r="J350" s="218">
        <f>ROUND(I350*H350,2)</f>
        <v>0</v>
      </c>
      <c r="K350" s="214" t="s">
        <v>28</v>
      </c>
      <c r="L350" s="44"/>
      <c r="M350" s="219" t="s">
        <v>28</v>
      </c>
      <c r="N350" s="220" t="s">
        <v>45</v>
      </c>
      <c r="O350" s="84"/>
      <c r="P350" s="221">
        <f>O350*H350</f>
        <v>0</v>
      </c>
      <c r="Q350" s="221">
        <v>0.1056</v>
      </c>
      <c r="R350" s="221">
        <f>Q350*H350</f>
        <v>0.1056</v>
      </c>
      <c r="S350" s="221">
        <v>0</v>
      </c>
      <c r="T350" s="222">
        <f>S350*H350</f>
        <v>0</v>
      </c>
      <c r="U350" s="38"/>
      <c r="V350" s="38"/>
      <c r="W350" s="38"/>
      <c r="X350" s="38"/>
      <c r="Y350" s="38"/>
      <c r="Z350" s="38"/>
      <c r="AA350" s="38"/>
      <c r="AB350" s="38"/>
      <c r="AC350" s="38"/>
      <c r="AD350" s="38"/>
      <c r="AE350" s="38"/>
      <c r="AR350" s="223" t="s">
        <v>228</v>
      </c>
      <c r="AT350" s="223" t="s">
        <v>352</v>
      </c>
      <c r="AU350" s="223" t="s">
        <v>82</v>
      </c>
      <c r="AY350" s="17" t="s">
        <v>351</v>
      </c>
      <c r="BE350" s="224">
        <f>IF(N350="základní",J350,0)</f>
        <v>0</v>
      </c>
      <c r="BF350" s="224">
        <f>IF(N350="snížená",J350,0)</f>
        <v>0</v>
      </c>
      <c r="BG350" s="224">
        <f>IF(N350="zákl. přenesená",J350,0)</f>
        <v>0</v>
      </c>
      <c r="BH350" s="224">
        <f>IF(N350="sníž. přenesená",J350,0)</f>
        <v>0</v>
      </c>
      <c r="BI350" s="224">
        <f>IF(N350="nulová",J350,0)</f>
        <v>0</v>
      </c>
      <c r="BJ350" s="17" t="s">
        <v>82</v>
      </c>
      <c r="BK350" s="224">
        <f>ROUND(I350*H350,2)</f>
        <v>0</v>
      </c>
      <c r="BL350" s="17" t="s">
        <v>228</v>
      </c>
      <c r="BM350" s="223" t="s">
        <v>5435</v>
      </c>
    </row>
    <row r="351" spans="1:51" s="12" customFormat="1" ht="12">
      <c r="A351" s="12"/>
      <c r="B351" s="225"/>
      <c r="C351" s="226"/>
      <c r="D351" s="227" t="s">
        <v>358</v>
      </c>
      <c r="E351" s="228" t="s">
        <v>28</v>
      </c>
      <c r="F351" s="229" t="s">
        <v>5022</v>
      </c>
      <c r="G351" s="226"/>
      <c r="H351" s="228" t="s">
        <v>28</v>
      </c>
      <c r="I351" s="230"/>
      <c r="J351" s="226"/>
      <c r="K351" s="226"/>
      <c r="L351" s="231"/>
      <c r="M351" s="232"/>
      <c r="N351" s="233"/>
      <c r="O351" s="233"/>
      <c r="P351" s="233"/>
      <c r="Q351" s="233"/>
      <c r="R351" s="233"/>
      <c r="S351" s="233"/>
      <c r="T351" s="234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T351" s="235" t="s">
        <v>358</v>
      </c>
      <c r="AU351" s="235" t="s">
        <v>82</v>
      </c>
      <c r="AV351" s="12" t="s">
        <v>82</v>
      </c>
      <c r="AW351" s="12" t="s">
        <v>35</v>
      </c>
      <c r="AX351" s="12" t="s">
        <v>74</v>
      </c>
      <c r="AY351" s="235" t="s">
        <v>351</v>
      </c>
    </row>
    <row r="352" spans="1:51" s="12" customFormat="1" ht="12">
      <c r="A352" s="12"/>
      <c r="B352" s="225"/>
      <c r="C352" s="226"/>
      <c r="D352" s="227" t="s">
        <v>358</v>
      </c>
      <c r="E352" s="228" t="s">
        <v>28</v>
      </c>
      <c r="F352" s="229" t="s">
        <v>5207</v>
      </c>
      <c r="G352" s="226"/>
      <c r="H352" s="228" t="s">
        <v>28</v>
      </c>
      <c r="I352" s="230"/>
      <c r="J352" s="226"/>
      <c r="K352" s="226"/>
      <c r="L352" s="231"/>
      <c r="M352" s="232"/>
      <c r="N352" s="233"/>
      <c r="O352" s="233"/>
      <c r="P352" s="233"/>
      <c r="Q352" s="233"/>
      <c r="R352" s="233"/>
      <c r="S352" s="233"/>
      <c r="T352" s="234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T352" s="235" t="s">
        <v>358</v>
      </c>
      <c r="AU352" s="235" t="s">
        <v>82</v>
      </c>
      <c r="AV352" s="12" t="s">
        <v>82</v>
      </c>
      <c r="AW352" s="12" t="s">
        <v>35</v>
      </c>
      <c r="AX352" s="12" t="s">
        <v>74</v>
      </c>
      <c r="AY352" s="235" t="s">
        <v>351</v>
      </c>
    </row>
    <row r="353" spans="1:51" s="13" customFormat="1" ht="12">
      <c r="A353" s="13"/>
      <c r="B353" s="236"/>
      <c r="C353" s="237"/>
      <c r="D353" s="227" t="s">
        <v>358</v>
      </c>
      <c r="E353" s="238" t="s">
        <v>785</v>
      </c>
      <c r="F353" s="239" t="s">
        <v>82</v>
      </c>
      <c r="G353" s="237"/>
      <c r="H353" s="240">
        <v>1</v>
      </c>
      <c r="I353" s="241"/>
      <c r="J353" s="237"/>
      <c r="K353" s="237"/>
      <c r="L353" s="242"/>
      <c r="M353" s="243"/>
      <c r="N353" s="244"/>
      <c r="O353" s="244"/>
      <c r="P353" s="244"/>
      <c r="Q353" s="244"/>
      <c r="R353" s="244"/>
      <c r="S353" s="244"/>
      <c r="T353" s="245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46" t="s">
        <v>358</v>
      </c>
      <c r="AU353" s="246" t="s">
        <v>82</v>
      </c>
      <c r="AV353" s="13" t="s">
        <v>138</v>
      </c>
      <c r="AW353" s="13" t="s">
        <v>35</v>
      </c>
      <c r="AX353" s="13" t="s">
        <v>82</v>
      </c>
      <c r="AY353" s="246" t="s">
        <v>351</v>
      </c>
    </row>
    <row r="354" spans="1:65" s="2" customFormat="1" ht="21.75" customHeight="1">
      <c r="A354" s="38"/>
      <c r="B354" s="39"/>
      <c r="C354" s="212" t="s">
        <v>787</v>
      </c>
      <c r="D354" s="212" t="s">
        <v>352</v>
      </c>
      <c r="E354" s="213" t="s">
        <v>5436</v>
      </c>
      <c r="F354" s="214" t="s">
        <v>5437</v>
      </c>
      <c r="G354" s="215" t="s">
        <v>534</v>
      </c>
      <c r="H354" s="216">
        <v>1</v>
      </c>
      <c r="I354" s="217"/>
      <c r="J354" s="218">
        <f>ROUND(I354*H354,2)</f>
        <v>0</v>
      </c>
      <c r="K354" s="214" t="s">
        <v>356</v>
      </c>
      <c r="L354" s="44"/>
      <c r="M354" s="219" t="s">
        <v>28</v>
      </c>
      <c r="N354" s="220" t="s">
        <v>45</v>
      </c>
      <c r="O354" s="84"/>
      <c r="P354" s="221">
        <f>O354*H354</f>
        <v>0</v>
      </c>
      <c r="Q354" s="221">
        <v>0.00702</v>
      </c>
      <c r="R354" s="221">
        <f>Q354*H354</f>
        <v>0.00702</v>
      </c>
      <c r="S354" s="221">
        <v>0</v>
      </c>
      <c r="T354" s="222">
        <f>S354*H354</f>
        <v>0</v>
      </c>
      <c r="U354" s="38"/>
      <c r="V354" s="38"/>
      <c r="W354" s="38"/>
      <c r="X354" s="38"/>
      <c r="Y354" s="38"/>
      <c r="Z354" s="38"/>
      <c r="AA354" s="38"/>
      <c r="AB354" s="38"/>
      <c r="AC354" s="38"/>
      <c r="AD354" s="38"/>
      <c r="AE354" s="38"/>
      <c r="AR354" s="223" t="s">
        <v>228</v>
      </c>
      <c r="AT354" s="223" t="s">
        <v>352</v>
      </c>
      <c r="AU354" s="223" t="s">
        <v>82</v>
      </c>
      <c r="AY354" s="17" t="s">
        <v>351</v>
      </c>
      <c r="BE354" s="224">
        <f>IF(N354="základní",J354,0)</f>
        <v>0</v>
      </c>
      <c r="BF354" s="224">
        <f>IF(N354="snížená",J354,0)</f>
        <v>0</v>
      </c>
      <c r="BG354" s="224">
        <f>IF(N354="zákl. přenesená",J354,0)</f>
        <v>0</v>
      </c>
      <c r="BH354" s="224">
        <f>IF(N354="sníž. přenesená",J354,0)</f>
        <v>0</v>
      </c>
      <c r="BI354" s="224">
        <f>IF(N354="nulová",J354,0)</f>
        <v>0</v>
      </c>
      <c r="BJ354" s="17" t="s">
        <v>82</v>
      </c>
      <c r="BK354" s="224">
        <f>ROUND(I354*H354,2)</f>
        <v>0</v>
      </c>
      <c r="BL354" s="17" t="s">
        <v>228</v>
      </c>
      <c r="BM354" s="223" t="s">
        <v>5438</v>
      </c>
    </row>
    <row r="355" spans="1:51" s="12" customFormat="1" ht="12">
      <c r="A355" s="12"/>
      <c r="B355" s="225"/>
      <c r="C355" s="226"/>
      <c r="D355" s="227" t="s">
        <v>358</v>
      </c>
      <c r="E355" s="228" t="s">
        <v>28</v>
      </c>
      <c r="F355" s="229" t="s">
        <v>5022</v>
      </c>
      <c r="G355" s="226"/>
      <c r="H355" s="228" t="s">
        <v>28</v>
      </c>
      <c r="I355" s="230"/>
      <c r="J355" s="226"/>
      <c r="K355" s="226"/>
      <c r="L355" s="231"/>
      <c r="M355" s="232"/>
      <c r="N355" s="233"/>
      <c r="O355" s="233"/>
      <c r="P355" s="233"/>
      <c r="Q355" s="233"/>
      <c r="R355" s="233"/>
      <c r="S355" s="233"/>
      <c r="T355" s="234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T355" s="235" t="s">
        <v>358</v>
      </c>
      <c r="AU355" s="235" t="s">
        <v>82</v>
      </c>
      <c r="AV355" s="12" t="s">
        <v>82</v>
      </c>
      <c r="AW355" s="12" t="s">
        <v>35</v>
      </c>
      <c r="AX355" s="12" t="s">
        <v>74</v>
      </c>
      <c r="AY355" s="235" t="s">
        <v>351</v>
      </c>
    </row>
    <row r="356" spans="1:51" s="12" customFormat="1" ht="12">
      <c r="A356" s="12"/>
      <c r="B356" s="225"/>
      <c r="C356" s="226"/>
      <c r="D356" s="227" t="s">
        <v>358</v>
      </c>
      <c r="E356" s="228" t="s">
        <v>28</v>
      </c>
      <c r="F356" s="229" t="s">
        <v>5207</v>
      </c>
      <c r="G356" s="226"/>
      <c r="H356" s="228" t="s">
        <v>28</v>
      </c>
      <c r="I356" s="230"/>
      <c r="J356" s="226"/>
      <c r="K356" s="226"/>
      <c r="L356" s="231"/>
      <c r="M356" s="232"/>
      <c r="N356" s="233"/>
      <c r="O356" s="233"/>
      <c r="P356" s="233"/>
      <c r="Q356" s="233"/>
      <c r="R356" s="233"/>
      <c r="S356" s="233"/>
      <c r="T356" s="234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T356" s="235" t="s">
        <v>358</v>
      </c>
      <c r="AU356" s="235" t="s">
        <v>82</v>
      </c>
      <c r="AV356" s="12" t="s">
        <v>82</v>
      </c>
      <c r="AW356" s="12" t="s">
        <v>35</v>
      </c>
      <c r="AX356" s="12" t="s">
        <v>74</v>
      </c>
      <c r="AY356" s="235" t="s">
        <v>351</v>
      </c>
    </row>
    <row r="357" spans="1:51" s="13" customFormat="1" ht="12">
      <c r="A357" s="13"/>
      <c r="B357" s="236"/>
      <c r="C357" s="237"/>
      <c r="D357" s="227" t="s">
        <v>358</v>
      </c>
      <c r="E357" s="238" t="s">
        <v>791</v>
      </c>
      <c r="F357" s="239" t="s">
        <v>82</v>
      </c>
      <c r="G357" s="237"/>
      <c r="H357" s="240">
        <v>1</v>
      </c>
      <c r="I357" s="241"/>
      <c r="J357" s="237"/>
      <c r="K357" s="237"/>
      <c r="L357" s="242"/>
      <c r="M357" s="243"/>
      <c r="N357" s="244"/>
      <c r="O357" s="244"/>
      <c r="P357" s="244"/>
      <c r="Q357" s="244"/>
      <c r="R357" s="244"/>
      <c r="S357" s="244"/>
      <c r="T357" s="245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46" t="s">
        <v>358</v>
      </c>
      <c r="AU357" s="246" t="s">
        <v>82</v>
      </c>
      <c r="AV357" s="13" t="s">
        <v>138</v>
      </c>
      <c r="AW357" s="13" t="s">
        <v>35</v>
      </c>
      <c r="AX357" s="13" t="s">
        <v>82</v>
      </c>
      <c r="AY357" s="246" t="s">
        <v>351</v>
      </c>
    </row>
    <row r="358" spans="1:65" s="2" customFormat="1" ht="16.5" customHeight="1">
      <c r="A358" s="38"/>
      <c r="B358" s="39"/>
      <c r="C358" s="247" t="s">
        <v>800</v>
      </c>
      <c r="D358" s="247" t="s">
        <v>612</v>
      </c>
      <c r="E358" s="248" t="s">
        <v>5439</v>
      </c>
      <c r="F358" s="249" t="s">
        <v>5440</v>
      </c>
      <c r="G358" s="250" t="s">
        <v>534</v>
      </c>
      <c r="H358" s="251">
        <v>1</v>
      </c>
      <c r="I358" s="252"/>
      <c r="J358" s="253">
        <f>ROUND(I358*H358,2)</f>
        <v>0</v>
      </c>
      <c r="K358" s="249" t="s">
        <v>28</v>
      </c>
      <c r="L358" s="254"/>
      <c r="M358" s="255" t="s">
        <v>28</v>
      </c>
      <c r="N358" s="256" t="s">
        <v>45</v>
      </c>
      <c r="O358" s="84"/>
      <c r="P358" s="221">
        <f>O358*H358</f>
        <v>0</v>
      </c>
      <c r="Q358" s="221">
        <v>0.046</v>
      </c>
      <c r="R358" s="221">
        <f>Q358*H358</f>
        <v>0.046</v>
      </c>
      <c r="S358" s="221">
        <v>0</v>
      </c>
      <c r="T358" s="222">
        <f>S358*H358</f>
        <v>0</v>
      </c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R358" s="223" t="s">
        <v>405</v>
      </c>
      <c r="AT358" s="223" t="s">
        <v>612</v>
      </c>
      <c r="AU358" s="223" t="s">
        <v>82</v>
      </c>
      <c r="AY358" s="17" t="s">
        <v>351</v>
      </c>
      <c r="BE358" s="224">
        <f>IF(N358="základní",J358,0)</f>
        <v>0</v>
      </c>
      <c r="BF358" s="224">
        <f>IF(N358="snížená",J358,0)</f>
        <v>0</v>
      </c>
      <c r="BG358" s="224">
        <f>IF(N358="zákl. přenesená",J358,0)</f>
        <v>0</v>
      </c>
      <c r="BH358" s="224">
        <f>IF(N358="sníž. přenesená",J358,0)</f>
        <v>0</v>
      </c>
      <c r="BI358" s="224">
        <f>IF(N358="nulová",J358,0)</f>
        <v>0</v>
      </c>
      <c r="BJ358" s="17" t="s">
        <v>82</v>
      </c>
      <c r="BK358" s="224">
        <f>ROUND(I358*H358,2)</f>
        <v>0</v>
      </c>
      <c r="BL358" s="17" t="s">
        <v>228</v>
      </c>
      <c r="BM358" s="223" t="s">
        <v>5441</v>
      </c>
    </row>
    <row r="359" spans="1:51" s="12" customFormat="1" ht="12">
      <c r="A359" s="12"/>
      <c r="B359" s="225"/>
      <c r="C359" s="226"/>
      <c r="D359" s="227" t="s">
        <v>358</v>
      </c>
      <c r="E359" s="228" t="s">
        <v>28</v>
      </c>
      <c r="F359" s="229" t="s">
        <v>5022</v>
      </c>
      <c r="G359" s="226"/>
      <c r="H359" s="228" t="s">
        <v>28</v>
      </c>
      <c r="I359" s="230"/>
      <c r="J359" s="226"/>
      <c r="K359" s="226"/>
      <c r="L359" s="231"/>
      <c r="M359" s="232"/>
      <c r="N359" s="233"/>
      <c r="O359" s="233"/>
      <c r="P359" s="233"/>
      <c r="Q359" s="233"/>
      <c r="R359" s="233"/>
      <c r="S359" s="233"/>
      <c r="T359" s="234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T359" s="235" t="s">
        <v>358</v>
      </c>
      <c r="AU359" s="235" t="s">
        <v>82</v>
      </c>
      <c r="AV359" s="12" t="s">
        <v>82</v>
      </c>
      <c r="AW359" s="12" t="s">
        <v>35</v>
      </c>
      <c r="AX359" s="12" t="s">
        <v>74</v>
      </c>
      <c r="AY359" s="235" t="s">
        <v>351</v>
      </c>
    </row>
    <row r="360" spans="1:51" s="12" customFormat="1" ht="12">
      <c r="A360" s="12"/>
      <c r="B360" s="225"/>
      <c r="C360" s="226"/>
      <c r="D360" s="227" t="s">
        <v>358</v>
      </c>
      <c r="E360" s="228" t="s">
        <v>28</v>
      </c>
      <c r="F360" s="229" t="s">
        <v>5207</v>
      </c>
      <c r="G360" s="226"/>
      <c r="H360" s="228" t="s">
        <v>28</v>
      </c>
      <c r="I360" s="230"/>
      <c r="J360" s="226"/>
      <c r="K360" s="226"/>
      <c r="L360" s="231"/>
      <c r="M360" s="232"/>
      <c r="N360" s="233"/>
      <c r="O360" s="233"/>
      <c r="P360" s="233"/>
      <c r="Q360" s="233"/>
      <c r="R360" s="233"/>
      <c r="S360" s="233"/>
      <c r="T360" s="234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T360" s="235" t="s">
        <v>358</v>
      </c>
      <c r="AU360" s="235" t="s">
        <v>82</v>
      </c>
      <c r="AV360" s="12" t="s">
        <v>82</v>
      </c>
      <c r="AW360" s="12" t="s">
        <v>35</v>
      </c>
      <c r="AX360" s="12" t="s">
        <v>74</v>
      </c>
      <c r="AY360" s="235" t="s">
        <v>351</v>
      </c>
    </row>
    <row r="361" spans="1:51" s="13" customFormat="1" ht="12">
      <c r="A361" s="13"/>
      <c r="B361" s="236"/>
      <c r="C361" s="237"/>
      <c r="D361" s="227" t="s">
        <v>358</v>
      </c>
      <c r="E361" s="238" t="s">
        <v>804</v>
      </c>
      <c r="F361" s="239" t="s">
        <v>82</v>
      </c>
      <c r="G361" s="237"/>
      <c r="H361" s="240">
        <v>1</v>
      </c>
      <c r="I361" s="241"/>
      <c r="J361" s="237"/>
      <c r="K361" s="237"/>
      <c r="L361" s="242"/>
      <c r="M361" s="243"/>
      <c r="N361" s="244"/>
      <c r="O361" s="244"/>
      <c r="P361" s="244"/>
      <c r="Q361" s="244"/>
      <c r="R361" s="244"/>
      <c r="S361" s="244"/>
      <c r="T361" s="245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46" t="s">
        <v>358</v>
      </c>
      <c r="AU361" s="246" t="s">
        <v>82</v>
      </c>
      <c r="AV361" s="13" t="s">
        <v>138</v>
      </c>
      <c r="AW361" s="13" t="s">
        <v>35</v>
      </c>
      <c r="AX361" s="13" t="s">
        <v>82</v>
      </c>
      <c r="AY361" s="246" t="s">
        <v>351</v>
      </c>
    </row>
    <row r="362" spans="1:65" s="2" customFormat="1" ht="21.75" customHeight="1">
      <c r="A362" s="38"/>
      <c r="B362" s="39"/>
      <c r="C362" s="212" t="s">
        <v>809</v>
      </c>
      <c r="D362" s="212" t="s">
        <v>352</v>
      </c>
      <c r="E362" s="213" t="s">
        <v>5157</v>
      </c>
      <c r="F362" s="214" t="s">
        <v>5158</v>
      </c>
      <c r="G362" s="215" t="s">
        <v>1086</v>
      </c>
      <c r="H362" s="216">
        <v>1</v>
      </c>
      <c r="I362" s="217"/>
      <c r="J362" s="218">
        <f>ROUND(I362*H362,2)</f>
        <v>0</v>
      </c>
      <c r="K362" s="214" t="s">
        <v>28</v>
      </c>
      <c r="L362" s="44"/>
      <c r="M362" s="219" t="s">
        <v>28</v>
      </c>
      <c r="N362" s="220" t="s">
        <v>45</v>
      </c>
      <c r="O362" s="84"/>
      <c r="P362" s="221">
        <f>O362*H362</f>
        <v>0</v>
      </c>
      <c r="Q362" s="221">
        <v>0</v>
      </c>
      <c r="R362" s="221">
        <f>Q362*H362</f>
        <v>0</v>
      </c>
      <c r="S362" s="221">
        <v>0</v>
      </c>
      <c r="T362" s="222">
        <f>S362*H362</f>
        <v>0</v>
      </c>
      <c r="U362" s="38"/>
      <c r="V362" s="38"/>
      <c r="W362" s="38"/>
      <c r="X362" s="38"/>
      <c r="Y362" s="38"/>
      <c r="Z362" s="38"/>
      <c r="AA362" s="38"/>
      <c r="AB362" s="38"/>
      <c r="AC362" s="38"/>
      <c r="AD362" s="38"/>
      <c r="AE362" s="38"/>
      <c r="AR362" s="223" t="s">
        <v>228</v>
      </c>
      <c r="AT362" s="223" t="s">
        <v>352</v>
      </c>
      <c r="AU362" s="223" t="s">
        <v>82</v>
      </c>
      <c r="AY362" s="17" t="s">
        <v>351</v>
      </c>
      <c r="BE362" s="224">
        <f>IF(N362="základní",J362,0)</f>
        <v>0</v>
      </c>
      <c r="BF362" s="224">
        <f>IF(N362="snížená",J362,0)</f>
        <v>0</v>
      </c>
      <c r="BG362" s="224">
        <f>IF(N362="zákl. přenesená",J362,0)</f>
        <v>0</v>
      </c>
      <c r="BH362" s="224">
        <f>IF(N362="sníž. přenesená",J362,0)</f>
        <v>0</v>
      </c>
      <c r="BI362" s="224">
        <f>IF(N362="nulová",J362,0)</f>
        <v>0</v>
      </c>
      <c r="BJ362" s="17" t="s">
        <v>82</v>
      </c>
      <c r="BK362" s="224">
        <f>ROUND(I362*H362,2)</f>
        <v>0</v>
      </c>
      <c r="BL362" s="17" t="s">
        <v>228</v>
      </c>
      <c r="BM362" s="223" t="s">
        <v>5442</v>
      </c>
    </row>
    <row r="363" spans="1:51" s="12" customFormat="1" ht="12">
      <c r="A363" s="12"/>
      <c r="B363" s="225"/>
      <c r="C363" s="226"/>
      <c r="D363" s="227" t="s">
        <v>358</v>
      </c>
      <c r="E363" s="228" t="s">
        <v>28</v>
      </c>
      <c r="F363" s="229" t="s">
        <v>5022</v>
      </c>
      <c r="G363" s="226"/>
      <c r="H363" s="228" t="s">
        <v>28</v>
      </c>
      <c r="I363" s="230"/>
      <c r="J363" s="226"/>
      <c r="K363" s="226"/>
      <c r="L363" s="231"/>
      <c r="M363" s="232"/>
      <c r="N363" s="233"/>
      <c r="O363" s="233"/>
      <c r="P363" s="233"/>
      <c r="Q363" s="233"/>
      <c r="R363" s="233"/>
      <c r="S363" s="233"/>
      <c r="T363" s="234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T363" s="235" t="s">
        <v>358</v>
      </c>
      <c r="AU363" s="235" t="s">
        <v>82</v>
      </c>
      <c r="AV363" s="12" t="s">
        <v>82</v>
      </c>
      <c r="AW363" s="12" t="s">
        <v>35</v>
      </c>
      <c r="AX363" s="12" t="s">
        <v>74</v>
      </c>
      <c r="AY363" s="235" t="s">
        <v>351</v>
      </c>
    </row>
    <row r="364" spans="1:51" s="12" customFormat="1" ht="12">
      <c r="A364" s="12"/>
      <c r="B364" s="225"/>
      <c r="C364" s="226"/>
      <c r="D364" s="227" t="s">
        <v>358</v>
      </c>
      <c r="E364" s="228" t="s">
        <v>28</v>
      </c>
      <c r="F364" s="229" t="s">
        <v>5207</v>
      </c>
      <c r="G364" s="226"/>
      <c r="H364" s="228" t="s">
        <v>28</v>
      </c>
      <c r="I364" s="230"/>
      <c r="J364" s="226"/>
      <c r="K364" s="226"/>
      <c r="L364" s="231"/>
      <c r="M364" s="232"/>
      <c r="N364" s="233"/>
      <c r="O364" s="233"/>
      <c r="P364" s="233"/>
      <c r="Q364" s="233"/>
      <c r="R364" s="233"/>
      <c r="S364" s="233"/>
      <c r="T364" s="234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T364" s="235" t="s">
        <v>358</v>
      </c>
      <c r="AU364" s="235" t="s">
        <v>82</v>
      </c>
      <c r="AV364" s="12" t="s">
        <v>82</v>
      </c>
      <c r="AW364" s="12" t="s">
        <v>35</v>
      </c>
      <c r="AX364" s="12" t="s">
        <v>74</v>
      </c>
      <c r="AY364" s="235" t="s">
        <v>351</v>
      </c>
    </row>
    <row r="365" spans="1:51" s="13" customFormat="1" ht="12">
      <c r="A365" s="13"/>
      <c r="B365" s="236"/>
      <c r="C365" s="237"/>
      <c r="D365" s="227" t="s">
        <v>358</v>
      </c>
      <c r="E365" s="238" t="s">
        <v>813</v>
      </c>
      <c r="F365" s="239" t="s">
        <v>82</v>
      </c>
      <c r="G365" s="237"/>
      <c r="H365" s="240">
        <v>1</v>
      </c>
      <c r="I365" s="241"/>
      <c r="J365" s="237"/>
      <c r="K365" s="237"/>
      <c r="L365" s="242"/>
      <c r="M365" s="243"/>
      <c r="N365" s="244"/>
      <c r="O365" s="244"/>
      <c r="P365" s="244"/>
      <c r="Q365" s="244"/>
      <c r="R365" s="244"/>
      <c r="S365" s="244"/>
      <c r="T365" s="245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46" t="s">
        <v>358</v>
      </c>
      <c r="AU365" s="246" t="s">
        <v>82</v>
      </c>
      <c r="AV365" s="13" t="s">
        <v>138</v>
      </c>
      <c r="AW365" s="13" t="s">
        <v>35</v>
      </c>
      <c r="AX365" s="13" t="s">
        <v>82</v>
      </c>
      <c r="AY365" s="246" t="s">
        <v>351</v>
      </c>
    </row>
    <row r="366" spans="1:65" s="2" customFormat="1" ht="21.75" customHeight="1">
      <c r="A366" s="38"/>
      <c r="B366" s="39"/>
      <c r="C366" s="212" t="s">
        <v>818</v>
      </c>
      <c r="D366" s="212" t="s">
        <v>352</v>
      </c>
      <c r="E366" s="213" t="s">
        <v>5443</v>
      </c>
      <c r="F366" s="214" t="s">
        <v>5444</v>
      </c>
      <c r="G366" s="215" t="s">
        <v>355</v>
      </c>
      <c r="H366" s="216">
        <v>3.715</v>
      </c>
      <c r="I366" s="217"/>
      <c r="J366" s="218">
        <f>ROUND(I366*H366,2)</f>
        <v>0</v>
      </c>
      <c r="K366" s="214" t="s">
        <v>28</v>
      </c>
      <c r="L366" s="44"/>
      <c r="M366" s="219" t="s">
        <v>28</v>
      </c>
      <c r="N366" s="220" t="s">
        <v>45</v>
      </c>
      <c r="O366" s="84"/>
      <c r="P366" s="221">
        <f>O366*H366</f>
        <v>0</v>
      </c>
      <c r="Q366" s="221">
        <v>0</v>
      </c>
      <c r="R366" s="221">
        <f>Q366*H366</f>
        <v>0</v>
      </c>
      <c r="S366" s="221">
        <v>0</v>
      </c>
      <c r="T366" s="222">
        <f>S366*H366</f>
        <v>0</v>
      </c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38"/>
      <c r="AR366" s="223" t="s">
        <v>228</v>
      </c>
      <c r="AT366" s="223" t="s">
        <v>352</v>
      </c>
      <c r="AU366" s="223" t="s">
        <v>82</v>
      </c>
      <c r="AY366" s="17" t="s">
        <v>351</v>
      </c>
      <c r="BE366" s="224">
        <f>IF(N366="základní",J366,0)</f>
        <v>0</v>
      </c>
      <c r="BF366" s="224">
        <f>IF(N366="snížená",J366,0)</f>
        <v>0</v>
      </c>
      <c r="BG366" s="224">
        <f>IF(N366="zákl. přenesená",J366,0)</f>
        <v>0</v>
      </c>
      <c r="BH366" s="224">
        <f>IF(N366="sníž. přenesená",J366,0)</f>
        <v>0</v>
      </c>
      <c r="BI366" s="224">
        <f>IF(N366="nulová",J366,0)</f>
        <v>0</v>
      </c>
      <c r="BJ366" s="17" t="s">
        <v>82</v>
      </c>
      <c r="BK366" s="224">
        <f>ROUND(I366*H366,2)</f>
        <v>0</v>
      </c>
      <c r="BL366" s="17" t="s">
        <v>228</v>
      </c>
      <c r="BM366" s="223" t="s">
        <v>5445</v>
      </c>
    </row>
    <row r="367" spans="1:51" s="12" customFormat="1" ht="12">
      <c r="A367" s="12"/>
      <c r="B367" s="225"/>
      <c r="C367" s="226"/>
      <c r="D367" s="227" t="s">
        <v>358</v>
      </c>
      <c r="E367" s="228" t="s">
        <v>28</v>
      </c>
      <c r="F367" s="229" t="s">
        <v>5022</v>
      </c>
      <c r="G367" s="226"/>
      <c r="H367" s="228" t="s">
        <v>28</v>
      </c>
      <c r="I367" s="230"/>
      <c r="J367" s="226"/>
      <c r="K367" s="226"/>
      <c r="L367" s="231"/>
      <c r="M367" s="232"/>
      <c r="N367" s="233"/>
      <c r="O367" s="233"/>
      <c r="P367" s="233"/>
      <c r="Q367" s="233"/>
      <c r="R367" s="233"/>
      <c r="S367" s="233"/>
      <c r="T367" s="234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T367" s="235" t="s">
        <v>358</v>
      </c>
      <c r="AU367" s="235" t="s">
        <v>82</v>
      </c>
      <c r="AV367" s="12" t="s">
        <v>82</v>
      </c>
      <c r="AW367" s="12" t="s">
        <v>35</v>
      </c>
      <c r="AX367" s="12" t="s">
        <v>74</v>
      </c>
      <c r="AY367" s="235" t="s">
        <v>351</v>
      </c>
    </row>
    <row r="368" spans="1:51" s="12" customFormat="1" ht="12">
      <c r="A368" s="12"/>
      <c r="B368" s="225"/>
      <c r="C368" s="226"/>
      <c r="D368" s="227" t="s">
        <v>358</v>
      </c>
      <c r="E368" s="228" t="s">
        <v>28</v>
      </c>
      <c r="F368" s="229" t="s">
        <v>5207</v>
      </c>
      <c r="G368" s="226"/>
      <c r="H368" s="228" t="s">
        <v>28</v>
      </c>
      <c r="I368" s="230"/>
      <c r="J368" s="226"/>
      <c r="K368" s="226"/>
      <c r="L368" s="231"/>
      <c r="M368" s="232"/>
      <c r="N368" s="233"/>
      <c r="O368" s="233"/>
      <c r="P368" s="233"/>
      <c r="Q368" s="233"/>
      <c r="R368" s="233"/>
      <c r="S368" s="233"/>
      <c r="T368" s="234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T368" s="235" t="s">
        <v>358</v>
      </c>
      <c r="AU368" s="235" t="s">
        <v>82</v>
      </c>
      <c r="AV368" s="12" t="s">
        <v>82</v>
      </c>
      <c r="AW368" s="12" t="s">
        <v>35</v>
      </c>
      <c r="AX368" s="12" t="s">
        <v>74</v>
      </c>
      <c r="AY368" s="235" t="s">
        <v>351</v>
      </c>
    </row>
    <row r="369" spans="1:51" s="13" customFormat="1" ht="12">
      <c r="A369" s="13"/>
      <c r="B369" s="236"/>
      <c r="C369" s="237"/>
      <c r="D369" s="227" t="s">
        <v>358</v>
      </c>
      <c r="E369" s="238" t="s">
        <v>822</v>
      </c>
      <c r="F369" s="239" t="s">
        <v>5446</v>
      </c>
      <c r="G369" s="237"/>
      <c r="H369" s="240">
        <v>2.844</v>
      </c>
      <c r="I369" s="241"/>
      <c r="J369" s="237"/>
      <c r="K369" s="237"/>
      <c r="L369" s="242"/>
      <c r="M369" s="243"/>
      <c r="N369" s="244"/>
      <c r="O369" s="244"/>
      <c r="P369" s="244"/>
      <c r="Q369" s="244"/>
      <c r="R369" s="244"/>
      <c r="S369" s="244"/>
      <c r="T369" s="245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46" t="s">
        <v>358</v>
      </c>
      <c r="AU369" s="246" t="s">
        <v>82</v>
      </c>
      <c r="AV369" s="13" t="s">
        <v>138</v>
      </c>
      <c r="AW369" s="13" t="s">
        <v>35</v>
      </c>
      <c r="AX369" s="13" t="s">
        <v>74</v>
      </c>
      <c r="AY369" s="246" t="s">
        <v>351</v>
      </c>
    </row>
    <row r="370" spans="1:51" s="13" customFormat="1" ht="12">
      <c r="A370" s="13"/>
      <c r="B370" s="236"/>
      <c r="C370" s="237"/>
      <c r="D370" s="227" t="s">
        <v>358</v>
      </c>
      <c r="E370" s="238" t="s">
        <v>2752</v>
      </c>
      <c r="F370" s="239" t="s">
        <v>5447</v>
      </c>
      <c r="G370" s="237"/>
      <c r="H370" s="240">
        <v>0.871</v>
      </c>
      <c r="I370" s="241"/>
      <c r="J370" s="237"/>
      <c r="K370" s="237"/>
      <c r="L370" s="242"/>
      <c r="M370" s="243"/>
      <c r="N370" s="244"/>
      <c r="O370" s="244"/>
      <c r="P370" s="244"/>
      <c r="Q370" s="244"/>
      <c r="R370" s="244"/>
      <c r="S370" s="244"/>
      <c r="T370" s="245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46" t="s">
        <v>358</v>
      </c>
      <c r="AU370" s="246" t="s">
        <v>82</v>
      </c>
      <c r="AV370" s="13" t="s">
        <v>138</v>
      </c>
      <c r="AW370" s="13" t="s">
        <v>35</v>
      </c>
      <c r="AX370" s="13" t="s">
        <v>74</v>
      </c>
      <c r="AY370" s="246" t="s">
        <v>351</v>
      </c>
    </row>
    <row r="371" spans="1:51" s="13" customFormat="1" ht="12">
      <c r="A371" s="13"/>
      <c r="B371" s="236"/>
      <c r="C371" s="237"/>
      <c r="D371" s="227" t="s">
        <v>358</v>
      </c>
      <c r="E371" s="238" t="s">
        <v>3162</v>
      </c>
      <c r="F371" s="239" t="s">
        <v>3163</v>
      </c>
      <c r="G371" s="237"/>
      <c r="H371" s="240">
        <v>3.715</v>
      </c>
      <c r="I371" s="241"/>
      <c r="J371" s="237"/>
      <c r="K371" s="237"/>
      <c r="L371" s="242"/>
      <c r="M371" s="243"/>
      <c r="N371" s="244"/>
      <c r="O371" s="244"/>
      <c r="P371" s="244"/>
      <c r="Q371" s="244"/>
      <c r="R371" s="244"/>
      <c r="S371" s="244"/>
      <c r="T371" s="245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46" t="s">
        <v>358</v>
      </c>
      <c r="AU371" s="246" t="s">
        <v>82</v>
      </c>
      <c r="AV371" s="13" t="s">
        <v>138</v>
      </c>
      <c r="AW371" s="13" t="s">
        <v>35</v>
      </c>
      <c r="AX371" s="13" t="s">
        <v>82</v>
      </c>
      <c r="AY371" s="246" t="s">
        <v>351</v>
      </c>
    </row>
    <row r="372" spans="1:65" s="2" customFormat="1" ht="33" customHeight="1">
      <c r="A372" s="38"/>
      <c r="B372" s="39"/>
      <c r="C372" s="212" t="s">
        <v>824</v>
      </c>
      <c r="D372" s="212" t="s">
        <v>352</v>
      </c>
      <c r="E372" s="213" t="s">
        <v>5448</v>
      </c>
      <c r="F372" s="214" t="s">
        <v>5449</v>
      </c>
      <c r="G372" s="215" t="s">
        <v>1086</v>
      </c>
      <c r="H372" s="216">
        <v>1</v>
      </c>
      <c r="I372" s="217"/>
      <c r="J372" s="218">
        <f>ROUND(I372*H372,2)</f>
        <v>0</v>
      </c>
      <c r="K372" s="214" t="s">
        <v>28</v>
      </c>
      <c r="L372" s="44"/>
      <c r="M372" s="219" t="s">
        <v>28</v>
      </c>
      <c r="N372" s="220" t="s">
        <v>45</v>
      </c>
      <c r="O372" s="84"/>
      <c r="P372" s="221">
        <f>O372*H372</f>
        <v>0</v>
      </c>
      <c r="Q372" s="221">
        <v>0</v>
      </c>
      <c r="R372" s="221">
        <f>Q372*H372</f>
        <v>0</v>
      </c>
      <c r="S372" s="221">
        <v>0</v>
      </c>
      <c r="T372" s="222">
        <f>S372*H372</f>
        <v>0</v>
      </c>
      <c r="U372" s="38"/>
      <c r="V372" s="38"/>
      <c r="W372" s="38"/>
      <c r="X372" s="38"/>
      <c r="Y372" s="38"/>
      <c r="Z372" s="38"/>
      <c r="AA372" s="38"/>
      <c r="AB372" s="38"/>
      <c r="AC372" s="38"/>
      <c r="AD372" s="38"/>
      <c r="AE372" s="38"/>
      <c r="AR372" s="223" t="s">
        <v>228</v>
      </c>
      <c r="AT372" s="223" t="s">
        <v>352</v>
      </c>
      <c r="AU372" s="223" t="s">
        <v>82</v>
      </c>
      <c r="AY372" s="17" t="s">
        <v>351</v>
      </c>
      <c r="BE372" s="224">
        <f>IF(N372="základní",J372,0)</f>
        <v>0</v>
      </c>
      <c r="BF372" s="224">
        <f>IF(N372="snížená",J372,0)</f>
        <v>0</v>
      </c>
      <c r="BG372" s="224">
        <f>IF(N372="zákl. přenesená",J372,0)</f>
        <v>0</v>
      </c>
      <c r="BH372" s="224">
        <f>IF(N372="sníž. přenesená",J372,0)</f>
        <v>0</v>
      </c>
      <c r="BI372" s="224">
        <f>IF(N372="nulová",J372,0)</f>
        <v>0</v>
      </c>
      <c r="BJ372" s="17" t="s">
        <v>82</v>
      </c>
      <c r="BK372" s="224">
        <f>ROUND(I372*H372,2)</f>
        <v>0</v>
      </c>
      <c r="BL372" s="17" t="s">
        <v>228</v>
      </c>
      <c r="BM372" s="223" t="s">
        <v>5450</v>
      </c>
    </row>
    <row r="373" spans="1:51" s="12" customFormat="1" ht="12">
      <c r="A373" s="12"/>
      <c r="B373" s="225"/>
      <c r="C373" s="226"/>
      <c r="D373" s="227" t="s">
        <v>358</v>
      </c>
      <c r="E373" s="228" t="s">
        <v>28</v>
      </c>
      <c r="F373" s="229" t="s">
        <v>5022</v>
      </c>
      <c r="G373" s="226"/>
      <c r="H373" s="228" t="s">
        <v>28</v>
      </c>
      <c r="I373" s="230"/>
      <c r="J373" s="226"/>
      <c r="K373" s="226"/>
      <c r="L373" s="231"/>
      <c r="M373" s="232"/>
      <c r="N373" s="233"/>
      <c r="O373" s="233"/>
      <c r="P373" s="233"/>
      <c r="Q373" s="233"/>
      <c r="R373" s="233"/>
      <c r="S373" s="233"/>
      <c r="T373" s="234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T373" s="235" t="s">
        <v>358</v>
      </c>
      <c r="AU373" s="235" t="s">
        <v>82</v>
      </c>
      <c r="AV373" s="12" t="s">
        <v>82</v>
      </c>
      <c r="AW373" s="12" t="s">
        <v>35</v>
      </c>
      <c r="AX373" s="12" t="s">
        <v>74</v>
      </c>
      <c r="AY373" s="235" t="s">
        <v>351</v>
      </c>
    </row>
    <row r="374" spans="1:51" s="12" customFormat="1" ht="12">
      <c r="A374" s="12"/>
      <c r="B374" s="225"/>
      <c r="C374" s="226"/>
      <c r="D374" s="227" t="s">
        <v>358</v>
      </c>
      <c r="E374" s="228" t="s">
        <v>28</v>
      </c>
      <c r="F374" s="229" t="s">
        <v>5207</v>
      </c>
      <c r="G374" s="226"/>
      <c r="H374" s="228" t="s">
        <v>28</v>
      </c>
      <c r="I374" s="230"/>
      <c r="J374" s="226"/>
      <c r="K374" s="226"/>
      <c r="L374" s="231"/>
      <c r="M374" s="232"/>
      <c r="N374" s="233"/>
      <c r="O374" s="233"/>
      <c r="P374" s="233"/>
      <c r="Q374" s="233"/>
      <c r="R374" s="233"/>
      <c r="S374" s="233"/>
      <c r="T374" s="234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T374" s="235" t="s">
        <v>358</v>
      </c>
      <c r="AU374" s="235" t="s">
        <v>82</v>
      </c>
      <c r="AV374" s="12" t="s">
        <v>82</v>
      </c>
      <c r="AW374" s="12" t="s">
        <v>35</v>
      </c>
      <c r="AX374" s="12" t="s">
        <v>74</v>
      </c>
      <c r="AY374" s="235" t="s">
        <v>351</v>
      </c>
    </row>
    <row r="375" spans="1:51" s="13" customFormat="1" ht="12">
      <c r="A375" s="13"/>
      <c r="B375" s="236"/>
      <c r="C375" s="237"/>
      <c r="D375" s="227" t="s">
        <v>358</v>
      </c>
      <c r="E375" s="238" t="s">
        <v>828</v>
      </c>
      <c r="F375" s="239" t="s">
        <v>82</v>
      </c>
      <c r="G375" s="237"/>
      <c r="H375" s="240">
        <v>1</v>
      </c>
      <c r="I375" s="241"/>
      <c r="J375" s="237"/>
      <c r="K375" s="237"/>
      <c r="L375" s="242"/>
      <c r="M375" s="243"/>
      <c r="N375" s="244"/>
      <c r="O375" s="244"/>
      <c r="P375" s="244"/>
      <c r="Q375" s="244"/>
      <c r="R375" s="244"/>
      <c r="S375" s="244"/>
      <c r="T375" s="245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46" t="s">
        <v>358</v>
      </c>
      <c r="AU375" s="246" t="s">
        <v>82</v>
      </c>
      <c r="AV375" s="13" t="s">
        <v>138</v>
      </c>
      <c r="AW375" s="13" t="s">
        <v>35</v>
      </c>
      <c r="AX375" s="13" t="s">
        <v>82</v>
      </c>
      <c r="AY375" s="246" t="s">
        <v>351</v>
      </c>
    </row>
    <row r="376" spans="1:63" s="11" customFormat="1" ht="25.9" customHeight="1">
      <c r="A376" s="11"/>
      <c r="B376" s="198"/>
      <c r="C376" s="199"/>
      <c r="D376" s="200" t="s">
        <v>73</v>
      </c>
      <c r="E376" s="201" t="s">
        <v>2492</v>
      </c>
      <c r="F376" s="201" t="s">
        <v>2493</v>
      </c>
      <c r="G376" s="199"/>
      <c r="H376" s="199"/>
      <c r="I376" s="202"/>
      <c r="J376" s="203">
        <f>BK376</f>
        <v>0</v>
      </c>
      <c r="K376" s="199"/>
      <c r="L376" s="204"/>
      <c r="M376" s="205"/>
      <c r="N376" s="206"/>
      <c r="O376" s="206"/>
      <c r="P376" s="207">
        <f>P377</f>
        <v>0</v>
      </c>
      <c r="Q376" s="206"/>
      <c r="R376" s="207">
        <f>R377</f>
        <v>0</v>
      </c>
      <c r="S376" s="206"/>
      <c r="T376" s="208">
        <f>T377</f>
        <v>0</v>
      </c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R376" s="209" t="s">
        <v>228</v>
      </c>
      <c r="AT376" s="210" t="s">
        <v>73</v>
      </c>
      <c r="AU376" s="210" t="s">
        <v>74</v>
      </c>
      <c r="AY376" s="209" t="s">
        <v>351</v>
      </c>
      <c r="BK376" s="211">
        <f>BK377</f>
        <v>0</v>
      </c>
    </row>
    <row r="377" spans="1:65" s="2" customFormat="1" ht="44.25" customHeight="1">
      <c r="A377" s="38"/>
      <c r="B377" s="39"/>
      <c r="C377" s="212" t="s">
        <v>830</v>
      </c>
      <c r="D377" s="212" t="s">
        <v>352</v>
      </c>
      <c r="E377" s="213" t="s">
        <v>3934</v>
      </c>
      <c r="F377" s="214" t="s">
        <v>5109</v>
      </c>
      <c r="G377" s="215" t="s">
        <v>540</v>
      </c>
      <c r="H377" s="216">
        <v>125.045</v>
      </c>
      <c r="I377" s="217"/>
      <c r="J377" s="218">
        <f>ROUND(I377*H377,2)</f>
        <v>0</v>
      </c>
      <c r="K377" s="214" t="s">
        <v>356</v>
      </c>
      <c r="L377" s="44"/>
      <c r="M377" s="257" t="s">
        <v>28</v>
      </c>
      <c r="N377" s="258" t="s">
        <v>45</v>
      </c>
      <c r="O377" s="259"/>
      <c r="P377" s="260">
        <f>O377*H377</f>
        <v>0</v>
      </c>
      <c r="Q377" s="260">
        <v>0</v>
      </c>
      <c r="R377" s="260">
        <f>Q377*H377</f>
        <v>0</v>
      </c>
      <c r="S377" s="260">
        <v>0</v>
      </c>
      <c r="T377" s="261">
        <f>S377*H377</f>
        <v>0</v>
      </c>
      <c r="U377" s="38"/>
      <c r="V377" s="38"/>
      <c r="W377" s="38"/>
      <c r="X377" s="38"/>
      <c r="Y377" s="38"/>
      <c r="Z377" s="38"/>
      <c r="AA377" s="38"/>
      <c r="AB377" s="38"/>
      <c r="AC377" s="38"/>
      <c r="AD377" s="38"/>
      <c r="AE377" s="38"/>
      <c r="AR377" s="223" t="s">
        <v>228</v>
      </c>
      <c r="AT377" s="223" t="s">
        <v>352</v>
      </c>
      <c r="AU377" s="223" t="s">
        <v>82</v>
      </c>
      <c r="AY377" s="17" t="s">
        <v>351</v>
      </c>
      <c r="BE377" s="224">
        <f>IF(N377="základní",J377,0)</f>
        <v>0</v>
      </c>
      <c r="BF377" s="224">
        <f>IF(N377="snížená",J377,0)</f>
        <v>0</v>
      </c>
      <c r="BG377" s="224">
        <f>IF(N377="zákl. přenesená",J377,0)</f>
        <v>0</v>
      </c>
      <c r="BH377" s="224">
        <f>IF(N377="sníž. přenesená",J377,0)</f>
        <v>0</v>
      </c>
      <c r="BI377" s="224">
        <f>IF(N377="nulová",J377,0)</f>
        <v>0</v>
      </c>
      <c r="BJ377" s="17" t="s">
        <v>82</v>
      </c>
      <c r="BK377" s="224">
        <f>ROUND(I377*H377,2)</f>
        <v>0</v>
      </c>
      <c r="BL377" s="17" t="s">
        <v>228</v>
      </c>
      <c r="BM377" s="223" t="s">
        <v>5451</v>
      </c>
    </row>
    <row r="378" spans="1:31" s="2" customFormat="1" ht="6.95" customHeight="1">
      <c r="A378" s="38"/>
      <c r="B378" s="59"/>
      <c r="C378" s="60"/>
      <c r="D378" s="60"/>
      <c r="E378" s="60"/>
      <c r="F378" s="60"/>
      <c r="G378" s="60"/>
      <c r="H378" s="60"/>
      <c r="I378" s="168"/>
      <c r="J378" s="60"/>
      <c r="K378" s="60"/>
      <c r="L378" s="44"/>
      <c r="M378" s="38"/>
      <c r="O378" s="38"/>
      <c r="P378" s="38"/>
      <c r="Q378" s="38"/>
      <c r="R378" s="38"/>
      <c r="S378" s="38"/>
      <c r="T378" s="38"/>
      <c r="U378" s="38"/>
      <c r="V378" s="38"/>
      <c r="W378" s="38"/>
      <c r="X378" s="38"/>
      <c r="Y378" s="38"/>
      <c r="Z378" s="38"/>
      <c r="AA378" s="38"/>
      <c r="AB378" s="38"/>
      <c r="AC378" s="38"/>
      <c r="AD378" s="38"/>
      <c r="AE378" s="38"/>
    </row>
  </sheetData>
  <sheetProtection password="CC35" sheet="1" objects="1" scenarios="1" formatColumns="0" formatRows="0" autoFilter="0"/>
  <autoFilter ref="C82:K377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1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28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56" s="1" customFormat="1" ht="36.95" customHeight="1">
      <c r="I2" s="128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117</v>
      </c>
      <c r="AZ2" s="129" t="s">
        <v>139</v>
      </c>
      <c r="BA2" s="129" t="s">
        <v>139</v>
      </c>
      <c r="BB2" s="129" t="s">
        <v>28</v>
      </c>
      <c r="BC2" s="129" t="s">
        <v>5452</v>
      </c>
      <c r="BD2" s="129" t="s">
        <v>138</v>
      </c>
    </row>
    <row r="3" spans="2:56" s="1" customFormat="1" ht="6.95" customHeight="1">
      <c r="B3" s="130"/>
      <c r="C3" s="131"/>
      <c r="D3" s="131"/>
      <c r="E3" s="131"/>
      <c r="F3" s="131"/>
      <c r="G3" s="131"/>
      <c r="H3" s="131"/>
      <c r="I3" s="132"/>
      <c r="J3" s="131"/>
      <c r="K3" s="131"/>
      <c r="L3" s="20"/>
      <c r="AT3" s="17" t="s">
        <v>84</v>
      </c>
      <c r="AZ3" s="129" t="s">
        <v>2585</v>
      </c>
      <c r="BA3" s="129" t="s">
        <v>2585</v>
      </c>
      <c r="BB3" s="129" t="s">
        <v>28</v>
      </c>
      <c r="BC3" s="129" t="s">
        <v>5453</v>
      </c>
      <c r="BD3" s="129" t="s">
        <v>138</v>
      </c>
    </row>
    <row r="4" spans="2:56" s="1" customFormat="1" ht="24.95" customHeight="1">
      <c r="B4" s="20"/>
      <c r="D4" s="133" t="s">
        <v>141</v>
      </c>
      <c r="I4" s="128"/>
      <c r="L4" s="20"/>
      <c r="M4" s="134" t="s">
        <v>10</v>
      </c>
      <c r="AT4" s="17" t="s">
        <v>4</v>
      </c>
      <c r="AZ4" s="129" t="s">
        <v>2586</v>
      </c>
      <c r="BA4" s="129" t="s">
        <v>2586</v>
      </c>
      <c r="BB4" s="129" t="s">
        <v>28</v>
      </c>
      <c r="BC4" s="129" t="s">
        <v>5454</v>
      </c>
      <c r="BD4" s="129" t="s">
        <v>138</v>
      </c>
    </row>
    <row r="5" spans="2:12" s="1" customFormat="1" ht="6.95" customHeight="1">
      <c r="B5" s="20"/>
      <c r="I5" s="128"/>
      <c r="L5" s="20"/>
    </row>
    <row r="6" spans="2:12" s="1" customFormat="1" ht="12" customHeight="1">
      <c r="B6" s="20"/>
      <c r="D6" s="135" t="s">
        <v>16</v>
      </c>
      <c r="I6" s="128"/>
      <c r="L6" s="20"/>
    </row>
    <row r="7" spans="2:12" s="1" customFormat="1" ht="16.5" customHeight="1">
      <c r="B7" s="20"/>
      <c r="E7" s="136" t="str">
        <f>'Rekapitulace stavby'!K6</f>
        <v>Transform. domova Kamelie Křižanov IV - SO.3 výstavba Měřín DA a DS</v>
      </c>
      <c r="F7" s="135"/>
      <c r="G7" s="135"/>
      <c r="H7" s="135"/>
      <c r="I7" s="128"/>
      <c r="L7" s="20"/>
    </row>
    <row r="8" spans="1:31" s="2" customFormat="1" ht="12" customHeight="1">
      <c r="A8" s="38"/>
      <c r="B8" s="44"/>
      <c r="C8" s="38"/>
      <c r="D8" s="135" t="s">
        <v>149</v>
      </c>
      <c r="E8" s="38"/>
      <c r="F8" s="38"/>
      <c r="G8" s="38"/>
      <c r="H8" s="38"/>
      <c r="I8" s="137"/>
      <c r="J8" s="38"/>
      <c r="K8" s="38"/>
      <c r="L8" s="1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9" t="s">
        <v>5455</v>
      </c>
      <c r="F9" s="38"/>
      <c r="G9" s="38"/>
      <c r="H9" s="38"/>
      <c r="I9" s="137"/>
      <c r="J9" s="38"/>
      <c r="K9" s="38"/>
      <c r="L9" s="1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137"/>
      <c r="J10" s="38"/>
      <c r="K10" s="38"/>
      <c r="L10" s="1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5" t="s">
        <v>18</v>
      </c>
      <c r="E11" s="38"/>
      <c r="F11" s="140" t="s">
        <v>28</v>
      </c>
      <c r="G11" s="38"/>
      <c r="H11" s="38"/>
      <c r="I11" s="141" t="s">
        <v>20</v>
      </c>
      <c r="J11" s="140" t="s">
        <v>28</v>
      </c>
      <c r="K11" s="38"/>
      <c r="L11" s="1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5" t="s">
        <v>22</v>
      </c>
      <c r="E12" s="38"/>
      <c r="F12" s="140" t="s">
        <v>23</v>
      </c>
      <c r="G12" s="38"/>
      <c r="H12" s="38"/>
      <c r="I12" s="141" t="s">
        <v>24</v>
      </c>
      <c r="J12" s="142" t="str">
        <f>'Rekapitulace stavby'!AN8</f>
        <v>27. 1. 2020</v>
      </c>
      <c r="K12" s="38"/>
      <c r="L12" s="1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37"/>
      <c r="J13" s="38"/>
      <c r="K13" s="38"/>
      <c r="L13" s="1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5" t="s">
        <v>26</v>
      </c>
      <c r="E14" s="38"/>
      <c r="F14" s="38"/>
      <c r="G14" s="38"/>
      <c r="H14" s="38"/>
      <c r="I14" s="141" t="s">
        <v>27</v>
      </c>
      <c r="J14" s="140" t="s">
        <v>28</v>
      </c>
      <c r="K14" s="38"/>
      <c r="L14" s="1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0" t="s">
        <v>29</v>
      </c>
      <c r="F15" s="38"/>
      <c r="G15" s="38"/>
      <c r="H15" s="38"/>
      <c r="I15" s="141" t="s">
        <v>30</v>
      </c>
      <c r="J15" s="140" t="s">
        <v>28</v>
      </c>
      <c r="K15" s="38"/>
      <c r="L15" s="1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137"/>
      <c r="J16" s="38"/>
      <c r="K16" s="38"/>
      <c r="L16" s="1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5" t="s">
        <v>31</v>
      </c>
      <c r="E17" s="38"/>
      <c r="F17" s="38"/>
      <c r="G17" s="38"/>
      <c r="H17" s="38"/>
      <c r="I17" s="141" t="s">
        <v>27</v>
      </c>
      <c r="J17" s="33" t="str">
        <f>'Rekapitulace stavby'!AN13</f>
        <v>Vyplň údaj</v>
      </c>
      <c r="K17" s="38"/>
      <c r="L17" s="1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0"/>
      <c r="G18" s="140"/>
      <c r="H18" s="140"/>
      <c r="I18" s="141" t="s">
        <v>30</v>
      </c>
      <c r="J18" s="33" t="str">
        <f>'Rekapitulace stavby'!AN14</f>
        <v>Vyplň údaj</v>
      </c>
      <c r="K18" s="38"/>
      <c r="L18" s="1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137"/>
      <c r="J19" s="38"/>
      <c r="K19" s="38"/>
      <c r="L19" s="1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5" t="s">
        <v>33</v>
      </c>
      <c r="E20" s="38"/>
      <c r="F20" s="38"/>
      <c r="G20" s="38"/>
      <c r="H20" s="38"/>
      <c r="I20" s="141" t="s">
        <v>27</v>
      </c>
      <c r="J20" s="140" t="s">
        <v>28</v>
      </c>
      <c r="K20" s="38"/>
      <c r="L20" s="1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0" t="s">
        <v>34</v>
      </c>
      <c r="F21" s="38"/>
      <c r="G21" s="38"/>
      <c r="H21" s="38"/>
      <c r="I21" s="141" t="s">
        <v>30</v>
      </c>
      <c r="J21" s="140" t="s">
        <v>28</v>
      </c>
      <c r="K21" s="38"/>
      <c r="L21" s="1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137"/>
      <c r="J22" s="38"/>
      <c r="K22" s="38"/>
      <c r="L22" s="1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5" t="s">
        <v>36</v>
      </c>
      <c r="E23" s="38"/>
      <c r="F23" s="38"/>
      <c r="G23" s="38"/>
      <c r="H23" s="38"/>
      <c r="I23" s="141" t="s">
        <v>27</v>
      </c>
      <c r="J23" s="140" t="str">
        <f>IF('Rekapitulace stavby'!AN19="","",'Rekapitulace stavby'!AN19)</f>
        <v/>
      </c>
      <c r="K23" s="38"/>
      <c r="L23" s="1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0" t="str">
        <f>IF('Rekapitulace stavby'!E20="","",'Rekapitulace stavby'!E20)</f>
        <v xml:space="preserve"> </v>
      </c>
      <c r="F24" s="38"/>
      <c r="G24" s="38"/>
      <c r="H24" s="38"/>
      <c r="I24" s="141" t="s">
        <v>30</v>
      </c>
      <c r="J24" s="140" t="str">
        <f>IF('Rekapitulace stavby'!AN20="","",'Rekapitulace stavby'!AN20)</f>
        <v/>
      </c>
      <c r="K24" s="38"/>
      <c r="L24" s="1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137"/>
      <c r="J25" s="38"/>
      <c r="K25" s="38"/>
      <c r="L25" s="1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5" t="s">
        <v>38</v>
      </c>
      <c r="E26" s="38"/>
      <c r="F26" s="38"/>
      <c r="G26" s="38"/>
      <c r="H26" s="38"/>
      <c r="I26" s="137"/>
      <c r="J26" s="38"/>
      <c r="K26" s="38"/>
      <c r="L26" s="1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3"/>
      <c r="B27" s="144"/>
      <c r="C27" s="143"/>
      <c r="D27" s="143"/>
      <c r="E27" s="145" t="s">
        <v>28</v>
      </c>
      <c r="F27" s="145"/>
      <c r="G27" s="145"/>
      <c r="H27" s="145"/>
      <c r="I27" s="146"/>
      <c r="J27" s="143"/>
      <c r="K27" s="143"/>
      <c r="L27" s="147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137"/>
      <c r="J28" s="38"/>
      <c r="K28" s="38"/>
      <c r="L28" s="1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50"/>
      <c r="J29" s="149"/>
      <c r="K29" s="149"/>
      <c r="L29" s="1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1" t="s">
        <v>40</v>
      </c>
      <c r="E30" s="38"/>
      <c r="F30" s="38"/>
      <c r="G30" s="38"/>
      <c r="H30" s="38"/>
      <c r="I30" s="137"/>
      <c r="J30" s="152">
        <f>ROUND(J86,2)</f>
        <v>0</v>
      </c>
      <c r="K30" s="38"/>
      <c r="L30" s="1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50"/>
      <c r="J31" s="149"/>
      <c r="K31" s="149"/>
      <c r="L31" s="1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3" t="s">
        <v>42</v>
      </c>
      <c r="G32" s="38"/>
      <c r="H32" s="38"/>
      <c r="I32" s="154" t="s">
        <v>41</v>
      </c>
      <c r="J32" s="153" t="s">
        <v>43</v>
      </c>
      <c r="K32" s="38"/>
      <c r="L32" s="1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5" t="s">
        <v>44</v>
      </c>
      <c r="E33" s="135" t="s">
        <v>45</v>
      </c>
      <c r="F33" s="156">
        <f>ROUND((SUM(BE86:BE209)),2)</f>
        <v>0</v>
      </c>
      <c r="G33" s="38"/>
      <c r="H33" s="38"/>
      <c r="I33" s="157">
        <v>0.21</v>
      </c>
      <c r="J33" s="156">
        <f>ROUND(((SUM(BE86:BE209))*I33),2)</f>
        <v>0</v>
      </c>
      <c r="K33" s="38"/>
      <c r="L33" s="1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5" t="s">
        <v>46</v>
      </c>
      <c r="F34" s="156">
        <f>ROUND((SUM(BF86:BF209)),2)</f>
        <v>0</v>
      </c>
      <c r="G34" s="38"/>
      <c r="H34" s="38"/>
      <c r="I34" s="157">
        <v>0.15</v>
      </c>
      <c r="J34" s="156">
        <f>ROUND(((SUM(BF86:BF209))*I34),2)</f>
        <v>0</v>
      </c>
      <c r="K34" s="38"/>
      <c r="L34" s="1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5" t="s">
        <v>47</v>
      </c>
      <c r="F35" s="156">
        <f>ROUND((SUM(BG86:BG209)),2)</f>
        <v>0</v>
      </c>
      <c r="G35" s="38"/>
      <c r="H35" s="38"/>
      <c r="I35" s="157">
        <v>0.21</v>
      </c>
      <c r="J35" s="156">
        <f>0</f>
        <v>0</v>
      </c>
      <c r="K35" s="38"/>
      <c r="L35" s="1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5" t="s">
        <v>48</v>
      </c>
      <c r="F36" s="156">
        <f>ROUND((SUM(BH86:BH209)),2)</f>
        <v>0</v>
      </c>
      <c r="G36" s="38"/>
      <c r="H36" s="38"/>
      <c r="I36" s="157">
        <v>0.15</v>
      </c>
      <c r="J36" s="156">
        <f>0</f>
        <v>0</v>
      </c>
      <c r="K36" s="38"/>
      <c r="L36" s="1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5" t="s">
        <v>49</v>
      </c>
      <c r="F37" s="156">
        <f>ROUND((SUM(BI86:BI209)),2)</f>
        <v>0</v>
      </c>
      <c r="G37" s="38"/>
      <c r="H37" s="38"/>
      <c r="I37" s="157">
        <v>0</v>
      </c>
      <c r="J37" s="156">
        <f>0</f>
        <v>0</v>
      </c>
      <c r="K37" s="38"/>
      <c r="L37" s="1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137"/>
      <c r="J38" s="38"/>
      <c r="K38" s="38"/>
      <c r="L38" s="1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8"/>
      <c r="D39" s="159" t="s">
        <v>50</v>
      </c>
      <c r="E39" s="160"/>
      <c r="F39" s="160"/>
      <c r="G39" s="161" t="s">
        <v>51</v>
      </c>
      <c r="H39" s="162" t="s">
        <v>52</v>
      </c>
      <c r="I39" s="163"/>
      <c r="J39" s="164">
        <f>SUM(J30:J37)</f>
        <v>0</v>
      </c>
      <c r="K39" s="165"/>
      <c r="L39" s="1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66"/>
      <c r="C40" s="167"/>
      <c r="D40" s="167"/>
      <c r="E40" s="167"/>
      <c r="F40" s="167"/>
      <c r="G40" s="167"/>
      <c r="H40" s="167"/>
      <c r="I40" s="168"/>
      <c r="J40" s="167"/>
      <c r="K40" s="167"/>
      <c r="L40" s="1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69"/>
      <c r="C44" s="170"/>
      <c r="D44" s="170"/>
      <c r="E44" s="170"/>
      <c r="F44" s="170"/>
      <c r="G44" s="170"/>
      <c r="H44" s="170"/>
      <c r="I44" s="171"/>
      <c r="J44" s="170"/>
      <c r="K44" s="170"/>
      <c r="L44" s="1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218</v>
      </c>
      <c r="D45" s="40"/>
      <c r="E45" s="40"/>
      <c r="F45" s="40"/>
      <c r="G45" s="40"/>
      <c r="H45" s="40"/>
      <c r="I45" s="137"/>
      <c r="J45" s="40"/>
      <c r="K45" s="40"/>
      <c r="L45" s="1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137"/>
      <c r="J46" s="40"/>
      <c r="K46" s="40"/>
      <c r="L46" s="1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137"/>
      <c r="J47" s="40"/>
      <c r="K47" s="40"/>
      <c r="L47" s="1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72" t="str">
        <f>E7</f>
        <v>Transform. domova Kamelie Křižanov IV - SO.3 výstavba Měřín DA a DS</v>
      </c>
      <c r="F48" s="32"/>
      <c r="G48" s="32"/>
      <c r="H48" s="32"/>
      <c r="I48" s="137"/>
      <c r="J48" s="40"/>
      <c r="K48" s="40"/>
      <c r="L48" s="1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149</v>
      </c>
      <c r="D49" s="40"/>
      <c r="E49" s="40"/>
      <c r="F49" s="40"/>
      <c r="G49" s="40"/>
      <c r="H49" s="40"/>
      <c r="I49" s="137"/>
      <c r="J49" s="40"/>
      <c r="K49" s="40"/>
      <c r="L49" s="1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ALFA-265094 - D.2.4 - domovní plynovod</v>
      </c>
      <c r="F50" s="40"/>
      <c r="G50" s="40"/>
      <c r="H50" s="40"/>
      <c r="I50" s="137"/>
      <c r="J50" s="40"/>
      <c r="K50" s="40"/>
      <c r="L50" s="1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137"/>
      <c r="J51" s="40"/>
      <c r="K51" s="40"/>
      <c r="L51" s="1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22</v>
      </c>
      <c r="D52" s="40"/>
      <c r="E52" s="40"/>
      <c r="F52" s="27" t="str">
        <f>F12</f>
        <v>Měřín</v>
      </c>
      <c r="G52" s="40"/>
      <c r="H52" s="40"/>
      <c r="I52" s="141" t="s">
        <v>24</v>
      </c>
      <c r="J52" s="72" t="str">
        <f>IF(J12="","",J12)</f>
        <v>27. 1. 2020</v>
      </c>
      <c r="K52" s="40"/>
      <c r="L52" s="1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137"/>
      <c r="J53" s="40"/>
      <c r="K53" s="40"/>
      <c r="L53" s="1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40.05" customHeight="1">
      <c r="A54" s="38"/>
      <c r="B54" s="39"/>
      <c r="C54" s="32" t="s">
        <v>26</v>
      </c>
      <c r="D54" s="40"/>
      <c r="E54" s="40"/>
      <c r="F54" s="27" t="str">
        <f>E15</f>
        <v>Kraj Výsočina, Žižkova57, Jihlava</v>
      </c>
      <c r="G54" s="40"/>
      <c r="H54" s="40"/>
      <c r="I54" s="141" t="s">
        <v>33</v>
      </c>
      <c r="J54" s="36" t="str">
        <f>E21</f>
        <v>Atelier Alfa, spol. s r.o., Brněnská 48, Jihlava</v>
      </c>
      <c r="K54" s="40"/>
      <c r="L54" s="1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31</v>
      </c>
      <c r="D55" s="40"/>
      <c r="E55" s="40"/>
      <c r="F55" s="27" t="str">
        <f>IF(E18="","",E18)</f>
        <v>Vyplň údaj</v>
      </c>
      <c r="G55" s="40"/>
      <c r="H55" s="40"/>
      <c r="I55" s="141" t="s">
        <v>36</v>
      </c>
      <c r="J55" s="36" t="str">
        <f>E24</f>
        <v xml:space="preserve"> </v>
      </c>
      <c r="K55" s="40"/>
      <c r="L55" s="1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137"/>
      <c r="J56" s="40"/>
      <c r="K56" s="40"/>
      <c r="L56" s="1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73" t="s">
        <v>243</v>
      </c>
      <c r="D57" s="174"/>
      <c r="E57" s="174"/>
      <c r="F57" s="174"/>
      <c r="G57" s="174"/>
      <c r="H57" s="174"/>
      <c r="I57" s="175"/>
      <c r="J57" s="176" t="s">
        <v>244</v>
      </c>
      <c r="K57" s="174"/>
      <c r="L57" s="1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137"/>
      <c r="J58" s="40"/>
      <c r="K58" s="40"/>
      <c r="L58" s="1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77" t="s">
        <v>72</v>
      </c>
      <c r="D59" s="40"/>
      <c r="E59" s="40"/>
      <c r="F59" s="40"/>
      <c r="G59" s="40"/>
      <c r="H59" s="40"/>
      <c r="I59" s="137"/>
      <c r="J59" s="102">
        <f>J86</f>
        <v>0</v>
      </c>
      <c r="K59" s="40"/>
      <c r="L59" s="1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84</v>
      </c>
    </row>
    <row r="60" spans="1:31" s="9" customFormat="1" ht="24.95" customHeight="1">
      <c r="A60" s="9"/>
      <c r="B60" s="178"/>
      <c r="C60" s="179"/>
      <c r="D60" s="180" t="s">
        <v>251</v>
      </c>
      <c r="E60" s="181"/>
      <c r="F60" s="181"/>
      <c r="G60" s="181"/>
      <c r="H60" s="181"/>
      <c r="I60" s="182"/>
      <c r="J60" s="183">
        <f>J87</f>
        <v>0</v>
      </c>
      <c r="K60" s="179"/>
      <c r="L60" s="184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9" customFormat="1" ht="24.95" customHeight="1">
      <c r="A61" s="9"/>
      <c r="B61" s="178"/>
      <c r="C61" s="179"/>
      <c r="D61" s="180" t="s">
        <v>5456</v>
      </c>
      <c r="E61" s="181"/>
      <c r="F61" s="181"/>
      <c r="G61" s="181"/>
      <c r="H61" s="181"/>
      <c r="I61" s="182"/>
      <c r="J61" s="183">
        <f>J121</f>
        <v>0</v>
      </c>
      <c r="K61" s="179"/>
      <c r="L61" s="184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1:31" s="9" customFormat="1" ht="24.95" customHeight="1">
      <c r="A62" s="9"/>
      <c r="B62" s="178"/>
      <c r="C62" s="179"/>
      <c r="D62" s="180" t="s">
        <v>5457</v>
      </c>
      <c r="E62" s="181"/>
      <c r="F62" s="181"/>
      <c r="G62" s="181"/>
      <c r="H62" s="181"/>
      <c r="I62" s="182"/>
      <c r="J62" s="183">
        <f>J129</f>
        <v>0</v>
      </c>
      <c r="K62" s="179"/>
      <c r="L62" s="184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9" customFormat="1" ht="24.95" customHeight="1">
      <c r="A63" s="9"/>
      <c r="B63" s="178"/>
      <c r="C63" s="179"/>
      <c r="D63" s="180" t="s">
        <v>260</v>
      </c>
      <c r="E63" s="181"/>
      <c r="F63" s="181"/>
      <c r="G63" s="181"/>
      <c r="H63" s="181"/>
      <c r="I63" s="182"/>
      <c r="J63" s="183">
        <f>J167</f>
        <v>0</v>
      </c>
      <c r="K63" s="179"/>
      <c r="L63" s="184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s="9" customFormat="1" ht="24.95" customHeight="1">
      <c r="A64" s="9"/>
      <c r="B64" s="178"/>
      <c r="C64" s="179"/>
      <c r="D64" s="180" t="s">
        <v>5458</v>
      </c>
      <c r="E64" s="181"/>
      <c r="F64" s="181"/>
      <c r="G64" s="181"/>
      <c r="H64" s="181"/>
      <c r="I64" s="182"/>
      <c r="J64" s="183">
        <f>J172</f>
        <v>0</v>
      </c>
      <c r="K64" s="179"/>
      <c r="L64" s="184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9" customFormat="1" ht="24.95" customHeight="1">
      <c r="A65" s="9"/>
      <c r="B65" s="178"/>
      <c r="C65" s="179"/>
      <c r="D65" s="180" t="s">
        <v>2605</v>
      </c>
      <c r="E65" s="181"/>
      <c r="F65" s="181"/>
      <c r="G65" s="181"/>
      <c r="H65" s="181"/>
      <c r="I65" s="182"/>
      <c r="J65" s="183">
        <f>J181</f>
        <v>0</v>
      </c>
      <c r="K65" s="179"/>
      <c r="L65" s="184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9" customFormat="1" ht="24.95" customHeight="1">
      <c r="A66" s="9"/>
      <c r="B66" s="178"/>
      <c r="C66" s="179"/>
      <c r="D66" s="180" t="s">
        <v>327</v>
      </c>
      <c r="E66" s="181"/>
      <c r="F66" s="181"/>
      <c r="G66" s="181"/>
      <c r="H66" s="181"/>
      <c r="I66" s="182"/>
      <c r="J66" s="183">
        <f>J208</f>
        <v>0</v>
      </c>
      <c r="K66" s="179"/>
      <c r="L66" s="184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2" customFormat="1" ht="21.8" customHeight="1">
      <c r="A67" s="38"/>
      <c r="B67" s="39"/>
      <c r="C67" s="40"/>
      <c r="D67" s="40"/>
      <c r="E67" s="40"/>
      <c r="F67" s="40"/>
      <c r="G67" s="40"/>
      <c r="H67" s="40"/>
      <c r="I67" s="137"/>
      <c r="J67" s="40"/>
      <c r="K67" s="40"/>
      <c r="L67" s="1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</row>
    <row r="68" spans="1:31" s="2" customFormat="1" ht="6.95" customHeight="1">
      <c r="A68" s="38"/>
      <c r="B68" s="59"/>
      <c r="C68" s="60"/>
      <c r="D68" s="60"/>
      <c r="E68" s="60"/>
      <c r="F68" s="60"/>
      <c r="G68" s="60"/>
      <c r="H68" s="60"/>
      <c r="I68" s="168"/>
      <c r="J68" s="60"/>
      <c r="K68" s="60"/>
      <c r="L68" s="1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</row>
    <row r="72" spans="1:31" s="2" customFormat="1" ht="6.95" customHeight="1">
      <c r="A72" s="38"/>
      <c r="B72" s="61"/>
      <c r="C72" s="62"/>
      <c r="D72" s="62"/>
      <c r="E72" s="62"/>
      <c r="F72" s="62"/>
      <c r="G72" s="62"/>
      <c r="H72" s="62"/>
      <c r="I72" s="171"/>
      <c r="J72" s="62"/>
      <c r="K72" s="62"/>
      <c r="L72" s="1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24.95" customHeight="1">
      <c r="A73" s="38"/>
      <c r="B73" s="39"/>
      <c r="C73" s="23" t="s">
        <v>337</v>
      </c>
      <c r="D73" s="40"/>
      <c r="E73" s="40"/>
      <c r="F73" s="40"/>
      <c r="G73" s="40"/>
      <c r="H73" s="40"/>
      <c r="I73" s="137"/>
      <c r="J73" s="40"/>
      <c r="K73" s="40"/>
      <c r="L73" s="1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6.95" customHeight="1">
      <c r="A74" s="38"/>
      <c r="B74" s="39"/>
      <c r="C74" s="40"/>
      <c r="D74" s="40"/>
      <c r="E74" s="40"/>
      <c r="F74" s="40"/>
      <c r="G74" s="40"/>
      <c r="H74" s="40"/>
      <c r="I74" s="137"/>
      <c r="J74" s="40"/>
      <c r="K74" s="40"/>
      <c r="L74" s="1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2" customHeight="1">
      <c r="A75" s="38"/>
      <c r="B75" s="39"/>
      <c r="C75" s="32" t="s">
        <v>16</v>
      </c>
      <c r="D75" s="40"/>
      <c r="E75" s="40"/>
      <c r="F75" s="40"/>
      <c r="G75" s="40"/>
      <c r="H75" s="40"/>
      <c r="I75" s="137"/>
      <c r="J75" s="40"/>
      <c r="K75" s="40"/>
      <c r="L75" s="1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6.5" customHeight="1">
      <c r="A76" s="38"/>
      <c r="B76" s="39"/>
      <c r="C76" s="40"/>
      <c r="D76" s="40"/>
      <c r="E76" s="172" t="str">
        <f>E7</f>
        <v>Transform. domova Kamelie Křižanov IV - SO.3 výstavba Měřín DA a DS</v>
      </c>
      <c r="F76" s="32"/>
      <c r="G76" s="32"/>
      <c r="H76" s="32"/>
      <c r="I76" s="137"/>
      <c r="J76" s="40"/>
      <c r="K76" s="40"/>
      <c r="L76" s="1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2" customHeight="1">
      <c r="A77" s="38"/>
      <c r="B77" s="39"/>
      <c r="C77" s="32" t="s">
        <v>149</v>
      </c>
      <c r="D77" s="40"/>
      <c r="E77" s="40"/>
      <c r="F77" s="40"/>
      <c r="G77" s="40"/>
      <c r="H77" s="40"/>
      <c r="I77" s="137"/>
      <c r="J77" s="40"/>
      <c r="K77" s="40"/>
      <c r="L77" s="1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6.5" customHeight="1">
      <c r="A78" s="38"/>
      <c r="B78" s="39"/>
      <c r="C78" s="40"/>
      <c r="D78" s="40"/>
      <c r="E78" s="69" t="str">
        <f>E9</f>
        <v>ALFA-265094 - D.2.4 - domovní plynovod</v>
      </c>
      <c r="F78" s="40"/>
      <c r="G78" s="40"/>
      <c r="H78" s="40"/>
      <c r="I78" s="137"/>
      <c r="J78" s="40"/>
      <c r="K78" s="40"/>
      <c r="L78" s="1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6.95" customHeight="1">
      <c r="A79" s="38"/>
      <c r="B79" s="39"/>
      <c r="C79" s="40"/>
      <c r="D79" s="40"/>
      <c r="E79" s="40"/>
      <c r="F79" s="40"/>
      <c r="G79" s="40"/>
      <c r="H79" s="40"/>
      <c r="I79" s="137"/>
      <c r="J79" s="40"/>
      <c r="K79" s="40"/>
      <c r="L79" s="1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2" customHeight="1">
      <c r="A80" s="38"/>
      <c r="B80" s="39"/>
      <c r="C80" s="32" t="s">
        <v>22</v>
      </c>
      <c r="D80" s="40"/>
      <c r="E80" s="40"/>
      <c r="F80" s="27" t="str">
        <f>F12</f>
        <v>Měřín</v>
      </c>
      <c r="G80" s="40"/>
      <c r="H80" s="40"/>
      <c r="I80" s="141" t="s">
        <v>24</v>
      </c>
      <c r="J80" s="72" t="str">
        <f>IF(J12="","",J12)</f>
        <v>27. 1. 2020</v>
      </c>
      <c r="K80" s="40"/>
      <c r="L80" s="1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6.95" customHeight="1">
      <c r="A81" s="38"/>
      <c r="B81" s="39"/>
      <c r="C81" s="40"/>
      <c r="D81" s="40"/>
      <c r="E81" s="40"/>
      <c r="F81" s="40"/>
      <c r="G81" s="40"/>
      <c r="H81" s="40"/>
      <c r="I81" s="137"/>
      <c r="J81" s="40"/>
      <c r="K81" s="40"/>
      <c r="L81" s="1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40.05" customHeight="1">
      <c r="A82" s="38"/>
      <c r="B82" s="39"/>
      <c r="C82" s="32" t="s">
        <v>26</v>
      </c>
      <c r="D82" s="40"/>
      <c r="E82" s="40"/>
      <c r="F82" s="27" t="str">
        <f>E15</f>
        <v>Kraj Výsočina, Žižkova57, Jihlava</v>
      </c>
      <c r="G82" s="40"/>
      <c r="H82" s="40"/>
      <c r="I82" s="141" t="s">
        <v>33</v>
      </c>
      <c r="J82" s="36" t="str">
        <f>E21</f>
        <v>Atelier Alfa, spol. s r.o., Brněnská 48, Jihlava</v>
      </c>
      <c r="K82" s="40"/>
      <c r="L82" s="1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15.15" customHeight="1">
      <c r="A83" s="38"/>
      <c r="B83" s="39"/>
      <c r="C83" s="32" t="s">
        <v>31</v>
      </c>
      <c r="D83" s="40"/>
      <c r="E83" s="40"/>
      <c r="F83" s="27" t="str">
        <f>IF(E18="","",E18)</f>
        <v>Vyplň údaj</v>
      </c>
      <c r="G83" s="40"/>
      <c r="H83" s="40"/>
      <c r="I83" s="141" t="s">
        <v>36</v>
      </c>
      <c r="J83" s="36" t="str">
        <f>E24</f>
        <v xml:space="preserve"> </v>
      </c>
      <c r="K83" s="40"/>
      <c r="L83" s="1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0.3" customHeight="1">
      <c r="A84" s="38"/>
      <c r="B84" s="39"/>
      <c r="C84" s="40"/>
      <c r="D84" s="40"/>
      <c r="E84" s="40"/>
      <c r="F84" s="40"/>
      <c r="G84" s="40"/>
      <c r="H84" s="40"/>
      <c r="I84" s="137"/>
      <c r="J84" s="40"/>
      <c r="K84" s="40"/>
      <c r="L84" s="1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10" customFormat="1" ht="29.25" customHeight="1">
      <c r="A85" s="186"/>
      <c r="B85" s="187"/>
      <c r="C85" s="188" t="s">
        <v>338</v>
      </c>
      <c r="D85" s="189" t="s">
        <v>59</v>
      </c>
      <c r="E85" s="189" t="s">
        <v>55</v>
      </c>
      <c r="F85" s="189" t="s">
        <v>56</v>
      </c>
      <c r="G85" s="189" t="s">
        <v>339</v>
      </c>
      <c r="H85" s="189" t="s">
        <v>340</v>
      </c>
      <c r="I85" s="190" t="s">
        <v>341</v>
      </c>
      <c r="J85" s="189" t="s">
        <v>244</v>
      </c>
      <c r="K85" s="191" t="s">
        <v>342</v>
      </c>
      <c r="L85" s="192"/>
      <c r="M85" s="92" t="s">
        <v>28</v>
      </c>
      <c r="N85" s="93" t="s">
        <v>44</v>
      </c>
      <c r="O85" s="93" t="s">
        <v>343</v>
      </c>
      <c r="P85" s="93" t="s">
        <v>344</v>
      </c>
      <c r="Q85" s="93" t="s">
        <v>345</v>
      </c>
      <c r="R85" s="93" t="s">
        <v>346</v>
      </c>
      <c r="S85" s="93" t="s">
        <v>347</v>
      </c>
      <c r="T85" s="94" t="s">
        <v>348</v>
      </c>
      <c r="U85" s="186"/>
      <c r="V85" s="186"/>
      <c r="W85" s="186"/>
      <c r="X85" s="186"/>
      <c r="Y85" s="186"/>
      <c r="Z85" s="186"/>
      <c r="AA85" s="186"/>
      <c r="AB85" s="186"/>
      <c r="AC85" s="186"/>
      <c r="AD85" s="186"/>
      <c r="AE85" s="186"/>
    </row>
    <row r="86" spans="1:63" s="2" customFormat="1" ht="22.8" customHeight="1">
      <c r="A86" s="38"/>
      <c r="B86" s="39"/>
      <c r="C86" s="99" t="s">
        <v>349</v>
      </c>
      <c r="D86" s="40"/>
      <c r="E86" s="40"/>
      <c r="F86" s="40"/>
      <c r="G86" s="40"/>
      <c r="H86" s="40"/>
      <c r="I86" s="137"/>
      <c r="J86" s="193">
        <f>BK86</f>
        <v>0</v>
      </c>
      <c r="K86" s="40"/>
      <c r="L86" s="44"/>
      <c r="M86" s="95"/>
      <c r="N86" s="194"/>
      <c r="O86" s="96"/>
      <c r="P86" s="195">
        <f>P87+P121+P129+P167+P172+P181+P208</f>
        <v>0</v>
      </c>
      <c r="Q86" s="96"/>
      <c r="R86" s="195">
        <f>R87+R121+R129+R167+R172+R181+R208</f>
        <v>8.55436767</v>
      </c>
      <c r="S86" s="96"/>
      <c r="T86" s="196">
        <f>T87+T121+T129+T167+T172+T181+T208</f>
        <v>0</v>
      </c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T86" s="17" t="s">
        <v>73</v>
      </c>
      <c r="AU86" s="17" t="s">
        <v>84</v>
      </c>
      <c r="BK86" s="197">
        <f>BK87+BK121+BK129+BK167+BK172+BK181+BK208</f>
        <v>0</v>
      </c>
    </row>
    <row r="87" spans="1:63" s="11" customFormat="1" ht="25.9" customHeight="1">
      <c r="A87" s="11"/>
      <c r="B87" s="198"/>
      <c r="C87" s="199"/>
      <c r="D87" s="200" t="s">
        <v>73</v>
      </c>
      <c r="E87" s="201" t="s">
        <v>82</v>
      </c>
      <c r="F87" s="201" t="s">
        <v>350</v>
      </c>
      <c r="G87" s="199"/>
      <c r="H87" s="199"/>
      <c r="I87" s="202"/>
      <c r="J87" s="203">
        <f>BK87</f>
        <v>0</v>
      </c>
      <c r="K87" s="199"/>
      <c r="L87" s="204"/>
      <c r="M87" s="205"/>
      <c r="N87" s="206"/>
      <c r="O87" s="206"/>
      <c r="P87" s="207">
        <f>SUM(P88:P120)</f>
        <v>0</v>
      </c>
      <c r="Q87" s="206"/>
      <c r="R87" s="207">
        <f>SUM(R88:R120)</f>
        <v>6.038</v>
      </c>
      <c r="S87" s="206"/>
      <c r="T87" s="208">
        <f>SUM(T88:T120)</f>
        <v>0</v>
      </c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R87" s="209" t="s">
        <v>228</v>
      </c>
      <c r="AT87" s="210" t="s">
        <v>73</v>
      </c>
      <c r="AU87" s="210" t="s">
        <v>74</v>
      </c>
      <c r="AY87" s="209" t="s">
        <v>351</v>
      </c>
      <c r="BK87" s="211">
        <f>SUM(BK88:BK120)</f>
        <v>0</v>
      </c>
    </row>
    <row r="88" spans="1:65" s="2" customFormat="1" ht="33" customHeight="1">
      <c r="A88" s="38"/>
      <c r="B88" s="39"/>
      <c r="C88" s="212" t="s">
        <v>82</v>
      </c>
      <c r="D88" s="212" t="s">
        <v>352</v>
      </c>
      <c r="E88" s="213" t="s">
        <v>5019</v>
      </c>
      <c r="F88" s="214" t="s">
        <v>5020</v>
      </c>
      <c r="G88" s="215" t="s">
        <v>355</v>
      </c>
      <c r="H88" s="216">
        <v>4.184</v>
      </c>
      <c r="I88" s="217"/>
      <c r="J88" s="218">
        <f>ROUND(I88*H88,2)</f>
        <v>0</v>
      </c>
      <c r="K88" s="214" t="s">
        <v>356</v>
      </c>
      <c r="L88" s="44"/>
      <c r="M88" s="219" t="s">
        <v>28</v>
      </c>
      <c r="N88" s="220" t="s">
        <v>45</v>
      </c>
      <c r="O88" s="84"/>
      <c r="P88" s="221">
        <f>O88*H88</f>
        <v>0</v>
      </c>
      <c r="Q88" s="221">
        <v>0</v>
      </c>
      <c r="R88" s="221">
        <f>Q88*H88</f>
        <v>0</v>
      </c>
      <c r="S88" s="221">
        <v>0</v>
      </c>
      <c r="T88" s="222">
        <f>S88*H88</f>
        <v>0</v>
      </c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R88" s="223" t="s">
        <v>228</v>
      </c>
      <c r="AT88" s="223" t="s">
        <v>352</v>
      </c>
      <c r="AU88" s="223" t="s">
        <v>82</v>
      </c>
      <c r="AY88" s="17" t="s">
        <v>351</v>
      </c>
      <c r="BE88" s="224">
        <f>IF(N88="základní",J88,0)</f>
        <v>0</v>
      </c>
      <c r="BF88" s="224">
        <f>IF(N88="snížená",J88,0)</f>
        <v>0</v>
      </c>
      <c r="BG88" s="224">
        <f>IF(N88="zákl. přenesená",J88,0)</f>
        <v>0</v>
      </c>
      <c r="BH88" s="224">
        <f>IF(N88="sníž. přenesená",J88,0)</f>
        <v>0</v>
      </c>
      <c r="BI88" s="224">
        <f>IF(N88="nulová",J88,0)</f>
        <v>0</v>
      </c>
      <c r="BJ88" s="17" t="s">
        <v>82</v>
      </c>
      <c r="BK88" s="224">
        <f>ROUND(I88*H88,2)</f>
        <v>0</v>
      </c>
      <c r="BL88" s="17" t="s">
        <v>228</v>
      </c>
      <c r="BM88" s="223" t="s">
        <v>5459</v>
      </c>
    </row>
    <row r="89" spans="1:51" s="12" customFormat="1" ht="12">
      <c r="A89" s="12"/>
      <c r="B89" s="225"/>
      <c r="C89" s="226"/>
      <c r="D89" s="227" t="s">
        <v>358</v>
      </c>
      <c r="E89" s="228" t="s">
        <v>28</v>
      </c>
      <c r="F89" s="229" t="s">
        <v>5460</v>
      </c>
      <c r="G89" s="226"/>
      <c r="H89" s="228" t="s">
        <v>28</v>
      </c>
      <c r="I89" s="230"/>
      <c r="J89" s="226"/>
      <c r="K89" s="226"/>
      <c r="L89" s="231"/>
      <c r="M89" s="232"/>
      <c r="N89" s="233"/>
      <c r="O89" s="233"/>
      <c r="P89" s="233"/>
      <c r="Q89" s="233"/>
      <c r="R89" s="233"/>
      <c r="S89" s="233"/>
      <c r="T89" s="234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T89" s="235" t="s">
        <v>358</v>
      </c>
      <c r="AU89" s="235" t="s">
        <v>82</v>
      </c>
      <c r="AV89" s="12" t="s">
        <v>82</v>
      </c>
      <c r="AW89" s="12" t="s">
        <v>35</v>
      </c>
      <c r="AX89" s="12" t="s">
        <v>74</v>
      </c>
      <c r="AY89" s="235" t="s">
        <v>351</v>
      </c>
    </row>
    <row r="90" spans="1:51" s="12" customFormat="1" ht="12">
      <c r="A90" s="12"/>
      <c r="B90" s="225"/>
      <c r="C90" s="226"/>
      <c r="D90" s="227" t="s">
        <v>358</v>
      </c>
      <c r="E90" s="228" t="s">
        <v>28</v>
      </c>
      <c r="F90" s="229" t="s">
        <v>5461</v>
      </c>
      <c r="G90" s="226"/>
      <c r="H90" s="228" t="s">
        <v>28</v>
      </c>
      <c r="I90" s="230"/>
      <c r="J90" s="226"/>
      <c r="K90" s="226"/>
      <c r="L90" s="231"/>
      <c r="M90" s="232"/>
      <c r="N90" s="233"/>
      <c r="O90" s="233"/>
      <c r="P90" s="233"/>
      <c r="Q90" s="233"/>
      <c r="R90" s="233"/>
      <c r="S90" s="233"/>
      <c r="T90" s="234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T90" s="235" t="s">
        <v>358</v>
      </c>
      <c r="AU90" s="235" t="s">
        <v>82</v>
      </c>
      <c r="AV90" s="12" t="s">
        <v>82</v>
      </c>
      <c r="AW90" s="12" t="s">
        <v>35</v>
      </c>
      <c r="AX90" s="12" t="s">
        <v>74</v>
      </c>
      <c r="AY90" s="235" t="s">
        <v>351</v>
      </c>
    </row>
    <row r="91" spans="1:51" s="13" customFormat="1" ht="12">
      <c r="A91" s="13"/>
      <c r="B91" s="236"/>
      <c r="C91" s="237"/>
      <c r="D91" s="227" t="s">
        <v>358</v>
      </c>
      <c r="E91" s="238" t="s">
        <v>360</v>
      </c>
      <c r="F91" s="239" t="s">
        <v>5462</v>
      </c>
      <c r="G91" s="237"/>
      <c r="H91" s="240">
        <v>4.184</v>
      </c>
      <c r="I91" s="241"/>
      <c r="J91" s="237"/>
      <c r="K91" s="237"/>
      <c r="L91" s="242"/>
      <c r="M91" s="243"/>
      <c r="N91" s="244"/>
      <c r="O91" s="244"/>
      <c r="P91" s="244"/>
      <c r="Q91" s="244"/>
      <c r="R91" s="244"/>
      <c r="S91" s="244"/>
      <c r="T91" s="245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46" t="s">
        <v>358</v>
      </c>
      <c r="AU91" s="246" t="s">
        <v>82</v>
      </c>
      <c r="AV91" s="13" t="s">
        <v>138</v>
      </c>
      <c r="AW91" s="13" t="s">
        <v>35</v>
      </c>
      <c r="AX91" s="13" t="s">
        <v>82</v>
      </c>
      <c r="AY91" s="246" t="s">
        <v>351</v>
      </c>
    </row>
    <row r="92" spans="1:65" s="2" customFormat="1" ht="44.25" customHeight="1">
      <c r="A92" s="38"/>
      <c r="B92" s="39"/>
      <c r="C92" s="212" t="s">
        <v>138</v>
      </c>
      <c r="D92" s="212" t="s">
        <v>352</v>
      </c>
      <c r="E92" s="213" t="s">
        <v>5025</v>
      </c>
      <c r="F92" s="214" t="s">
        <v>5026</v>
      </c>
      <c r="G92" s="215" t="s">
        <v>355</v>
      </c>
      <c r="H92" s="216">
        <v>4.184</v>
      </c>
      <c r="I92" s="217"/>
      <c r="J92" s="218">
        <f>ROUND(I92*H92,2)</f>
        <v>0</v>
      </c>
      <c r="K92" s="214" t="s">
        <v>356</v>
      </c>
      <c r="L92" s="44"/>
      <c r="M92" s="219" t="s">
        <v>28</v>
      </c>
      <c r="N92" s="220" t="s">
        <v>45</v>
      </c>
      <c r="O92" s="84"/>
      <c r="P92" s="221">
        <f>O92*H92</f>
        <v>0</v>
      </c>
      <c r="Q92" s="221">
        <v>0</v>
      </c>
      <c r="R92" s="221">
        <f>Q92*H92</f>
        <v>0</v>
      </c>
      <c r="S92" s="221">
        <v>0</v>
      </c>
      <c r="T92" s="222">
        <f>S92*H92</f>
        <v>0</v>
      </c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R92" s="223" t="s">
        <v>228</v>
      </c>
      <c r="AT92" s="223" t="s">
        <v>352</v>
      </c>
      <c r="AU92" s="223" t="s">
        <v>82</v>
      </c>
      <c r="AY92" s="17" t="s">
        <v>351</v>
      </c>
      <c r="BE92" s="224">
        <f>IF(N92="základní",J92,0)</f>
        <v>0</v>
      </c>
      <c r="BF92" s="224">
        <f>IF(N92="snížená",J92,0)</f>
        <v>0</v>
      </c>
      <c r="BG92" s="224">
        <f>IF(N92="zákl. přenesená",J92,0)</f>
        <v>0</v>
      </c>
      <c r="BH92" s="224">
        <f>IF(N92="sníž. přenesená",J92,0)</f>
        <v>0</v>
      </c>
      <c r="BI92" s="224">
        <f>IF(N92="nulová",J92,0)</f>
        <v>0</v>
      </c>
      <c r="BJ92" s="17" t="s">
        <v>82</v>
      </c>
      <c r="BK92" s="224">
        <f>ROUND(I92*H92,2)</f>
        <v>0</v>
      </c>
      <c r="BL92" s="17" t="s">
        <v>228</v>
      </c>
      <c r="BM92" s="223" t="s">
        <v>5463</v>
      </c>
    </row>
    <row r="93" spans="1:51" s="13" customFormat="1" ht="12">
      <c r="A93" s="13"/>
      <c r="B93" s="236"/>
      <c r="C93" s="237"/>
      <c r="D93" s="227" t="s">
        <v>358</v>
      </c>
      <c r="E93" s="238" t="s">
        <v>365</v>
      </c>
      <c r="F93" s="239" t="s">
        <v>5464</v>
      </c>
      <c r="G93" s="237"/>
      <c r="H93" s="240">
        <v>4.184</v>
      </c>
      <c r="I93" s="241"/>
      <c r="J93" s="237"/>
      <c r="K93" s="237"/>
      <c r="L93" s="242"/>
      <c r="M93" s="243"/>
      <c r="N93" s="244"/>
      <c r="O93" s="244"/>
      <c r="P93" s="244"/>
      <c r="Q93" s="244"/>
      <c r="R93" s="244"/>
      <c r="S93" s="244"/>
      <c r="T93" s="245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46" t="s">
        <v>358</v>
      </c>
      <c r="AU93" s="246" t="s">
        <v>82</v>
      </c>
      <c r="AV93" s="13" t="s">
        <v>138</v>
      </c>
      <c r="AW93" s="13" t="s">
        <v>35</v>
      </c>
      <c r="AX93" s="13" t="s">
        <v>82</v>
      </c>
      <c r="AY93" s="246" t="s">
        <v>351</v>
      </c>
    </row>
    <row r="94" spans="1:65" s="2" customFormat="1" ht="33" customHeight="1">
      <c r="A94" s="38"/>
      <c r="B94" s="39"/>
      <c r="C94" s="212" t="s">
        <v>367</v>
      </c>
      <c r="D94" s="212" t="s">
        <v>352</v>
      </c>
      <c r="E94" s="213" t="s">
        <v>386</v>
      </c>
      <c r="F94" s="214" t="s">
        <v>387</v>
      </c>
      <c r="G94" s="215" t="s">
        <v>355</v>
      </c>
      <c r="H94" s="216">
        <v>4.184</v>
      </c>
      <c r="I94" s="217"/>
      <c r="J94" s="218">
        <f>ROUND(I94*H94,2)</f>
        <v>0</v>
      </c>
      <c r="K94" s="214" t="s">
        <v>356</v>
      </c>
      <c r="L94" s="44"/>
      <c r="M94" s="219" t="s">
        <v>28</v>
      </c>
      <c r="N94" s="220" t="s">
        <v>45</v>
      </c>
      <c r="O94" s="84"/>
      <c r="P94" s="221">
        <f>O94*H94</f>
        <v>0</v>
      </c>
      <c r="Q94" s="221">
        <v>0</v>
      </c>
      <c r="R94" s="221">
        <f>Q94*H94</f>
        <v>0</v>
      </c>
      <c r="S94" s="221">
        <v>0</v>
      </c>
      <c r="T94" s="222">
        <f>S94*H94</f>
        <v>0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223" t="s">
        <v>228</v>
      </c>
      <c r="AT94" s="223" t="s">
        <v>352</v>
      </c>
      <c r="AU94" s="223" t="s">
        <v>82</v>
      </c>
      <c r="AY94" s="17" t="s">
        <v>351</v>
      </c>
      <c r="BE94" s="224">
        <f>IF(N94="základní",J94,0)</f>
        <v>0</v>
      </c>
      <c r="BF94" s="224">
        <f>IF(N94="snížená",J94,0)</f>
        <v>0</v>
      </c>
      <c r="BG94" s="224">
        <f>IF(N94="zákl. přenesená",J94,0)</f>
        <v>0</v>
      </c>
      <c r="BH94" s="224">
        <f>IF(N94="sníž. přenesená",J94,0)</f>
        <v>0</v>
      </c>
      <c r="BI94" s="224">
        <f>IF(N94="nulová",J94,0)</f>
        <v>0</v>
      </c>
      <c r="BJ94" s="17" t="s">
        <v>82</v>
      </c>
      <c r="BK94" s="224">
        <f>ROUND(I94*H94,2)</f>
        <v>0</v>
      </c>
      <c r="BL94" s="17" t="s">
        <v>228</v>
      </c>
      <c r="BM94" s="223" t="s">
        <v>5465</v>
      </c>
    </row>
    <row r="95" spans="1:51" s="13" customFormat="1" ht="12">
      <c r="A95" s="13"/>
      <c r="B95" s="236"/>
      <c r="C95" s="237"/>
      <c r="D95" s="227" t="s">
        <v>358</v>
      </c>
      <c r="E95" s="238" t="s">
        <v>371</v>
      </c>
      <c r="F95" s="239" t="s">
        <v>5464</v>
      </c>
      <c r="G95" s="237"/>
      <c r="H95" s="240">
        <v>4.184</v>
      </c>
      <c r="I95" s="241"/>
      <c r="J95" s="237"/>
      <c r="K95" s="237"/>
      <c r="L95" s="242"/>
      <c r="M95" s="243"/>
      <c r="N95" s="244"/>
      <c r="O95" s="244"/>
      <c r="P95" s="244"/>
      <c r="Q95" s="244"/>
      <c r="R95" s="244"/>
      <c r="S95" s="244"/>
      <c r="T95" s="245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46" t="s">
        <v>358</v>
      </c>
      <c r="AU95" s="246" t="s">
        <v>82</v>
      </c>
      <c r="AV95" s="13" t="s">
        <v>138</v>
      </c>
      <c r="AW95" s="13" t="s">
        <v>35</v>
      </c>
      <c r="AX95" s="13" t="s">
        <v>82</v>
      </c>
      <c r="AY95" s="246" t="s">
        <v>351</v>
      </c>
    </row>
    <row r="96" spans="1:65" s="2" customFormat="1" ht="44.25" customHeight="1">
      <c r="A96" s="38"/>
      <c r="B96" s="39"/>
      <c r="C96" s="212" t="s">
        <v>228</v>
      </c>
      <c r="D96" s="212" t="s">
        <v>352</v>
      </c>
      <c r="E96" s="213" t="s">
        <v>5030</v>
      </c>
      <c r="F96" s="214" t="s">
        <v>5031</v>
      </c>
      <c r="G96" s="215" t="s">
        <v>355</v>
      </c>
      <c r="H96" s="216">
        <v>4.184</v>
      </c>
      <c r="I96" s="217"/>
      <c r="J96" s="218">
        <f>ROUND(I96*H96,2)</f>
        <v>0</v>
      </c>
      <c r="K96" s="214" t="s">
        <v>356</v>
      </c>
      <c r="L96" s="44"/>
      <c r="M96" s="219" t="s">
        <v>28</v>
      </c>
      <c r="N96" s="220" t="s">
        <v>45</v>
      </c>
      <c r="O96" s="84"/>
      <c r="P96" s="221">
        <f>O96*H96</f>
        <v>0</v>
      </c>
      <c r="Q96" s="221">
        <v>0</v>
      </c>
      <c r="R96" s="221">
        <f>Q96*H96</f>
        <v>0</v>
      </c>
      <c r="S96" s="221">
        <v>0</v>
      </c>
      <c r="T96" s="222">
        <f>S96*H96</f>
        <v>0</v>
      </c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R96" s="223" t="s">
        <v>228</v>
      </c>
      <c r="AT96" s="223" t="s">
        <v>352</v>
      </c>
      <c r="AU96" s="223" t="s">
        <v>82</v>
      </c>
      <c r="AY96" s="17" t="s">
        <v>351</v>
      </c>
      <c r="BE96" s="224">
        <f>IF(N96="základní",J96,0)</f>
        <v>0</v>
      </c>
      <c r="BF96" s="224">
        <f>IF(N96="snížená",J96,0)</f>
        <v>0</v>
      </c>
      <c r="BG96" s="224">
        <f>IF(N96="zákl. přenesená",J96,0)</f>
        <v>0</v>
      </c>
      <c r="BH96" s="224">
        <f>IF(N96="sníž. přenesená",J96,0)</f>
        <v>0</v>
      </c>
      <c r="BI96" s="224">
        <f>IF(N96="nulová",J96,0)</f>
        <v>0</v>
      </c>
      <c r="BJ96" s="17" t="s">
        <v>82</v>
      </c>
      <c r="BK96" s="224">
        <f>ROUND(I96*H96,2)</f>
        <v>0</v>
      </c>
      <c r="BL96" s="17" t="s">
        <v>228</v>
      </c>
      <c r="BM96" s="223" t="s">
        <v>5466</v>
      </c>
    </row>
    <row r="97" spans="1:51" s="13" customFormat="1" ht="12">
      <c r="A97" s="13"/>
      <c r="B97" s="236"/>
      <c r="C97" s="237"/>
      <c r="D97" s="227" t="s">
        <v>358</v>
      </c>
      <c r="E97" s="238" t="s">
        <v>375</v>
      </c>
      <c r="F97" s="239" t="s">
        <v>5464</v>
      </c>
      <c r="G97" s="237"/>
      <c r="H97" s="240">
        <v>4.184</v>
      </c>
      <c r="I97" s="241"/>
      <c r="J97" s="237"/>
      <c r="K97" s="237"/>
      <c r="L97" s="242"/>
      <c r="M97" s="243"/>
      <c r="N97" s="244"/>
      <c r="O97" s="244"/>
      <c r="P97" s="244"/>
      <c r="Q97" s="244"/>
      <c r="R97" s="244"/>
      <c r="S97" s="244"/>
      <c r="T97" s="245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46" t="s">
        <v>358</v>
      </c>
      <c r="AU97" s="246" t="s">
        <v>82</v>
      </c>
      <c r="AV97" s="13" t="s">
        <v>138</v>
      </c>
      <c r="AW97" s="13" t="s">
        <v>35</v>
      </c>
      <c r="AX97" s="13" t="s">
        <v>82</v>
      </c>
      <c r="AY97" s="246" t="s">
        <v>351</v>
      </c>
    </row>
    <row r="98" spans="1:65" s="2" customFormat="1" ht="44.25" customHeight="1">
      <c r="A98" s="38"/>
      <c r="B98" s="39"/>
      <c r="C98" s="212" t="s">
        <v>376</v>
      </c>
      <c r="D98" s="212" t="s">
        <v>352</v>
      </c>
      <c r="E98" s="213" t="s">
        <v>443</v>
      </c>
      <c r="F98" s="214" t="s">
        <v>444</v>
      </c>
      <c r="G98" s="215" t="s">
        <v>355</v>
      </c>
      <c r="H98" s="216">
        <v>8.368</v>
      </c>
      <c r="I98" s="217"/>
      <c r="J98" s="218">
        <f>ROUND(I98*H98,2)</f>
        <v>0</v>
      </c>
      <c r="K98" s="214" t="s">
        <v>356</v>
      </c>
      <c r="L98" s="44"/>
      <c r="M98" s="219" t="s">
        <v>28</v>
      </c>
      <c r="N98" s="220" t="s">
        <v>45</v>
      </c>
      <c r="O98" s="84"/>
      <c r="P98" s="221">
        <f>O98*H98</f>
        <v>0</v>
      </c>
      <c r="Q98" s="221">
        <v>0</v>
      </c>
      <c r="R98" s="221">
        <f>Q98*H98</f>
        <v>0</v>
      </c>
      <c r="S98" s="221">
        <v>0</v>
      </c>
      <c r="T98" s="222">
        <f>S98*H98</f>
        <v>0</v>
      </c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R98" s="223" t="s">
        <v>228</v>
      </c>
      <c r="AT98" s="223" t="s">
        <v>352</v>
      </c>
      <c r="AU98" s="223" t="s">
        <v>82</v>
      </c>
      <c r="AY98" s="17" t="s">
        <v>351</v>
      </c>
      <c r="BE98" s="224">
        <f>IF(N98="základní",J98,0)</f>
        <v>0</v>
      </c>
      <c r="BF98" s="224">
        <f>IF(N98="snížená",J98,0)</f>
        <v>0</v>
      </c>
      <c r="BG98" s="224">
        <f>IF(N98="zákl. přenesená",J98,0)</f>
        <v>0</v>
      </c>
      <c r="BH98" s="224">
        <f>IF(N98="sníž. přenesená",J98,0)</f>
        <v>0</v>
      </c>
      <c r="BI98" s="224">
        <f>IF(N98="nulová",J98,0)</f>
        <v>0</v>
      </c>
      <c r="BJ98" s="17" t="s">
        <v>82</v>
      </c>
      <c r="BK98" s="224">
        <f>ROUND(I98*H98,2)</f>
        <v>0</v>
      </c>
      <c r="BL98" s="17" t="s">
        <v>228</v>
      </c>
      <c r="BM98" s="223" t="s">
        <v>5467</v>
      </c>
    </row>
    <row r="99" spans="1:51" s="13" customFormat="1" ht="12">
      <c r="A99" s="13"/>
      <c r="B99" s="236"/>
      <c r="C99" s="237"/>
      <c r="D99" s="227" t="s">
        <v>358</v>
      </c>
      <c r="E99" s="238" t="s">
        <v>380</v>
      </c>
      <c r="F99" s="239" t="s">
        <v>5468</v>
      </c>
      <c r="G99" s="237"/>
      <c r="H99" s="240">
        <v>8.368</v>
      </c>
      <c r="I99" s="241"/>
      <c r="J99" s="237"/>
      <c r="K99" s="237"/>
      <c r="L99" s="242"/>
      <c r="M99" s="243"/>
      <c r="N99" s="244"/>
      <c r="O99" s="244"/>
      <c r="P99" s="244"/>
      <c r="Q99" s="244"/>
      <c r="R99" s="244"/>
      <c r="S99" s="244"/>
      <c r="T99" s="245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46" t="s">
        <v>358</v>
      </c>
      <c r="AU99" s="246" t="s">
        <v>82</v>
      </c>
      <c r="AV99" s="13" t="s">
        <v>138</v>
      </c>
      <c r="AW99" s="13" t="s">
        <v>35</v>
      </c>
      <c r="AX99" s="13" t="s">
        <v>82</v>
      </c>
      <c r="AY99" s="246" t="s">
        <v>351</v>
      </c>
    </row>
    <row r="100" spans="1:65" s="2" customFormat="1" ht="44.25" customHeight="1">
      <c r="A100" s="38"/>
      <c r="B100" s="39"/>
      <c r="C100" s="212" t="s">
        <v>385</v>
      </c>
      <c r="D100" s="212" t="s">
        <v>352</v>
      </c>
      <c r="E100" s="213" t="s">
        <v>5043</v>
      </c>
      <c r="F100" s="214" t="s">
        <v>453</v>
      </c>
      <c r="G100" s="215" t="s">
        <v>355</v>
      </c>
      <c r="H100" s="216">
        <v>4.34</v>
      </c>
      <c r="I100" s="217"/>
      <c r="J100" s="218">
        <f>ROUND(I100*H100,2)</f>
        <v>0</v>
      </c>
      <c r="K100" s="214" t="s">
        <v>28</v>
      </c>
      <c r="L100" s="44"/>
      <c r="M100" s="219" t="s">
        <v>28</v>
      </c>
      <c r="N100" s="220" t="s">
        <v>45</v>
      </c>
      <c r="O100" s="84"/>
      <c r="P100" s="221">
        <f>O100*H100</f>
        <v>0</v>
      </c>
      <c r="Q100" s="221">
        <v>0</v>
      </c>
      <c r="R100" s="221">
        <f>Q100*H100</f>
        <v>0</v>
      </c>
      <c r="S100" s="221">
        <v>0</v>
      </c>
      <c r="T100" s="222">
        <f>S100*H100</f>
        <v>0</v>
      </c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R100" s="223" t="s">
        <v>228</v>
      </c>
      <c r="AT100" s="223" t="s">
        <v>352</v>
      </c>
      <c r="AU100" s="223" t="s">
        <v>82</v>
      </c>
      <c r="AY100" s="17" t="s">
        <v>351</v>
      </c>
      <c r="BE100" s="224">
        <f>IF(N100="základní",J100,0)</f>
        <v>0</v>
      </c>
      <c r="BF100" s="224">
        <f>IF(N100="snížená",J100,0)</f>
        <v>0</v>
      </c>
      <c r="BG100" s="224">
        <f>IF(N100="zákl. přenesená",J100,0)</f>
        <v>0</v>
      </c>
      <c r="BH100" s="224">
        <f>IF(N100="sníž. přenesená",J100,0)</f>
        <v>0</v>
      </c>
      <c r="BI100" s="224">
        <f>IF(N100="nulová",J100,0)</f>
        <v>0</v>
      </c>
      <c r="BJ100" s="17" t="s">
        <v>82</v>
      </c>
      <c r="BK100" s="224">
        <f>ROUND(I100*H100,2)</f>
        <v>0</v>
      </c>
      <c r="BL100" s="17" t="s">
        <v>228</v>
      </c>
      <c r="BM100" s="223" t="s">
        <v>5469</v>
      </c>
    </row>
    <row r="101" spans="1:51" s="13" customFormat="1" ht="12">
      <c r="A101" s="13"/>
      <c r="B101" s="236"/>
      <c r="C101" s="237"/>
      <c r="D101" s="227" t="s">
        <v>358</v>
      </c>
      <c r="E101" s="238" t="s">
        <v>389</v>
      </c>
      <c r="F101" s="239" t="s">
        <v>5470</v>
      </c>
      <c r="G101" s="237"/>
      <c r="H101" s="240">
        <v>8.368</v>
      </c>
      <c r="I101" s="241"/>
      <c r="J101" s="237"/>
      <c r="K101" s="237"/>
      <c r="L101" s="242"/>
      <c r="M101" s="243"/>
      <c r="N101" s="244"/>
      <c r="O101" s="244"/>
      <c r="P101" s="244"/>
      <c r="Q101" s="244"/>
      <c r="R101" s="244"/>
      <c r="S101" s="244"/>
      <c r="T101" s="245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46" t="s">
        <v>358</v>
      </c>
      <c r="AU101" s="246" t="s">
        <v>82</v>
      </c>
      <c r="AV101" s="13" t="s">
        <v>138</v>
      </c>
      <c r="AW101" s="13" t="s">
        <v>35</v>
      </c>
      <c r="AX101" s="13" t="s">
        <v>74</v>
      </c>
      <c r="AY101" s="246" t="s">
        <v>351</v>
      </c>
    </row>
    <row r="102" spans="1:51" s="13" customFormat="1" ht="12">
      <c r="A102" s="13"/>
      <c r="B102" s="236"/>
      <c r="C102" s="237"/>
      <c r="D102" s="227" t="s">
        <v>358</v>
      </c>
      <c r="E102" s="238" t="s">
        <v>139</v>
      </c>
      <c r="F102" s="239" t="s">
        <v>5471</v>
      </c>
      <c r="G102" s="237"/>
      <c r="H102" s="240">
        <v>-4.028</v>
      </c>
      <c r="I102" s="241"/>
      <c r="J102" s="237"/>
      <c r="K102" s="237"/>
      <c r="L102" s="242"/>
      <c r="M102" s="243"/>
      <c r="N102" s="244"/>
      <c r="O102" s="244"/>
      <c r="P102" s="244"/>
      <c r="Q102" s="244"/>
      <c r="R102" s="244"/>
      <c r="S102" s="244"/>
      <c r="T102" s="245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46" t="s">
        <v>358</v>
      </c>
      <c r="AU102" s="246" t="s">
        <v>82</v>
      </c>
      <c r="AV102" s="13" t="s">
        <v>138</v>
      </c>
      <c r="AW102" s="13" t="s">
        <v>35</v>
      </c>
      <c r="AX102" s="13" t="s">
        <v>74</v>
      </c>
      <c r="AY102" s="246" t="s">
        <v>351</v>
      </c>
    </row>
    <row r="103" spans="1:51" s="13" customFormat="1" ht="12">
      <c r="A103" s="13"/>
      <c r="B103" s="236"/>
      <c r="C103" s="237"/>
      <c r="D103" s="227" t="s">
        <v>358</v>
      </c>
      <c r="E103" s="238" t="s">
        <v>142</v>
      </c>
      <c r="F103" s="239" t="s">
        <v>5472</v>
      </c>
      <c r="G103" s="237"/>
      <c r="H103" s="240">
        <v>4.34</v>
      </c>
      <c r="I103" s="241"/>
      <c r="J103" s="237"/>
      <c r="K103" s="237"/>
      <c r="L103" s="242"/>
      <c r="M103" s="243"/>
      <c r="N103" s="244"/>
      <c r="O103" s="244"/>
      <c r="P103" s="244"/>
      <c r="Q103" s="244"/>
      <c r="R103" s="244"/>
      <c r="S103" s="244"/>
      <c r="T103" s="245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46" t="s">
        <v>358</v>
      </c>
      <c r="AU103" s="246" t="s">
        <v>82</v>
      </c>
      <c r="AV103" s="13" t="s">
        <v>138</v>
      </c>
      <c r="AW103" s="13" t="s">
        <v>35</v>
      </c>
      <c r="AX103" s="13" t="s">
        <v>82</v>
      </c>
      <c r="AY103" s="246" t="s">
        <v>351</v>
      </c>
    </row>
    <row r="104" spans="1:65" s="2" customFormat="1" ht="33" customHeight="1">
      <c r="A104" s="38"/>
      <c r="B104" s="39"/>
      <c r="C104" s="212" t="s">
        <v>395</v>
      </c>
      <c r="D104" s="212" t="s">
        <v>352</v>
      </c>
      <c r="E104" s="213" t="s">
        <v>5049</v>
      </c>
      <c r="F104" s="214" t="s">
        <v>5050</v>
      </c>
      <c r="G104" s="215" t="s">
        <v>355</v>
      </c>
      <c r="H104" s="216">
        <v>4.34</v>
      </c>
      <c r="I104" s="217"/>
      <c r="J104" s="218">
        <f>ROUND(I104*H104,2)</f>
        <v>0</v>
      </c>
      <c r="K104" s="214" t="s">
        <v>356</v>
      </c>
      <c r="L104" s="44"/>
      <c r="M104" s="219" t="s">
        <v>28</v>
      </c>
      <c r="N104" s="220" t="s">
        <v>45</v>
      </c>
      <c r="O104" s="84"/>
      <c r="P104" s="221">
        <f>O104*H104</f>
        <v>0</v>
      </c>
      <c r="Q104" s="221">
        <v>0</v>
      </c>
      <c r="R104" s="221">
        <f>Q104*H104</f>
        <v>0</v>
      </c>
      <c r="S104" s="221">
        <v>0</v>
      </c>
      <c r="T104" s="222">
        <f>S104*H104</f>
        <v>0</v>
      </c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R104" s="223" t="s">
        <v>228</v>
      </c>
      <c r="AT104" s="223" t="s">
        <v>352</v>
      </c>
      <c r="AU104" s="223" t="s">
        <v>82</v>
      </c>
      <c r="AY104" s="17" t="s">
        <v>351</v>
      </c>
      <c r="BE104" s="224">
        <f>IF(N104="základní",J104,0)</f>
        <v>0</v>
      </c>
      <c r="BF104" s="224">
        <f>IF(N104="snížená",J104,0)</f>
        <v>0</v>
      </c>
      <c r="BG104" s="224">
        <f>IF(N104="zákl. přenesená",J104,0)</f>
        <v>0</v>
      </c>
      <c r="BH104" s="224">
        <f>IF(N104="sníž. přenesená",J104,0)</f>
        <v>0</v>
      </c>
      <c r="BI104" s="224">
        <f>IF(N104="nulová",J104,0)</f>
        <v>0</v>
      </c>
      <c r="BJ104" s="17" t="s">
        <v>82</v>
      </c>
      <c r="BK104" s="224">
        <f>ROUND(I104*H104,2)</f>
        <v>0</v>
      </c>
      <c r="BL104" s="17" t="s">
        <v>228</v>
      </c>
      <c r="BM104" s="223" t="s">
        <v>5473</v>
      </c>
    </row>
    <row r="105" spans="1:51" s="13" customFormat="1" ht="12">
      <c r="A105" s="13"/>
      <c r="B105" s="236"/>
      <c r="C105" s="237"/>
      <c r="D105" s="227" t="s">
        <v>358</v>
      </c>
      <c r="E105" s="238" t="s">
        <v>400</v>
      </c>
      <c r="F105" s="239" t="s">
        <v>5474</v>
      </c>
      <c r="G105" s="237"/>
      <c r="H105" s="240">
        <v>4.34</v>
      </c>
      <c r="I105" s="241"/>
      <c r="J105" s="237"/>
      <c r="K105" s="237"/>
      <c r="L105" s="242"/>
      <c r="M105" s="243"/>
      <c r="N105" s="244"/>
      <c r="O105" s="244"/>
      <c r="P105" s="244"/>
      <c r="Q105" s="244"/>
      <c r="R105" s="244"/>
      <c r="S105" s="244"/>
      <c r="T105" s="245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46" t="s">
        <v>358</v>
      </c>
      <c r="AU105" s="246" t="s">
        <v>82</v>
      </c>
      <c r="AV105" s="13" t="s">
        <v>138</v>
      </c>
      <c r="AW105" s="13" t="s">
        <v>35</v>
      </c>
      <c r="AX105" s="13" t="s">
        <v>82</v>
      </c>
      <c r="AY105" s="246" t="s">
        <v>351</v>
      </c>
    </row>
    <row r="106" spans="1:65" s="2" customFormat="1" ht="16.5" customHeight="1">
      <c r="A106" s="38"/>
      <c r="B106" s="39"/>
      <c r="C106" s="212" t="s">
        <v>405</v>
      </c>
      <c r="D106" s="212" t="s">
        <v>352</v>
      </c>
      <c r="E106" s="213" t="s">
        <v>462</v>
      </c>
      <c r="F106" s="214" t="s">
        <v>463</v>
      </c>
      <c r="G106" s="215" t="s">
        <v>355</v>
      </c>
      <c r="H106" s="216">
        <v>4.34</v>
      </c>
      <c r="I106" s="217"/>
      <c r="J106" s="218">
        <f>ROUND(I106*H106,2)</f>
        <v>0</v>
      </c>
      <c r="K106" s="214" t="s">
        <v>356</v>
      </c>
      <c r="L106" s="44"/>
      <c r="M106" s="219" t="s">
        <v>28</v>
      </c>
      <c r="N106" s="220" t="s">
        <v>45</v>
      </c>
      <c r="O106" s="84"/>
      <c r="P106" s="221">
        <f>O106*H106</f>
        <v>0</v>
      </c>
      <c r="Q106" s="221">
        <v>0</v>
      </c>
      <c r="R106" s="221">
        <f>Q106*H106</f>
        <v>0</v>
      </c>
      <c r="S106" s="221">
        <v>0</v>
      </c>
      <c r="T106" s="222">
        <f>S106*H106</f>
        <v>0</v>
      </c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R106" s="223" t="s">
        <v>228</v>
      </c>
      <c r="AT106" s="223" t="s">
        <v>352</v>
      </c>
      <c r="AU106" s="223" t="s">
        <v>82</v>
      </c>
      <c r="AY106" s="17" t="s">
        <v>351</v>
      </c>
      <c r="BE106" s="224">
        <f>IF(N106="základní",J106,0)</f>
        <v>0</v>
      </c>
      <c r="BF106" s="224">
        <f>IF(N106="snížená",J106,0)</f>
        <v>0</v>
      </c>
      <c r="BG106" s="224">
        <f>IF(N106="zákl. přenesená",J106,0)</f>
        <v>0</v>
      </c>
      <c r="BH106" s="224">
        <f>IF(N106="sníž. přenesená",J106,0)</f>
        <v>0</v>
      </c>
      <c r="BI106" s="224">
        <f>IF(N106="nulová",J106,0)</f>
        <v>0</v>
      </c>
      <c r="BJ106" s="17" t="s">
        <v>82</v>
      </c>
      <c r="BK106" s="224">
        <f>ROUND(I106*H106,2)</f>
        <v>0</v>
      </c>
      <c r="BL106" s="17" t="s">
        <v>228</v>
      </c>
      <c r="BM106" s="223" t="s">
        <v>5475</v>
      </c>
    </row>
    <row r="107" spans="1:51" s="13" customFormat="1" ht="12">
      <c r="A107" s="13"/>
      <c r="B107" s="236"/>
      <c r="C107" s="237"/>
      <c r="D107" s="227" t="s">
        <v>358</v>
      </c>
      <c r="E107" s="238" t="s">
        <v>409</v>
      </c>
      <c r="F107" s="239" t="s">
        <v>5474</v>
      </c>
      <c r="G107" s="237"/>
      <c r="H107" s="240">
        <v>4.34</v>
      </c>
      <c r="I107" s="241"/>
      <c r="J107" s="237"/>
      <c r="K107" s="237"/>
      <c r="L107" s="242"/>
      <c r="M107" s="243"/>
      <c r="N107" s="244"/>
      <c r="O107" s="244"/>
      <c r="P107" s="244"/>
      <c r="Q107" s="244"/>
      <c r="R107" s="244"/>
      <c r="S107" s="244"/>
      <c r="T107" s="245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46" t="s">
        <v>358</v>
      </c>
      <c r="AU107" s="246" t="s">
        <v>82</v>
      </c>
      <c r="AV107" s="13" t="s">
        <v>138</v>
      </c>
      <c r="AW107" s="13" t="s">
        <v>35</v>
      </c>
      <c r="AX107" s="13" t="s">
        <v>82</v>
      </c>
      <c r="AY107" s="246" t="s">
        <v>351</v>
      </c>
    </row>
    <row r="108" spans="1:65" s="2" customFormat="1" ht="21.75" customHeight="1">
      <c r="A108" s="38"/>
      <c r="B108" s="39"/>
      <c r="C108" s="212" t="s">
        <v>411</v>
      </c>
      <c r="D108" s="212" t="s">
        <v>352</v>
      </c>
      <c r="E108" s="213" t="s">
        <v>5054</v>
      </c>
      <c r="F108" s="214" t="s">
        <v>5055</v>
      </c>
      <c r="G108" s="215" t="s">
        <v>355</v>
      </c>
      <c r="H108" s="216">
        <v>4.34</v>
      </c>
      <c r="I108" s="217"/>
      <c r="J108" s="218">
        <f>ROUND(I108*H108,2)</f>
        <v>0</v>
      </c>
      <c r="K108" s="214" t="s">
        <v>28</v>
      </c>
      <c r="L108" s="44"/>
      <c r="M108" s="219" t="s">
        <v>28</v>
      </c>
      <c r="N108" s="220" t="s">
        <v>45</v>
      </c>
      <c r="O108" s="84"/>
      <c r="P108" s="221">
        <f>O108*H108</f>
        <v>0</v>
      </c>
      <c r="Q108" s="221">
        <v>0</v>
      </c>
      <c r="R108" s="221">
        <f>Q108*H108</f>
        <v>0</v>
      </c>
      <c r="S108" s="221">
        <v>0</v>
      </c>
      <c r="T108" s="222">
        <f>S108*H108</f>
        <v>0</v>
      </c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R108" s="223" t="s">
        <v>228</v>
      </c>
      <c r="AT108" s="223" t="s">
        <v>352</v>
      </c>
      <c r="AU108" s="223" t="s">
        <v>82</v>
      </c>
      <c r="AY108" s="17" t="s">
        <v>351</v>
      </c>
      <c r="BE108" s="224">
        <f>IF(N108="základní",J108,0)</f>
        <v>0</v>
      </c>
      <c r="BF108" s="224">
        <f>IF(N108="snížená",J108,0)</f>
        <v>0</v>
      </c>
      <c r="BG108" s="224">
        <f>IF(N108="zákl. přenesená",J108,0)</f>
        <v>0</v>
      </c>
      <c r="BH108" s="224">
        <f>IF(N108="sníž. přenesená",J108,0)</f>
        <v>0</v>
      </c>
      <c r="BI108" s="224">
        <f>IF(N108="nulová",J108,0)</f>
        <v>0</v>
      </c>
      <c r="BJ108" s="17" t="s">
        <v>82</v>
      </c>
      <c r="BK108" s="224">
        <f>ROUND(I108*H108,2)</f>
        <v>0</v>
      </c>
      <c r="BL108" s="17" t="s">
        <v>228</v>
      </c>
      <c r="BM108" s="223" t="s">
        <v>5476</v>
      </c>
    </row>
    <row r="109" spans="1:51" s="13" customFormat="1" ht="12">
      <c r="A109" s="13"/>
      <c r="B109" s="236"/>
      <c r="C109" s="237"/>
      <c r="D109" s="227" t="s">
        <v>358</v>
      </c>
      <c r="E109" s="238" t="s">
        <v>415</v>
      </c>
      <c r="F109" s="239" t="s">
        <v>5474</v>
      </c>
      <c r="G109" s="237"/>
      <c r="H109" s="240">
        <v>4.34</v>
      </c>
      <c r="I109" s="241"/>
      <c r="J109" s="237"/>
      <c r="K109" s="237"/>
      <c r="L109" s="242"/>
      <c r="M109" s="243"/>
      <c r="N109" s="244"/>
      <c r="O109" s="244"/>
      <c r="P109" s="244"/>
      <c r="Q109" s="244"/>
      <c r="R109" s="244"/>
      <c r="S109" s="244"/>
      <c r="T109" s="245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46" t="s">
        <v>358</v>
      </c>
      <c r="AU109" s="246" t="s">
        <v>82</v>
      </c>
      <c r="AV109" s="13" t="s">
        <v>138</v>
      </c>
      <c r="AW109" s="13" t="s">
        <v>35</v>
      </c>
      <c r="AX109" s="13" t="s">
        <v>82</v>
      </c>
      <c r="AY109" s="246" t="s">
        <v>351</v>
      </c>
    </row>
    <row r="110" spans="1:65" s="2" customFormat="1" ht="33" customHeight="1">
      <c r="A110" s="38"/>
      <c r="B110" s="39"/>
      <c r="C110" s="212" t="s">
        <v>417</v>
      </c>
      <c r="D110" s="212" t="s">
        <v>352</v>
      </c>
      <c r="E110" s="213" t="s">
        <v>473</v>
      </c>
      <c r="F110" s="214" t="s">
        <v>474</v>
      </c>
      <c r="G110" s="215" t="s">
        <v>355</v>
      </c>
      <c r="H110" s="216">
        <v>4.028</v>
      </c>
      <c r="I110" s="217"/>
      <c r="J110" s="218">
        <f>ROUND(I110*H110,2)</f>
        <v>0</v>
      </c>
      <c r="K110" s="214" t="s">
        <v>356</v>
      </c>
      <c r="L110" s="44"/>
      <c r="M110" s="219" t="s">
        <v>28</v>
      </c>
      <c r="N110" s="220" t="s">
        <v>45</v>
      </c>
      <c r="O110" s="84"/>
      <c r="P110" s="221">
        <f>O110*H110</f>
        <v>0</v>
      </c>
      <c r="Q110" s="221">
        <v>0</v>
      </c>
      <c r="R110" s="221">
        <f>Q110*H110</f>
        <v>0</v>
      </c>
      <c r="S110" s="221">
        <v>0</v>
      </c>
      <c r="T110" s="222">
        <f>S110*H110</f>
        <v>0</v>
      </c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R110" s="223" t="s">
        <v>228</v>
      </c>
      <c r="AT110" s="223" t="s">
        <v>352</v>
      </c>
      <c r="AU110" s="223" t="s">
        <v>82</v>
      </c>
      <c r="AY110" s="17" t="s">
        <v>351</v>
      </c>
      <c r="BE110" s="224">
        <f>IF(N110="základní",J110,0)</f>
        <v>0</v>
      </c>
      <c r="BF110" s="224">
        <f>IF(N110="snížená",J110,0)</f>
        <v>0</v>
      </c>
      <c r="BG110" s="224">
        <f>IF(N110="zákl. přenesená",J110,0)</f>
        <v>0</v>
      </c>
      <c r="BH110" s="224">
        <f>IF(N110="sníž. přenesená",J110,0)</f>
        <v>0</v>
      </c>
      <c r="BI110" s="224">
        <f>IF(N110="nulová",J110,0)</f>
        <v>0</v>
      </c>
      <c r="BJ110" s="17" t="s">
        <v>82</v>
      </c>
      <c r="BK110" s="224">
        <f>ROUND(I110*H110,2)</f>
        <v>0</v>
      </c>
      <c r="BL110" s="17" t="s">
        <v>228</v>
      </c>
      <c r="BM110" s="223" t="s">
        <v>5477</v>
      </c>
    </row>
    <row r="111" spans="1:51" s="13" customFormat="1" ht="12">
      <c r="A111" s="13"/>
      <c r="B111" s="236"/>
      <c r="C111" s="237"/>
      <c r="D111" s="227" t="s">
        <v>358</v>
      </c>
      <c r="E111" s="238" t="s">
        <v>421</v>
      </c>
      <c r="F111" s="239" t="s">
        <v>5470</v>
      </c>
      <c r="G111" s="237"/>
      <c r="H111" s="240">
        <v>8.368</v>
      </c>
      <c r="I111" s="241"/>
      <c r="J111" s="237"/>
      <c r="K111" s="237"/>
      <c r="L111" s="242"/>
      <c r="M111" s="243"/>
      <c r="N111" s="244"/>
      <c r="O111" s="244"/>
      <c r="P111" s="244"/>
      <c r="Q111" s="244"/>
      <c r="R111" s="244"/>
      <c r="S111" s="244"/>
      <c r="T111" s="245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46" t="s">
        <v>358</v>
      </c>
      <c r="AU111" s="246" t="s">
        <v>82</v>
      </c>
      <c r="AV111" s="13" t="s">
        <v>138</v>
      </c>
      <c r="AW111" s="13" t="s">
        <v>35</v>
      </c>
      <c r="AX111" s="13" t="s">
        <v>74</v>
      </c>
      <c r="AY111" s="246" t="s">
        <v>351</v>
      </c>
    </row>
    <row r="112" spans="1:51" s="13" customFormat="1" ht="12">
      <c r="A112" s="13"/>
      <c r="B112" s="236"/>
      <c r="C112" s="237"/>
      <c r="D112" s="227" t="s">
        <v>358</v>
      </c>
      <c r="E112" s="238" t="s">
        <v>2585</v>
      </c>
      <c r="F112" s="239" t="s">
        <v>5478</v>
      </c>
      <c r="G112" s="237"/>
      <c r="H112" s="240">
        <v>-1.321</v>
      </c>
      <c r="I112" s="241"/>
      <c r="J112" s="237"/>
      <c r="K112" s="237"/>
      <c r="L112" s="242"/>
      <c r="M112" s="243"/>
      <c r="N112" s="244"/>
      <c r="O112" s="244"/>
      <c r="P112" s="244"/>
      <c r="Q112" s="244"/>
      <c r="R112" s="244"/>
      <c r="S112" s="244"/>
      <c r="T112" s="245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46" t="s">
        <v>358</v>
      </c>
      <c r="AU112" s="246" t="s">
        <v>82</v>
      </c>
      <c r="AV112" s="13" t="s">
        <v>138</v>
      </c>
      <c r="AW112" s="13" t="s">
        <v>35</v>
      </c>
      <c r="AX112" s="13" t="s">
        <v>74</v>
      </c>
      <c r="AY112" s="246" t="s">
        <v>351</v>
      </c>
    </row>
    <row r="113" spans="1:51" s="13" customFormat="1" ht="12">
      <c r="A113" s="13"/>
      <c r="B113" s="236"/>
      <c r="C113" s="237"/>
      <c r="D113" s="227" t="s">
        <v>358</v>
      </c>
      <c r="E113" s="238" t="s">
        <v>2586</v>
      </c>
      <c r="F113" s="239" t="s">
        <v>5479</v>
      </c>
      <c r="G113" s="237"/>
      <c r="H113" s="240">
        <v>-3.019</v>
      </c>
      <c r="I113" s="241"/>
      <c r="J113" s="237"/>
      <c r="K113" s="237"/>
      <c r="L113" s="242"/>
      <c r="M113" s="243"/>
      <c r="N113" s="244"/>
      <c r="O113" s="244"/>
      <c r="P113" s="244"/>
      <c r="Q113" s="244"/>
      <c r="R113" s="244"/>
      <c r="S113" s="244"/>
      <c r="T113" s="245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46" t="s">
        <v>358</v>
      </c>
      <c r="AU113" s="246" t="s">
        <v>82</v>
      </c>
      <c r="AV113" s="13" t="s">
        <v>138</v>
      </c>
      <c r="AW113" s="13" t="s">
        <v>35</v>
      </c>
      <c r="AX113" s="13" t="s">
        <v>74</v>
      </c>
      <c r="AY113" s="246" t="s">
        <v>351</v>
      </c>
    </row>
    <row r="114" spans="1:51" s="13" customFormat="1" ht="12">
      <c r="A114" s="13"/>
      <c r="B114" s="236"/>
      <c r="C114" s="237"/>
      <c r="D114" s="227" t="s">
        <v>358</v>
      </c>
      <c r="E114" s="238" t="s">
        <v>3776</v>
      </c>
      <c r="F114" s="239" t="s">
        <v>5480</v>
      </c>
      <c r="G114" s="237"/>
      <c r="H114" s="240">
        <v>4.028</v>
      </c>
      <c r="I114" s="241"/>
      <c r="J114" s="237"/>
      <c r="K114" s="237"/>
      <c r="L114" s="242"/>
      <c r="M114" s="243"/>
      <c r="N114" s="244"/>
      <c r="O114" s="244"/>
      <c r="P114" s="244"/>
      <c r="Q114" s="244"/>
      <c r="R114" s="244"/>
      <c r="S114" s="244"/>
      <c r="T114" s="245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46" t="s">
        <v>358</v>
      </c>
      <c r="AU114" s="246" t="s">
        <v>82</v>
      </c>
      <c r="AV114" s="13" t="s">
        <v>138</v>
      </c>
      <c r="AW114" s="13" t="s">
        <v>35</v>
      </c>
      <c r="AX114" s="13" t="s">
        <v>82</v>
      </c>
      <c r="AY114" s="246" t="s">
        <v>351</v>
      </c>
    </row>
    <row r="115" spans="1:65" s="2" customFormat="1" ht="55.5" customHeight="1">
      <c r="A115" s="38"/>
      <c r="B115" s="39"/>
      <c r="C115" s="212" t="s">
        <v>422</v>
      </c>
      <c r="D115" s="212" t="s">
        <v>352</v>
      </c>
      <c r="E115" s="213" t="s">
        <v>5062</v>
      </c>
      <c r="F115" s="214" t="s">
        <v>5063</v>
      </c>
      <c r="G115" s="215" t="s">
        <v>355</v>
      </c>
      <c r="H115" s="216">
        <v>4.028</v>
      </c>
      <c r="I115" s="217"/>
      <c r="J115" s="218">
        <f>ROUND(I115*H115,2)</f>
        <v>0</v>
      </c>
      <c r="K115" s="214" t="s">
        <v>356</v>
      </c>
      <c r="L115" s="44"/>
      <c r="M115" s="219" t="s">
        <v>28</v>
      </c>
      <c r="N115" s="220" t="s">
        <v>45</v>
      </c>
      <c r="O115" s="84"/>
      <c r="P115" s="221">
        <f>O115*H115</f>
        <v>0</v>
      </c>
      <c r="Q115" s="221">
        <v>0</v>
      </c>
      <c r="R115" s="221">
        <f>Q115*H115</f>
        <v>0</v>
      </c>
      <c r="S115" s="221">
        <v>0</v>
      </c>
      <c r="T115" s="222">
        <f>S115*H115</f>
        <v>0</v>
      </c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R115" s="223" t="s">
        <v>228</v>
      </c>
      <c r="AT115" s="223" t="s">
        <v>352</v>
      </c>
      <c r="AU115" s="223" t="s">
        <v>82</v>
      </c>
      <c r="AY115" s="17" t="s">
        <v>351</v>
      </c>
      <c r="BE115" s="224">
        <f>IF(N115="základní",J115,0)</f>
        <v>0</v>
      </c>
      <c r="BF115" s="224">
        <f>IF(N115="snížená",J115,0)</f>
        <v>0</v>
      </c>
      <c r="BG115" s="224">
        <f>IF(N115="zákl. přenesená",J115,0)</f>
        <v>0</v>
      </c>
      <c r="BH115" s="224">
        <f>IF(N115="sníž. přenesená",J115,0)</f>
        <v>0</v>
      </c>
      <c r="BI115" s="224">
        <f>IF(N115="nulová",J115,0)</f>
        <v>0</v>
      </c>
      <c r="BJ115" s="17" t="s">
        <v>82</v>
      </c>
      <c r="BK115" s="224">
        <f>ROUND(I115*H115,2)</f>
        <v>0</v>
      </c>
      <c r="BL115" s="17" t="s">
        <v>228</v>
      </c>
      <c r="BM115" s="223" t="s">
        <v>5481</v>
      </c>
    </row>
    <row r="116" spans="1:51" s="13" customFormat="1" ht="12">
      <c r="A116" s="13"/>
      <c r="B116" s="236"/>
      <c r="C116" s="237"/>
      <c r="D116" s="227" t="s">
        <v>358</v>
      </c>
      <c r="E116" s="238" t="s">
        <v>426</v>
      </c>
      <c r="F116" s="239" t="s">
        <v>5482</v>
      </c>
      <c r="G116" s="237"/>
      <c r="H116" s="240">
        <v>4.028</v>
      </c>
      <c r="I116" s="241"/>
      <c r="J116" s="237"/>
      <c r="K116" s="237"/>
      <c r="L116" s="242"/>
      <c r="M116" s="243"/>
      <c r="N116" s="244"/>
      <c r="O116" s="244"/>
      <c r="P116" s="244"/>
      <c r="Q116" s="244"/>
      <c r="R116" s="244"/>
      <c r="S116" s="244"/>
      <c r="T116" s="245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46" t="s">
        <v>358</v>
      </c>
      <c r="AU116" s="246" t="s">
        <v>82</v>
      </c>
      <c r="AV116" s="13" t="s">
        <v>138</v>
      </c>
      <c r="AW116" s="13" t="s">
        <v>35</v>
      </c>
      <c r="AX116" s="13" t="s">
        <v>82</v>
      </c>
      <c r="AY116" s="246" t="s">
        <v>351</v>
      </c>
    </row>
    <row r="117" spans="1:65" s="2" customFormat="1" ht="55.5" customHeight="1">
      <c r="A117" s="38"/>
      <c r="B117" s="39"/>
      <c r="C117" s="212" t="s">
        <v>428</v>
      </c>
      <c r="D117" s="212" t="s">
        <v>352</v>
      </c>
      <c r="E117" s="213" t="s">
        <v>5066</v>
      </c>
      <c r="F117" s="214" t="s">
        <v>5067</v>
      </c>
      <c r="G117" s="215" t="s">
        <v>355</v>
      </c>
      <c r="H117" s="216">
        <v>3.019</v>
      </c>
      <c r="I117" s="217"/>
      <c r="J117" s="218">
        <f>ROUND(I117*H117,2)</f>
        <v>0</v>
      </c>
      <c r="K117" s="214" t="s">
        <v>356</v>
      </c>
      <c r="L117" s="44"/>
      <c r="M117" s="219" t="s">
        <v>28</v>
      </c>
      <c r="N117" s="220" t="s">
        <v>45</v>
      </c>
      <c r="O117" s="84"/>
      <c r="P117" s="221">
        <f>O117*H117</f>
        <v>0</v>
      </c>
      <c r="Q117" s="221">
        <v>0</v>
      </c>
      <c r="R117" s="221">
        <f>Q117*H117</f>
        <v>0</v>
      </c>
      <c r="S117" s="221">
        <v>0</v>
      </c>
      <c r="T117" s="222">
        <f>S117*H117</f>
        <v>0</v>
      </c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R117" s="223" t="s">
        <v>228</v>
      </c>
      <c r="AT117" s="223" t="s">
        <v>352</v>
      </c>
      <c r="AU117" s="223" t="s">
        <v>82</v>
      </c>
      <c r="AY117" s="17" t="s">
        <v>351</v>
      </c>
      <c r="BE117" s="224">
        <f>IF(N117="základní",J117,0)</f>
        <v>0</v>
      </c>
      <c r="BF117" s="224">
        <f>IF(N117="snížená",J117,0)</f>
        <v>0</v>
      </c>
      <c r="BG117" s="224">
        <f>IF(N117="zákl. přenesená",J117,0)</f>
        <v>0</v>
      </c>
      <c r="BH117" s="224">
        <f>IF(N117="sníž. přenesená",J117,0)</f>
        <v>0</v>
      </c>
      <c r="BI117" s="224">
        <f>IF(N117="nulová",J117,0)</f>
        <v>0</v>
      </c>
      <c r="BJ117" s="17" t="s">
        <v>82</v>
      </c>
      <c r="BK117" s="224">
        <f>ROUND(I117*H117,2)</f>
        <v>0</v>
      </c>
      <c r="BL117" s="17" t="s">
        <v>228</v>
      </c>
      <c r="BM117" s="223" t="s">
        <v>5483</v>
      </c>
    </row>
    <row r="118" spans="1:51" s="13" customFormat="1" ht="12">
      <c r="A118" s="13"/>
      <c r="B118" s="236"/>
      <c r="C118" s="237"/>
      <c r="D118" s="227" t="s">
        <v>358</v>
      </c>
      <c r="E118" s="238" t="s">
        <v>432</v>
      </c>
      <c r="F118" s="239" t="s">
        <v>5484</v>
      </c>
      <c r="G118" s="237"/>
      <c r="H118" s="240">
        <v>3.019</v>
      </c>
      <c r="I118" s="241"/>
      <c r="J118" s="237"/>
      <c r="K118" s="237"/>
      <c r="L118" s="242"/>
      <c r="M118" s="243"/>
      <c r="N118" s="244"/>
      <c r="O118" s="244"/>
      <c r="P118" s="244"/>
      <c r="Q118" s="244"/>
      <c r="R118" s="244"/>
      <c r="S118" s="244"/>
      <c r="T118" s="245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46" t="s">
        <v>358</v>
      </c>
      <c r="AU118" s="246" t="s">
        <v>82</v>
      </c>
      <c r="AV118" s="13" t="s">
        <v>138</v>
      </c>
      <c r="AW118" s="13" t="s">
        <v>35</v>
      </c>
      <c r="AX118" s="13" t="s">
        <v>82</v>
      </c>
      <c r="AY118" s="246" t="s">
        <v>351</v>
      </c>
    </row>
    <row r="119" spans="1:65" s="2" customFormat="1" ht="16.5" customHeight="1">
      <c r="A119" s="38"/>
      <c r="B119" s="39"/>
      <c r="C119" s="247" t="s">
        <v>433</v>
      </c>
      <c r="D119" s="247" t="s">
        <v>612</v>
      </c>
      <c r="E119" s="248" t="s">
        <v>5070</v>
      </c>
      <c r="F119" s="249" t="s">
        <v>5071</v>
      </c>
      <c r="G119" s="250" t="s">
        <v>540</v>
      </c>
      <c r="H119" s="251">
        <v>6.038</v>
      </c>
      <c r="I119" s="252"/>
      <c r="J119" s="253">
        <f>ROUND(I119*H119,2)</f>
        <v>0</v>
      </c>
      <c r="K119" s="249" t="s">
        <v>356</v>
      </c>
      <c r="L119" s="254"/>
      <c r="M119" s="255" t="s">
        <v>28</v>
      </c>
      <c r="N119" s="256" t="s">
        <v>45</v>
      </c>
      <c r="O119" s="84"/>
      <c r="P119" s="221">
        <f>O119*H119</f>
        <v>0</v>
      </c>
      <c r="Q119" s="221">
        <v>1</v>
      </c>
      <c r="R119" s="221">
        <f>Q119*H119</f>
        <v>6.038</v>
      </c>
      <c r="S119" s="221">
        <v>0</v>
      </c>
      <c r="T119" s="222">
        <f>S119*H119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R119" s="223" t="s">
        <v>405</v>
      </c>
      <c r="AT119" s="223" t="s">
        <v>612</v>
      </c>
      <c r="AU119" s="223" t="s">
        <v>82</v>
      </c>
      <c r="AY119" s="17" t="s">
        <v>351</v>
      </c>
      <c r="BE119" s="224">
        <f>IF(N119="základní",J119,0)</f>
        <v>0</v>
      </c>
      <c r="BF119" s="224">
        <f>IF(N119="snížená",J119,0)</f>
        <v>0</v>
      </c>
      <c r="BG119" s="224">
        <f>IF(N119="zákl. přenesená",J119,0)</f>
        <v>0</v>
      </c>
      <c r="BH119" s="224">
        <f>IF(N119="sníž. přenesená",J119,0)</f>
        <v>0</v>
      </c>
      <c r="BI119" s="224">
        <f>IF(N119="nulová",J119,0)</f>
        <v>0</v>
      </c>
      <c r="BJ119" s="17" t="s">
        <v>82</v>
      </c>
      <c r="BK119" s="224">
        <f>ROUND(I119*H119,2)</f>
        <v>0</v>
      </c>
      <c r="BL119" s="17" t="s">
        <v>228</v>
      </c>
      <c r="BM119" s="223" t="s">
        <v>5485</v>
      </c>
    </row>
    <row r="120" spans="1:51" s="13" customFormat="1" ht="12">
      <c r="A120" s="13"/>
      <c r="B120" s="236"/>
      <c r="C120" s="237"/>
      <c r="D120" s="227" t="s">
        <v>358</v>
      </c>
      <c r="E120" s="238" t="s">
        <v>437</v>
      </c>
      <c r="F120" s="239" t="s">
        <v>5486</v>
      </c>
      <c r="G120" s="237"/>
      <c r="H120" s="240">
        <v>6.038</v>
      </c>
      <c r="I120" s="241"/>
      <c r="J120" s="237"/>
      <c r="K120" s="237"/>
      <c r="L120" s="242"/>
      <c r="M120" s="243"/>
      <c r="N120" s="244"/>
      <c r="O120" s="244"/>
      <c r="P120" s="244"/>
      <c r="Q120" s="244"/>
      <c r="R120" s="244"/>
      <c r="S120" s="244"/>
      <c r="T120" s="245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46" t="s">
        <v>358</v>
      </c>
      <c r="AU120" s="246" t="s">
        <v>82</v>
      </c>
      <c r="AV120" s="13" t="s">
        <v>138</v>
      </c>
      <c r="AW120" s="13" t="s">
        <v>35</v>
      </c>
      <c r="AX120" s="13" t="s">
        <v>82</v>
      </c>
      <c r="AY120" s="246" t="s">
        <v>351</v>
      </c>
    </row>
    <row r="121" spans="1:63" s="11" customFormat="1" ht="25.9" customHeight="1">
      <c r="A121" s="11"/>
      <c r="B121" s="198"/>
      <c r="C121" s="199"/>
      <c r="D121" s="200" t="s">
        <v>73</v>
      </c>
      <c r="E121" s="201" t="s">
        <v>5487</v>
      </c>
      <c r="F121" s="201" t="s">
        <v>4179</v>
      </c>
      <c r="G121" s="199"/>
      <c r="H121" s="199"/>
      <c r="I121" s="202"/>
      <c r="J121" s="203">
        <f>BK121</f>
        <v>0</v>
      </c>
      <c r="K121" s="199"/>
      <c r="L121" s="204"/>
      <c r="M121" s="205"/>
      <c r="N121" s="206"/>
      <c r="O121" s="206"/>
      <c r="P121" s="207">
        <f>SUM(P122:P128)</f>
        <v>0</v>
      </c>
      <c r="Q121" s="206"/>
      <c r="R121" s="207">
        <f>SUM(R122:R128)</f>
        <v>0</v>
      </c>
      <c r="S121" s="206"/>
      <c r="T121" s="208">
        <f>SUM(T122:T128)</f>
        <v>0</v>
      </c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R121" s="209" t="s">
        <v>228</v>
      </c>
      <c r="AT121" s="210" t="s">
        <v>73</v>
      </c>
      <c r="AU121" s="210" t="s">
        <v>74</v>
      </c>
      <c r="AY121" s="209" t="s">
        <v>351</v>
      </c>
      <c r="BK121" s="211">
        <f>SUM(BK122:BK128)</f>
        <v>0</v>
      </c>
    </row>
    <row r="122" spans="1:65" s="2" customFormat="1" ht="21.75" customHeight="1">
      <c r="A122" s="38"/>
      <c r="B122" s="39"/>
      <c r="C122" s="212" t="s">
        <v>507</v>
      </c>
      <c r="D122" s="212" t="s">
        <v>352</v>
      </c>
      <c r="E122" s="213" t="s">
        <v>5488</v>
      </c>
      <c r="F122" s="214" t="s">
        <v>5489</v>
      </c>
      <c r="G122" s="215" t="s">
        <v>612</v>
      </c>
      <c r="H122" s="216">
        <v>11.01</v>
      </c>
      <c r="I122" s="217"/>
      <c r="J122" s="218">
        <f>ROUND(I122*H122,2)</f>
        <v>0</v>
      </c>
      <c r="K122" s="214" t="s">
        <v>28</v>
      </c>
      <c r="L122" s="44"/>
      <c r="M122" s="219" t="s">
        <v>28</v>
      </c>
      <c r="N122" s="220" t="s">
        <v>45</v>
      </c>
      <c r="O122" s="84"/>
      <c r="P122" s="221">
        <f>O122*H122</f>
        <v>0</v>
      </c>
      <c r="Q122" s="221">
        <v>0</v>
      </c>
      <c r="R122" s="221">
        <f>Q122*H122</f>
        <v>0</v>
      </c>
      <c r="S122" s="221">
        <v>0</v>
      </c>
      <c r="T122" s="222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23" t="s">
        <v>228</v>
      </c>
      <c r="AT122" s="223" t="s">
        <v>352</v>
      </c>
      <c r="AU122" s="223" t="s">
        <v>82</v>
      </c>
      <c r="AY122" s="17" t="s">
        <v>351</v>
      </c>
      <c r="BE122" s="224">
        <f>IF(N122="základní",J122,0)</f>
        <v>0</v>
      </c>
      <c r="BF122" s="224">
        <f>IF(N122="snížená",J122,0)</f>
        <v>0</v>
      </c>
      <c r="BG122" s="224">
        <f>IF(N122="zákl. přenesená",J122,0)</f>
        <v>0</v>
      </c>
      <c r="BH122" s="224">
        <f>IF(N122="sníž. přenesená",J122,0)</f>
        <v>0</v>
      </c>
      <c r="BI122" s="224">
        <f>IF(N122="nulová",J122,0)</f>
        <v>0</v>
      </c>
      <c r="BJ122" s="17" t="s">
        <v>82</v>
      </c>
      <c r="BK122" s="224">
        <f>ROUND(I122*H122,2)</f>
        <v>0</v>
      </c>
      <c r="BL122" s="17" t="s">
        <v>228</v>
      </c>
      <c r="BM122" s="223" t="s">
        <v>5490</v>
      </c>
    </row>
    <row r="123" spans="1:51" s="12" customFormat="1" ht="12">
      <c r="A123" s="12"/>
      <c r="B123" s="225"/>
      <c r="C123" s="226"/>
      <c r="D123" s="227" t="s">
        <v>358</v>
      </c>
      <c r="E123" s="228" t="s">
        <v>28</v>
      </c>
      <c r="F123" s="229" t="s">
        <v>5460</v>
      </c>
      <c r="G123" s="226"/>
      <c r="H123" s="228" t="s">
        <v>28</v>
      </c>
      <c r="I123" s="230"/>
      <c r="J123" s="226"/>
      <c r="K123" s="226"/>
      <c r="L123" s="231"/>
      <c r="M123" s="232"/>
      <c r="N123" s="233"/>
      <c r="O123" s="233"/>
      <c r="P123" s="233"/>
      <c r="Q123" s="233"/>
      <c r="R123" s="233"/>
      <c r="S123" s="233"/>
      <c r="T123" s="234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T123" s="235" t="s">
        <v>358</v>
      </c>
      <c r="AU123" s="235" t="s">
        <v>82</v>
      </c>
      <c r="AV123" s="12" t="s">
        <v>82</v>
      </c>
      <c r="AW123" s="12" t="s">
        <v>35</v>
      </c>
      <c r="AX123" s="12" t="s">
        <v>74</v>
      </c>
      <c r="AY123" s="235" t="s">
        <v>351</v>
      </c>
    </row>
    <row r="124" spans="1:51" s="12" customFormat="1" ht="12">
      <c r="A124" s="12"/>
      <c r="B124" s="225"/>
      <c r="C124" s="226"/>
      <c r="D124" s="227" t="s">
        <v>358</v>
      </c>
      <c r="E124" s="228" t="s">
        <v>28</v>
      </c>
      <c r="F124" s="229" t="s">
        <v>5461</v>
      </c>
      <c r="G124" s="226"/>
      <c r="H124" s="228" t="s">
        <v>28</v>
      </c>
      <c r="I124" s="230"/>
      <c r="J124" s="226"/>
      <c r="K124" s="226"/>
      <c r="L124" s="231"/>
      <c r="M124" s="232"/>
      <c r="N124" s="233"/>
      <c r="O124" s="233"/>
      <c r="P124" s="233"/>
      <c r="Q124" s="233"/>
      <c r="R124" s="233"/>
      <c r="S124" s="233"/>
      <c r="T124" s="234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T124" s="235" t="s">
        <v>358</v>
      </c>
      <c r="AU124" s="235" t="s">
        <v>82</v>
      </c>
      <c r="AV124" s="12" t="s">
        <v>82</v>
      </c>
      <c r="AW124" s="12" t="s">
        <v>35</v>
      </c>
      <c r="AX124" s="12" t="s">
        <v>74</v>
      </c>
      <c r="AY124" s="235" t="s">
        <v>351</v>
      </c>
    </row>
    <row r="125" spans="1:51" s="12" customFormat="1" ht="12">
      <c r="A125" s="12"/>
      <c r="B125" s="225"/>
      <c r="C125" s="226"/>
      <c r="D125" s="227" t="s">
        <v>358</v>
      </c>
      <c r="E125" s="228" t="s">
        <v>28</v>
      </c>
      <c r="F125" s="229" t="s">
        <v>5491</v>
      </c>
      <c r="G125" s="226"/>
      <c r="H125" s="228" t="s">
        <v>28</v>
      </c>
      <c r="I125" s="230"/>
      <c r="J125" s="226"/>
      <c r="K125" s="226"/>
      <c r="L125" s="231"/>
      <c r="M125" s="232"/>
      <c r="N125" s="233"/>
      <c r="O125" s="233"/>
      <c r="P125" s="233"/>
      <c r="Q125" s="233"/>
      <c r="R125" s="233"/>
      <c r="S125" s="233"/>
      <c r="T125" s="234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T125" s="235" t="s">
        <v>358</v>
      </c>
      <c r="AU125" s="235" t="s">
        <v>82</v>
      </c>
      <c r="AV125" s="12" t="s">
        <v>82</v>
      </c>
      <c r="AW125" s="12" t="s">
        <v>35</v>
      </c>
      <c r="AX125" s="12" t="s">
        <v>74</v>
      </c>
      <c r="AY125" s="235" t="s">
        <v>351</v>
      </c>
    </row>
    <row r="126" spans="1:51" s="13" customFormat="1" ht="12">
      <c r="A126" s="13"/>
      <c r="B126" s="236"/>
      <c r="C126" s="237"/>
      <c r="D126" s="227" t="s">
        <v>358</v>
      </c>
      <c r="E126" s="238" t="s">
        <v>511</v>
      </c>
      <c r="F126" s="239" t="s">
        <v>5492</v>
      </c>
      <c r="G126" s="237"/>
      <c r="H126" s="240">
        <v>11.01</v>
      </c>
      <c r="I126" s="241"/>
      <c r="J126" s="237"/>
      <c r="K126" s="237"/>
      <c r="L126" s="242"/>
      <c r="M126" s="243"/>
      <c r="N126" s="244"/>
      <c r="O126" s="244"/>
      <c r="P126" s="244"/>
      <c r="Q126" s="244"/>
      <c r="R126" s="244"/>
      <c r="S126" s="244"/>
      <c r="T126" s="245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6" t="s">
        <v>358</v>
      </c>
      <c r="AU126" s="246" t="s">
        <v>82</v>
      </c>
      <c r="AV126" s="13" t="s">
        <v>138</v>
      </c>
      <c r="AW126" s="13" t="s">
        <v>35</v>
      </c>
      <c r="AX126" s="13" t="s">
        <v>82</v>
      </c>
      <c r="AY126" s="246" t="s">
        <v>351</v>
      </c>
    </row>
    <row r="127" spans="1:65" s="2" customFormat="1" ht="16.5" customHeight="1">
      <c r="A127" s="38"/>
      <c r="B127" s="39"/>
      <c r="C127" s="247" t="s">
        <v>513</v>
      </c>
      <c r="D127" s="247" t="s">
        <v>612</v>
      </c>
      <c r="E127" s="248" t="s">
        <v>5493</v>
      </c>
      <c r="F127" s="249" t="s">
        <v>5494</v>
      </c>
      <c r="G127" s="250" t="s">
        <v>612</v>
      </c>
      <c r="H127" s="251">
        <v>11.01</v>
      </c>
      <c r="I127" s="252"/>
      <c r="J127" s="253">
        <f>ROUND(I127*H127,2)</f>
        <v>0</v>
      </c>
      <c r="K127" s="249" t="s">
        <v>28</v>
      </c>
      <c r="L127" s="254"/>
      <c r="M127" s="255" t="s">
        <v>28</v>
      </c>
      <c r="N127" s="256" t="s">
        <v>45</v>
      </c>
      <c r="O127" s="84"/>
      <c r="P127" s="221">
        <f>O127*H127</f>
        <v>0</v>
      </c>
      <c r="Q127" s="221">
        <v>0</v>
      </c>
      <c r="R127" s="221">
        <f>Q127*H127</f>
        <v>0</v>
      </c>
      <c r="S127" s="221">
        <v>0</v>
      </c>
      <c r="T127" s="222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23" t="s">
        <v>405</v>
      </c>
      <c r="AT127" s="223" t="s">
        <v>612</v>
      </c>
      <c r="AU127" s="223" t="s">
        <v>82</v>
      </c>
      <c r="AY127" s="17" t="s">
        <v>351</v>
      </c>
      <c r="BE127" s="224">
        <f>IF(N127="základní",J127,0)</f>
        <v>0</v>
      </c>
      <c r="BF127" s="224">
        <f>IF(N127="snížená",J127,0)</f>
        <v>0</v>
      </c>
      <c r="BG127" s="224">
        <f>IF(N127="zákl. přenesená",J127,0)</f>
        <v>0</v>
      </c>
      <c r="BH127" s="224">
        <f>IF(N127="sníž. přenesená",J127,0)</f>
        <v>0</v>
      </c>
      <c r="BI127" s="224">
        <f>IF(N127="nulová",J127,0)</f>
        <v>0</v>
      </c>
      <c r="BJ127" s="17" t="s">
        <v>82</v>
      </c>
      <c r="BK127" s="224">
        <f>ROUND(I127*H127,2)</f>
        <v>0</v>
      </c>
      <c r="BL127" s="17" t="s">
        <v>228</v>
      </c>
      <c r="BM127" s="223" t="s">
        <v>5495</v>
      </c>
    </row>
    <row r="128" spans="1:51" s="13" customFormat="1" ht="12">
      <c r="A128" s="13"/>
      <c r="B128" s="236"/>
      <c r="C128" s="237"/>
      <c r="D128" s="227" t="s">
        <v>358</v>
      </c>
      <c r="E128" s="238" t="s">
        <v>517</v>
      </c>
      <c r="F128" s="239" t="s">
        <v>5492</v>
      </c>
      <c r="G128" s="237"/>
      <c r="H128" s="240">
        <v>11.01</v>
      </c>
      <c r="I128" s="241"/>
      <c r="J128" s="237"/>
      <c r="K128" s="237"/>
      <c r="L128" s="242"/>
      <c r="M128" s="243"/>
      <c r="N128" s="244"/>
      <c r="O128" s="244"/>
      <c r="P128" s="244"/>
      <c r="Q128" s="244"/>
      <c r="R128" s="244"/>
      <c r="S128" s="244"/>
      <c r="T128" s="245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6" t="s">
        <v>358</v>
      </c>
      <c r="AU128" s="246" t="s">
        <v>82</v>
      </c>
      <c r="AV128" s="13" t="s">
        <v>138</v>
      </c>
      <c r="AW128" s="13" t="s">
        <v>35</v>
      </c>
      <c r="AX128" s="13" t="s">
        <v>82</v>
      </c>
      <c r="AY128" s="246" t="s">
        <v>351</v>
      </c>
    </row>
    <row r="129" spans="1:63" s="11" customFormat="1" ht="25.9" customHeight="1">
      <c r="A129" s="11"/>
      <c r="B129" s="198"/>
      <c r="C129" s="199"/>
      <c r="D129" s="200" t="s">
        <v>73</v>
      </c>
      <c r="E129" s="201" t="s">
        <v>5496</v>
      </c>
      <c r="F129" s="201" t="s">
        <v>5497</v>
      </c>
      <c r="G129" s="199"/>
      <c r="H129" s="199"/>
      <c r="I129" s="202"/>
      <c r="J129" s="203">
        <f>BK129</f>
        <v>0</v>
      </c>
      <c r="K129" s="199"/>
      <c r="L129" s="204"/>
      <c r="M129" s="205"/>
      <c r="N129" s="206"/>
      <c r="O129" s="206"/>
      <c r="P129" s="207">
        <f>SUM(P130:P166)</f>
        <v>0</v>
      </c>
      <c r="Q129" s="206"/>
      <c r="R129" s="207">
        <f>SUM(R130:R166)</f>
        <v>0.0094305</v>
      </c>
      <c r="S129" s="206"/>
      <c r="T129" s="208">
        <f>SUM(T130:T166)</f>
        <v>0</v>
      </c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R129" s="209" t="s">
        <v>228</v>
      </c>
      <c r="AT129" s="210" t="s">
        <v>73</v>
      </c>
      <c r="AU129" s="210" t="s">
        <v>74</v>
      </c>
      <c r="AY129" s="209" t="s">
        <v>351</v>
      </c>
      <c r="BK129" s="211">
        <f>SUM(BK130:BK166)</f>
        <v>0</v>
      </c>
    </row>
    <row r="130" spans="1:65" s="2" customFormat="1" ht="16.5" customHeight="1">
      <c r="A130" s="38"/>
      <c r="B130" s="39"/>
      <c r="C130" s="212" t="s">
        <v>519</v>
      </c>
      <c r="D130" s="212" t="s">
        <v>352</v>
      </c>
      <c r="E130" s="213" t="s">
        <v>5498</v>
      </c>
      <c r="F130" s="214" t="s">
        <v>5499</v>
      </c>
      <c r="G130" s="215" t="s">
        <v>612</v>
      </c>
      <c r="H130" s="216">
        <v>12.5</v>
      </c>
      <c r="I130" s="217"/>
      <c r="J130" s="218">
        <f>ROUND(I130*H130,2)</f>
        <v>0</v>
      </c>
      <c r="K130" s="214" t="s">
        <v>28</v>
      </c>
      <c r="L130" s="44"/>
      <c r="M130" s="219" t="s">
        <v>28</v>
      </c>
      <c r="N130" s="220" t="s">
        <v>45</v>
      </c>
      <c r="O130" s="84"/>
      <c r="P130" s="221">
        <f>O130*H130</f>
        <v>0</v>
      </c>
      <c r="Q130" s="221">
        <v>0</v>
      </c>
      <c r="R130" s="221">
        <f>Q130*H130</f>
        <v>0</v>
      </c>
      <c r="S130" s="221">
        <v>0</v>
      </c>
      <c r="T130" s="222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23" t="s">
        <v>228</v>
      </c>
      <c r="AT130" s="223" t="s">
        <v>352</v>
      </c>
      <c r="AU130" s="223" t="s">
        <v>82</v>
      </c>
      <c r="AY130" s="17" t="s">
        <v>351</v>
      </c>
      <c r="BE130" s="224">
        <f>IF(N130="základní",J130,0)</f>
        <v>0</v>
      </c>
      <c r="BF130" s="224">
        <f>IF(N130="snížená",J130,0)</f>
        <v>0</v>
      </c>
      <c r="BG130" s="224">
        <f>IF(N130="zákl. přenesená",J130,0)</f>
        <v>0</v>
      </c>
      <c r="BH130" s="224">
        <f>IF(N130="sníž. přenesená",J130,0)</f>
        <v>0</v>
      </c>
      <c r="BI130" s="224">
        <f>IF(N130="nulová",J130,0)</f>
        <v>0</v>
      </c>
      <c r="BJ130" s="17" t="s">
        <v>82</v>
      </c>
      <c r="BK130" s="224">
        <f>ROUND(I130*H130,2)</f>
        <v>0</v>
      </c>
      <c r="BL130" s="17" t="s">
        <v>228</v>
      </c>
      <c r="BM130" s="223" t="s">
        <v>5500</v>
      </c>
    </row>
    <row r="131" spans="1:51" s="12" customFormat="1" ht="12">
      <c r="A131" s="12"/>
      <c r="B131" s="225"/>
      <c r="C131" s="226"/>
      <c r="D131" s="227" t="s">
        <v>358</v>
      </c>
      <c r="E131" s="228" t="s">
        <v>28</v>
      </c>
      <c r="F131" s="229" t="s">
        <v>5460</v>
      </c>
      <c r="G131" s="226"/>
      <c r="H131" s="228" t="s">
        <v>28</v>
      </c>
      <c r="I131" s="230"/>
      <c r="J131" s="226"/>
      <c r="K131" s="226"/>
      <c r="L131" s="231"/>
      <c r="M131" s="232"/>
      <c r="N131" s="233"/>
      <c r="O131" s="233"/>
      <c r="P131" s="233"/>
      <c r="Q131" s="233"/>
      <c r="R131" s="233"/>
      <c r="S131" s="233"/>
      <c r="T131" s="234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T131" s="235" t="s">
        <v>358</v>
      </c>
      <c r="AU131" s="235" t="s">
        <v>82</v>
      </c>
      <c r="AV131" s="12" t="s">
        <v>82</v>
      </c>
      <c r="AW131" s="12" t="s">
        <v>35</v>
      </c>
      <c r="AX131" s="12" t="s">
        <v>74</v>
      </c>
      <c r="AY131" s="235" t="s">
        <v>351</v>
      </c>
    </row>
    <row r="132" spans="1:51" s="12" customFormat="1" ht="12">
      <c r="A132" s="12"/>
      <c r="B132" s="225"/>
      <c r="C132" s="226"/>
      <c r="D132" s="227" t="s">
        <v>358</v>
      </c>
      <c r="E132" s="228" t="s">
        <v>28</v>
      </c>
      <c r="F132" s="229" t="s">
        <v>5461</v>
      </c>
      <c r="G132" s="226"/>
      <c r="H132" s="228" t="s">
        <v>28</v>
      </c>
      <c r="I132" s="230"/>
      <c r="J132" s="226"/>
      <c r="K132" s="226"/>
      <c r="L132" s="231"/>
      <c r="M132" s="232"/>
      <c r="N132" s="233"/>
      <c r="O132" s="233"/>
      <c r="P132" s="233"/>
      <c r="Q132" s="233"/>
      <c r="R132" s="233"/>
      <c r="S132" s="233"/>
      <c r="T132" s="234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T132" s="235" t="s">
        <v>358</v>
      </c>
      <c r="AU132" s="235" t="s">
        <v>82</v>
      </c>
      <c r="AV132" s="12" t="s">
        <v>82</v>
      </c>
      <c r="AW132" s="12" t="s">
        <v>35</v>
      </c>
      <c r="AX132" s="12" t="s">
        <v>74</v>
      </c>
      <c r="AY132" s="235" t="s">
        <v>351</v>
      </c>
    </row>
    <row r="133" spans="1:51" s="13" customFormat="1" ht="12">
      <c r="A133" s="13"/>
      <c r="B133" s="236"/>
      <c r="C133" s="237"/>
      <c r="D133" s="227" t="s">
        <v>358</v>
      </c>
      <c r="E133" s="238" t="s">
        <v>523</v>
      </c>
      <c r="F133" s="239" t="s">
        <v>5501</v>
      </c>
      <c r="G133" s="237"/>
      <c r="H133" s="240">
        <v>12.5</v>
      </c>
      <c r="I133" s="241"/>
      <c r="J133" s="237"/>
      <c r="K133" s="237"/>
      <c r="L133" s="242"/>
      <c r="M133" s="243"/>
      <c r="N133" s="244"/>
      <c r="O133" s="244"/>
      <c r="P133" s="244"/>
      <c r="Q133" s="244"/>
      <c r="R133" s="244"/>
      <c r="S133" s="244"/>
      <c r="T133" s="245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6" t="s">
        <v>358</v>
      </c>
      <c r="AU133" s="246" t="s">
        <v>82</v>
      </c>
      <c r="AV133" s="13" t="s">
        <v>138</v>
      </c>
      <c r="AW133" s="13" t="s">
        <v>35</v>
      </c>
      <c r="AX133" s="13" t="s">
        <v>82</v>
      </c>
      <c r="AY133" s="246" t="s">
        <v>351</v>
      </c>
    </row>
    <row r="134" spans="1:65" s="2" customFormat="1" ht="16.5" customHeight="1">
      <c r="A134" s="38"/>
      <c r="B134" s="39"/>
      <c r="C134" s="212" t="s">
        <v>525</v>
      </c>
      <c r="D134" s="212" t="s">
        <v>352</v>
      </c>
      <c r="E134" s="213" t="s">
        <v>5502</v>
      </c>
      <c r="F134" s="214" t="s">
        <v>5503</v>
      </c>
      <c r="G134" s="215" t="s">
        <v>612</v>
      </c>
      <c r="H134" s="216">
        <v>1.49</v>
      </c>
      <c r="I134" s="217"/>
      <c r="J134" s="218">
        <f>ROUND(I134*H134,2)</f>
        <v>0</v>
      </c>
      <c r="K134" s="214" t="s">
        <v>28</v>
      </c>
      <c r="L134" s="44"/>
      <c r="M134" s="219" t="s">
        <v>28</v>
      </c>
      <c r="N134" s="220" t="s">
        <v>45</v>
      </c>
      <c r="O134" s="84"/>
      <c r="P134" s="221">
        <f>O134*H134</f>
        <v>0</v>
      </c>
      <c r="Q134" s="221">
        <v>0</v>
      </c>
      <c r="R134" s="221">
        <f>Q134*H134</f>
        <v>0</v>
      </c>
      <c r="S134" s="221">
        <v>0</v>
      </c>
      <c r="T134" s="222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23" t="s">
        <v>228</v>
      </c>
      <c r="AT134" s="223" t="s">
        <v>352</v>
      </c>
      <c r="AU134" s="223" t="s">
        <v>82</v>
      </c>
      <c r="AY134" s="17" t="s">
        <v>351</v>
      </c>
      <c r="BE134" s="224">
        <f>IF(N134="základní",J134,0)</f>
        <v>0</v>
      </c>
      <c r="BF134" s="224">
        <f>IF(N134="snížená",J134,0)</f>
        <v>0</v>
      </c>
      <c r="BG134" s="224">
        <f>IF(N134="zákl. přenesená",J134,0)</f>
        <v>0</v>
      </c>
      <c r="BH134" s="224">
        <f>IF(N134="sníž. přenesená",J134,0)</f>
        <v>0</v>
      </c>
      <c r="BI134" s="224">
        <f>IF(N134="nulová",J134,0)</f>
        <v>0</v>
      </c>
      <c r="BJ134" s="17" t="s">
        <v>82</v>
      </c>
      <c r="BK134" s="224">
        <f>ROUND(I134*H134,2)</f>
        <v>0</v>
      </c>
      <c r="BL134" s="17" t="s">
        <v>228</v>
      </c>
      <c r="BM134" s="223" t="s">
        <v>5504</v>
      </c>
    </row>
    <row r="135" spans="1:51" s="12" customFormat="1" ht="12">
      <c r="A135" s="12"/>
      <c r="B135" s="225"/>
      <c r="C135" s="226"/>
      <c r="D135" s="227" t="s">
        <v>358</v>
      </c>
      <c r="E135" s="228" t="s">
        <v>28</v>
      </c>
      <c r="F135" s="229" t="s">
        <v>5460</v>
      </c>
      <c r="G135" s="226"/>
      <c r="H135" s="228" t="s">
        <v>28</v>
      </c>
      <c r="I135" s="230"/>
      <c r="J135" s="226"/>
      <c r="K135" s="226"/>
      <c r="L135" s="231"/>
      <c r="M135" s="232"/>
      <c r="N135" s="233"/>
      <c r="O135" s="233"/>
      <c r="P135" s="233"/>
      <c r="Q135" s="233"/>
      <c r="R135" s="233"/>
      <c r="S135" s="233"/>
      <c r="T135" s="234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T135" s="235" t="s">
        <v>358</v>
      </c>
      <c r="AU135" s="235" t="s">
        <v>82</v>
      </c>
      <c r="AV135" s="12" t="s">
        <v>82</v>
      </c>
      <c r="AW135" s="12" t="s">
        <v>35</v>
      </c>
      <c r="AX135" s="12" t="s">
        <v>74</v>
      </c>
      <c r="AY135" s="235" t="s">
        <v>351</v>
      </c>
    </row>
    <row r="136" spans="1:51" s="12" customFormat="1" ht="12">
      <c r="A136" s="12"/>
      <c r="B136" s="225"/>
      <c r="C136" s="226"/>
      <c r="D136" s="227" t="s">
        <v>358</v>
      </c>
      <c r="E136" s="228" t="s">
        <v>28</v>
      </c>
      <c r="F136" s="229" t="s">
        <v>5461</v>
      </c>
      <c r="G136" s="226"/>
      <c r="H136" s="228" t="s">
        <v>28</v>
      </c>
      <c r="I136" s="230"/>
      <c r="J136" s="226"/>
      <c r="K136" s="226"/>
      <c r="L136" s="231"/>
      <c r="M136" s="232"/>
      <c r="N136" s="233"/>
      <c r="O136" s="233"/>
      <c r="P136" s="233"/>
      <c r="Q136" s="233"/>
      <c r="R136" s="233"/>
      <c r="S136" s="233"/>
      <c r="T136" s="234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T136" s="235" t="s">
        <v>358</v>
      </c>
      <c r="AU136" s="235" t="s">
        <v>82</v>
      </c>
      <c r="AV136" s="12" t="s">
        <v>82</v>
      </c>
      <c r="AW136" s="12" t="s">
        <v>35</v>
      </c>
      <c r="AX136" s="12" t="s">
        <v>74</v>
      </c>
      <c r="AY136" s="235" t="s">
        <v>351</v>
      </c>
    </row>
    <row r="137" spans="1:51" s="13" customFormat="1" ht="12">
      <c r="A137" s="13"/>
      <c r="B137" s="236"/>
      <c r="C137" s="237"/>
      <c r="D137" s="227" t="s">
        <v>358</v>
      </c>
      <c r="E137" s="238" t="s">
        <v>529</v>
      </c>
      <c r="F137" s="239" t="s">
        <v>5505</v>
      </c>
      <c r="G137" s="237"/>
      <c r="H137" s="240">
        <v>1.49</v>
      </c>
      <c r="I137" s="241"/>
      <c r="J137" s="237"/>
      <c r="K137" s="237"/>
      <c r="L137" s="242"/>
      <c r="M137" s="243"/>
      <c r="N137" s="244"/>
      <c r="O137" s="244"/>
      <c r="P137" s="244"/>
      <c r="Q137" s="244"/>
      <c r="R137" s="244"/>
      <c r="S137" s="244"/>
      <c r="T137" s="245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6" t="s">
        <v>358</v>
      </c>
      <c r="AU137" s="246" t="s">
        <v>82</v>
      </c>
      <c r="AV137" s="13" t="s">
        <v>138</v>
      </c>
      <c r="AW137" s="13" t="s">
        <v>35</v>
      </c>
      <c r="AX137" s="13" t="s">
        <v>82</v>
      </c>
      <c r="AY137" s="246" t="s">
        <v>351</v>
      </c>
    </row>
    <row r="138" spans="1:65" s="2" customFormat="1" ht="21.75" customHeight="1">
      <c r="A138" s="38"/>
      <c r="B138" s="39"/>
      <c r="C138" s="247" t="s">
        <v>531</v>
      </c>
      <c r="D138" s="247" t="s">
        <v>612</v>
      </c>
      <c r="E138" s="248" t="s">
        <v>5506</v>
      </c>
      <c r="F138" s="249" t="s">
        <v>5507</v>
      </c>
      <c r="G138" s="250" t="s">
        <v>612</v>
      </c>
      <c r="H138" s="251">
        <v>12.5</v>
      </c>
      <c r="I138" s="252"/>
      <c r="J138" s="253">
        <f>ROUND(I138*H138,2)</f>
        <v>0</v>
      </c>
      <c r="K138" s="249" t="s">
        <v>356</v>
      </c>
      <c r="L138" s="254"/>
      <c r="M138" s="255" t="s">
        <v>28</v>
      </c>
      <c r="N138" s="256" t="s">
        <v>45</v>
      </c>
      <c r="O138" s="84"/>
      <c r="P138" s="221">
        <f>O138*H138</f>
        <v>0</v>
      </c>
      <c r="Q138" s="221">
        <v>0.00068</v>
      </c>
      <c r="R138" s="221">
        <f>Q138*H138</f>
        <v>0.0085</v>
      </c>
      <c r="S138" s="221">
        <v>0</v>
      </c>
      <c r="T138" s="222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23" t="s">
        <v>405</v>
      </c>
      <c r="AT138" s="223" t="s">
        <v>612</v>
      </c>
      <c r="AU138" s="223" t="s">
        <v>82</v>
      </c>
      <c r="AY138" s="17" t="s">
        <v>351</v>
      </c>
      <c r="BE138" s="224">
        <f>IF(N138="základní",J138,0)</f>
        <v>0</v>
      </c>
      <c r="BF138" s="224">
        <f>IF(N138="snížená",J138,0)</f>
        <v>0</v>
      </c>
      <c r="BG138" s="224">
        <f>IF(N138="zákl. přenesená",J138,0)</f>
        <v>0</v>
      </c>
      <c r="BH138" s="224">
        <f>IF(N138="sníž. přenesená",J138,0)</f>
        <v>0</v>
      </c>
      <c r="BI138" s="224">
        <f>IF(N138="nulová",J138,0)</f>
        <v>0</v>
      </c>
      <c r="BJ138" s="17" t="s">
        <v>82</v>
      </c>
      <c r="BK138" s="224">
        <f>ROUND(I138*H138,2)</f>
        <v>0</v>
      </c>
      <c r="BL138" s="17" t="s">
        <v>228</v>
      </c>
      <c r="BM138" s="223" t="s">
        <v>5508</v>
      </c>
    </row>
    <row r="139" spans="1:51" s="12" customFormat="1" ht="12">
      <c r="A139" s="12"/>
      <c r="B139" s="225"/>
      <c r="C139" s="226"/>
      <c r="D139" s="227" t="s">
        <v>358</v>
      </c>
      <c r="E139" s="228" t="s">
        <v>28</v>
      </c>
      <c r="F139" s="229" t="s">
        <v>5460</v>
      </c>
      <c r="G139" s="226"/>
      <c r="H139" s="228" t="s">
        <v>28</v>
      </c>
      <c r="I139" s="230"/>
      <c r="J139" s="226"/>
      <c r="K139" s="226"/>
      <c r="L139" s="231"/>
      <c r="M139" s="232"/>
      <c r="N139" s="233"/>
      <c r="O139" s="233"/>
      <c r="P139" s="233"/>
      <c r="Q139" s="233"/>
      <c r="R139" s="233"/>
      <c r="S139" s="233"/>
      <c r="T139" s="234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T139" s="235" t="s">
        <v>358</v>
      </c>
      <c r="AU139" s="235" t="s">
        <v>82</v>
      </c>
      <c r="AV139" s="12" t="s">
        <v>82</v>
      </c>
      <c r="AW139" s="12" t="s">
        <v>35</v>
      </c>
      <c r="AX139" s="12" t="s">
        <v>74</v>
      </c>
      <c r="AY139" s="235" t="s">
        <v>351</v>
      </c>
    </row>
    <row r="140" spans="1:51" s="12" customFormat="1" ht="12">
      <c r="A140" s="12"/>
      <c r="B140" s="225"/>
      <c r="C140" s="226"/>
      <c r="D140" s="227" t="s">
        <v>358</v>
      </c>
      <c r="E140" s="228" t="s">
        <v>28</v>
      </c>
      <c r="F140" s="229" t="s">
        <v>5461</v>
      </c>
      <c r="G140" s="226"/>
      <c r="H140" s="228" t="s">
        <v>28</v>
      </c>
      <c r="I140" s="230"/>
      <c r="J140" s="226"/>
      <c r="K140" s="226"/>
      <c r="L140" s="231"/>
      <c r="M140" s="232"/>
      <c r="N140" s="233"/>
      <c r="O140" s="233"/>
      <c r="P140" s="233"/>
      <c r="Q140" s="233"/>
      <c r="R140" s="233"/>
      <c r="S140" s="233"/>
      <c r="T140" s="234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T140" s="235" t="s">
        <v>358</v>
      </c>
      <c r="AU140" s="235" t="s">
        <v>82</v>
      </c>
      <c r="AV140" s="12" t="s">
        <v>82</v>
      </c>
      <c r="AW140" s="12" t="s">
        <v>35</v>
      </c>
      <c r="AX140" s="12" t="s">
        <v>74</v>
      </c>
      <c r="AY140" s="235" t="s">
        <v>351</v>
      </c>
    </row>
    <row r="141" spans="1:51" s="13" customFormat="1" ht="12">
      <c r="A141" s="13"/>
      <c r="B141" s="236"/>
      <c r="C141" s="237"/>
      <c r="D141" s="227" t="s">
        <v>358</v>
      </c>
      <c r="E141" s="238" t="s">
        <v>536</v>
      </c>
      <c r="F141" s="239" t="s">
        <v>5501</v>
      </c>
      <c r="G141" s="237"/>
      <c r="H141" s="240">
        <v>12.5</v>
      </c>
      <c r="I141" s="241"/>
      <c r="J141" s="237"/>
      <c r="K141" s="237"/>
      <c r="L141" s="242"/>
      <c r="M141" s="243"/>
      <c r="N141" s="244"/>
      <c r="O141" s="244"/>
      <c r="P141" s="244"/>
      <c r="Q141" s="244"/>
      <c r="R141" s="244"/>
      <c r="S141" s="244"/>
      <c r="T141" s="245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6" t="s">
        <v>358</v>
      </c>
      <c r="AU141" s="246" t="s">
        <v>82</v>
      </c>
      <c r="AV141" s="13" t="s">
        <v>138</v>
      </c>
      <c r="AW141" s="13" t="s">
        <v>35</v>
      </c>
      <c r="AX141" s="13" t="s">
        <v>82</v>
      </c>
      <c r="AY141" s="246" t="s">
        <v>351</v>
      </c>
    </row>
    <row r="142" spans="1:65" s="2" customFormat="1" ht="16.5" customHeight="1">
      <c r="A142" s="38"/>
      <c r="B142" s="39"/>
      <c r="C142" s="247" t="s">
        <v>537</v>
      </c>
      <c r="D142" s="247" t="s">
        <v>612</v>
      </c>
      <c r="E142" s="248" t="s">
        <v>5509</v>
      </c>
      <c r="F142" s="249" t="s">
        <v>5510</v>
      </c>
      <c r="G142" s="250" t="s">
        <v>612</v>
      </c>
      <c r="H142" s="251">
        <v>1.49</v>
      </c>
      <c r="I142" s="252"/>
      <c r="J142" s="253">
        <f>ROUND(I142*H142,2)</f>
        <v>0</v>
      </c>
      <c r="K142" s="249" t="s">
        <v>356</v>
      </c>
      <c r="L142" s="254"/>
      <c r="M142" s="255" t="s">
        <v>28</v>
      </c>
      <c r="N142" s="256" t="s">
        <v>45</v>
      </c>
      <c r="O142" s="84"/>
      <c r="P142" s="221">
        <f>O142*H142</f>
        <v>0</v>
      </c>
      <c r="Q142" s="221">
        <v>0.00045</v>
      </c>
      <c r="R142" s="221">
        <f>Q142*H142</f>
        <v>0.0006705</v>
      </c>
      <c r="S142" s="221">
        <v>0</v>
      </c>
      <c r="T142" s="222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23" t="s">
        <v>405</v>
      </c>
      <c r="AT142" s="223" t="s">
        <v>612</v>
      </c>
      <c r="AU142" s="223" t="s">
        <v>82</v>
      </c>
      <c r="AY142" s="17" t="s">
        <v>351</v>
      </c>
      <c r="BE142" s="224">
        <f>IF(N142="základní",J142,0)</f>
        <v>0</v>
      </c>
      <c r="BF142" s="224">
        <f>IF(N142="snížená",J142,0)</f>
        <v>0</v>
      </c>
      <c r="BG142" s="224">
        <f>IF(N142="zákl. přenesená",J142,0)</f>
        <v>0</v>
      </c>
      <c r="BH142" s="224">
        <f>IF(N142="sníž. přenesená",J142,0)</f>
        <v>0</v>
      </c>
      <c r="BI142" s="224">
        <f>IF(N142="nulová",J142,0)</f>
        <v>0</v>
      </c>
      <c r="BJ142" s="17" t="s">
        <v>82</v>
      </c>
      <c r="BK142" s="224">
        <f>ROUND(I142*H142,2)</f>
        <v>0</v>
      </c>
      <c r="BL142" s="17" t="s">
        <v>228</v>
      </c>
      <c r="BM142" s="223" t="s">
        <v>5511</v>
      </c>
    </row>
    <row r="143" spans="1:51" s="12" customFormat="1" ht="12">
      <c r="A143" s="12"/>
      <c r="B143" s="225"/>
      <c r="C143" s="226"/>
      <c r="D143" s="227" t="s">
        <v>358</v>
      </c>
      <c r="E143" s="228" t="s">
        <v>28</v>
      </c>
      <c r="F143" s="229" t="s">
        <v>5460</v>
      </c>
      <c r="G143" s="226"/>
      <c r="H143" s="228" t="s">
        <v>28</v>
      </c>
      <c r="I143" s="230"/>
      <c r="J143" s="226"/>
      <c r="K143" s="226"/>
      <c r="L143" s="231"/>
      <c r="M143" s="232"/>
      <c r="N143" s="233"/>
      <c r="O143" s="233"/>
      <c r="P143" s="233"/>
      <c r="Q143" s="233"/>
      <c r="R143" s="233"/>
      <c r="S143" s="233"/>
      <c r="T143" s="234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T143" s="235" t="s">
        <v>358</v>
      </c>
      <c r="AU143" s="235" t="s">
        <v>82</v>
      </c>
      <c r="AV143" s="12" t="s">
        <v>82</v>
      </c>
      <c r="AW143" s="12" t="s">
        <v>35</v>
      </c>
      <c r="AX143" s="12" t="s">
        <v>74</v>
      </c>
      <c r="AY143" s="235" t="s">
        <v>351</v>
      </c>
    </row>
    <row r="144" spans="1:51" s="12" customFormat="1" ht="12">
      <c r="A144" s="12"/>
      <c r="B144" s="225"/>
      <c r="C144" s="226"/>
      <c r="D144" s="227" t="s">
        <v>358</v>
      </c>
      <c r="E144" s="228" t="s">
        <v>28</v>
      </c>
      <c r="F144" s="229" t="s">
        <v>5461</v>
      </c>
      <c r="G144" s="226"/>
      <c r="H144" s="228" t="s">
        <v>28</v>
      </c>
      <c r="I144" s="230"/>
      <c r="J144" s="226"/>
      <c r="K144" s="226"/>
      <c r="L144" s="231"/>
      <c r="M144" s="232"/>
      <c r="N144" s="233"/>
      <c r="O144" s="233"/>
      <c r="P144" s="233"/>
      <c r="Q144" s="233"/>
      <c r="R144" s="233"/>
      <c r="S144" s="233"/>
      <c r="T144" s="234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T144" s="235" t="s">
        <v>358</v>
      </c>
      <c r="AU144" s="235" t="s">
        <v>82</v>
      </c>
      <c r="AV144" s="12" t="s">
        <v>82</v>
      </c>
      <c r="AW144" s="12" t="s">
        <v>35</v>
      </c>
      <c r="AX144" s="12" t="s">
        <v>74</v>
      </c>
      <c r="AY144" s="235" t="s">
        <v>351</v>
      </c>
    </row>
    <row r="145" spans="1:51" s="13" customFormat="1" ht="12">
      <c r="A145" s="13"/>
      <c r="B145" s="236"/>
      <c r="C145" s="237"/>
      <c r="D145" s="227" t="s">
        <v>358</v>
      </c>
      <c r="E145" s="238" t="s">
        <v>543</v>
      </c>
      <c r="F145" s="239" t="s">
        <v>5505</v>
      </c>
      <c r="G145" s="237"/>
      <c r="H145" s="240">
        <v>1.49</v>
      </c>
      <c r="I145" s="241"/>
      <c r="J145" s="237"/>
      <c r="K145" s="237"/>
      <c r="L145" s="242"/>
      <c r="M145" s="243"/>
      <c r="N145" s="244"/>
      <c r="O145" s="244"/>
      <c r="P145" s="244"/>
      <c r="Q145" s="244"/>
      <c r="R145" s="244"/>
      <c r="S145" s="244"/>
      <c r="T145" s="245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6" t="s">
        <v>358</v>
      </c>
      <c r="AU145" s="246" t="s">
        <v>82</v>
      </c>
      <c r="AV145" s="13" t="s">
        <v>138</v>
      </c>
      <c r="AW145" s="13" t="s">
        <v>35</v>
      </c>
      <c r="AX145" s="13" t="s">
        <v>82</v>
      </c>
      <c r="AY145" s="246" t="s">
        <v>351</v>
      </c>
    </row>
    <row r="146" spans="1:65" s="2" customFormat="1" ht="21.75" customHeight="1">
      <c r="A146" s="38"/>
      <c r="B146" s="39"/>
      <c r="C146" s="247" t="s">
        <v>547</v>
      </c>
      <c r="D146" s="247" t="s">
        <v>612</v>
      </c>
      <c r="E146" s="248" t="s">
        <v>3466</v>
      </c>
      <c r="F146" s="249" t="s">
        <v>5512</v>
      </c>
      <c r="G146" s="250" t="s">
        <v>534</v>
      </c>
      <c r="H146" s="251">
        <v>2</v>
      </c>
      <c r="I146" s="252"/>
      <c r="J146" s="253">
        <f>ROUND(I146*H146,2)</f>
        <v>0</v>
      </c>
      <c r="K146" s="249" t="s">
        <v>356</v>
      </c>
      <c r="L146" s="254"/>
      <c r="M146" s="255" t="s">
        <v>28</v>
      </c>
      <c r="N146" s="256" t="s">
        <v>45</v>
      </c>
      <c r="O146" s="84"/>
      <c r="P146" s="221">
        <f>O146*H146</f>
        <v>0</v>
      </c>
      <c r="Q146" s="221">
        <v>0.00013</v>
      </c>
      <c r="R146" s="221">
        <f>Q146*H146</f>
        <v>0.00026</v>
      </c>
      <c r="S146" s="221">
        <v>0</v>
      </c>
      <c r="T146" s="222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23" t="s">
        <v>405</v>
      </c>
      <c r="AT146" s="223" t="s">
        <v>612</v>
      </c>
      <c r="AU146" s="223" t="s">
        <v>82</v>
      </c>
      <c r="AY146" s="17" t="s">
        <v>351</v>
      </c>
      <c r="BE146" s="224">
        <f>IF(N146="základní",J146,0)</f>
        <v>0</v>
      </c>
      <c r="BF146" s="224">
        <f>IF(N146="snížená",J146,0)</f>
        <v>0</v>
      </c>
      <c r="BG146" s="224">
        <f>IF(N146="zákl. přenesená",J146,0)</f>
        <v>0</v>
      </c>
      <c r="BH146" s="224">
        <f>IF(N146="sníž. přenesená",J146,0)</f>
        <v>0</v>
      </c>
      <c r="BI146" s="224">
        <f>IF(N146="nulová",J146,0)</f>
        <v>0</v>
      </c>
      <c r="BJ146" s="17" t="s">
        <v>82</v>
      </c>
      <c r="BK146" s="224">
        <f>ROUND(I146*H146,2)</f>
        <v>0</v>
      </c>
      <c r="BL146" s="17" t="s">
        <v>228</v>
      </c>
      <c r="BM146" s="223" t="s">
        <v>5513</v>
      </c>
    </row>
    <row r="147" spans="1:51" s="12" customFormat="1" ht="12">
      <c r="A147" s="12"/>
      <c r="B147" s="225"/>
      <c r="C147" s="226"/>
      <c r="D147" s="227" t="s">
        <v>358</v>
      </c>
      <c r="E147" s="228" t="s">
        <v>28</v>
      </c>
      <c r="F147" s="229" t="s">
        <v>5460</v>
      </c>
      <c r="G147" s="226"/>
      <c r="H147" s="228" t="s">
        <v>28</v>
      </c>
      <c r="I147" s="230"/>
      <c r="J147" s="226"/>
      <c r="K147" s="226"/>
      <c r="L147" s="231"/>
      <c r="M147" s="232"/>
      <c r="N147" s="233"/>
      <c r="O147" s="233"/>
      <c r="P147" s="233"/>
      <c r="Q147" s="233"/>
      <c r="R147" s="233"/>
      <c r="S147" s="233"/>
      <c r="T147" s="234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T147" s="235" t="s">
        <v>358</v>
      </c>
      <c r="AU147" s="235" t="s">
        <v>82</v>
      </c>
      <c r="AV147" s="12" t="s">
        <v>82</v>
      </c>
      <c r="AW147" s="12" t="s">
        <v>35</v>
      </c>
      <c r="AX147" s="12" t="s">
        <v>74</v>
      </c>
      <c r="AY147" s="235" t="s">
        <v>351</v>
      </c>
    </row>
    <row r="148" spans="1:51" s="12" customFormat="1" ht="12">
      <c r="A148" s="12"/>
      <c r="B148" s="225"/>
      <c r="C148" s="226"/>
      <c r="D148" s="227" t="s">
        <v>358</v>
      </c>
      <c r="E148" s="228" t="s">
        <v>28</v>
      </c>
      <c r="F148" s="229" t="s">
        <v>5461</v>
      </c>
      <c r="G148" s="226"/>
      <c r="H148" s="228" t="s">
        <v>28</v>
      </c>
      <c r="I148" s="230"/>
      <c r="J148" s="226"/>
      <c r="K148" s="226"/>
      <c r="L148" s="231"/>
      <c r="M148" s="232"/>
      <c r="N148" s="233"/>
      <c r="O148" s="233"/>
      <c r="P148" s="233"/>
      <c r="Q148" s="233"/>
      <c r="R148" s="233"/>
      <c r="S148" s="233"/>
      <c r="T148" s="234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T148" s="235" t="s">
        <v>358</v>
      </c>
      <c r="AU148" s="235" t="s">
        <v>82</v>
      </c>
      <c r="AV148" s="12" t="s">
        <v>82</v>
      </c>
      <c r="AW148" s="12" t="s">
        <v>35</v>
      </c>
      <c r="AX148" s="12" t="s">
        <v>74</v>
      </c>
      <c r="AY148" s="235" t="s">
        <v>351</v>
      </c>
    </row>
    <row r="149" spans="1:51" s="13" customFormat="1" ht="12">
      <c r="A149" s="13"/>
      <c r="B149" s="236"/>
      <c r="C149" s="237"/>
      <c r="D149" s="227" t="s">
        <v>358</v>
      </c>
      <c r="E149" s="238" t="s">
        <v>551</v>
      </c>
      <c r="F149" s="239" t="s">
        <v>138</v>
      </c>
      <c r="G149" s="237"/>
      <c r="H149" s="240">
        <v>2</v>
      </c>
      <c r="I149" s="241"/>
      <c r="J149" s="237"/>
      <c r="K149" s="237"/>
      <c r="L149" s="242"/>
      <c r="M149" s="243"/>
      <c r="N149" s="244"/>
      <c r="O149" s="244"/>
      <c r="P149" s="244"/>
      <c r="Q149" s="244"/>
      <c r="R149" s="244"/>
      <c r="S149" s="244"/>
      <c r="T149" s="245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6" t="s">
        <v>358</v>
      </c>
      <c r="AU149" s="246" t="s">
        <v>82</v>
      </c>
      <c r="AV149" s="13" t="s">
        <v>138</v>
      </c>
      <c r="AW149" s="13" t="s">
        <v>35</v>
      </c>
      <c r="AX149" s="13" t="s">
        <v>82</v>
      </c>
      <c r="AY149" s="246" t="s">
        <v>351</v>
      </c>
    </row>
    <row r="150" spans="1:65" s="2" customFormat="1" ht="16.5" customHeight="1">
      <c r="A150" s="38"/>
      <c r="B150" s="39"/>
      <c r="C150" s="212" t="s">
        <v>557</v>
      </c>
      <c r="D150" s="212" t="s">
        <v>352</v>
      </c>
      <c r="E150" s="213" t="s">
        <v>5514</v>
      </c>
      <c r="F150" s="214" t="s">
        <v>5515</v>
      </c>
      <c r="G150" s="215" t="s">
        <v>612</v>
      </c>
      <c r="H150" s="216">
        <v>1.49</v>
      </c>
      <c r="I150" s="217"/>
      <c r="J150" s="218">
        <f>ROUND(I150*H150,2)</f>
        <v>0</v>
      </c>
      <c r="K150" s="214" t="s">
        <v>28</v>
      </c>
      <c r="L150" s="44"/>
      <c r="M150" s="219" t="s">
        <v>28</v>
      </c>
      <c r="N150" s="220" t="s">
        <v>45</v>
      </c>
      <c r="O150" s="84"/>
      <c r="P150" s="221">
        <f>O150*H150</f>
        <v>0</v>
      </c>
      <c r="Q150" s="221">
        <v>0</v>
      </c>
      <c r="R150" s="221">
        <f>Q150*H150</f>
        <v>0</v>
      </c>
      <c r="S150" s="221">
        <v>0</v>
      </c>
      <c r="T150" s="222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23" t="s">
        <v>228</v>
      </c>
      <c r="AT150" s="223" t="s">
        <v>352</v>
      </c>
      <c r="AU150" s="223" t="s">
        <v>82</v>
      </c>
      <c r="AY150" s="17" t="s">
        <v>351</v>
      </c>
      <c r="BE150" s="224">
        <f>IF(N150="základní",J150,0)</f>
        <v>0</v>
      </c>
      <c r="BF150" s="224">
        <f>IF(N150="snížená",J150,0)</f>
        <v>0</v>
      </c>
      <c r="BG150" s="224">
        <f>IF(N150="zákl. přenesená",J150,0)</f>
        <v>0</v>
      </c>
      <c r="BH150" s="224">
        <f>IF(N150="sníž. přenesená",J150,0)</f>
        <v>0</v>
      </c>
      <c r="BI150" s="224">
        <f>IF(N150="nulová",J150,0)</f>
        <v>0</v>
      </c>
      <c r="BJ150" s="17" t="s">
        <v>82</v>
      </c>
      <c r="BK150" s="224">
        <f>ROUND(I150*H150,2)</f>
        <v>0</v>
      </c>
      <c r="BL150" s="17" t="s">
        <v>228</v>
      </c>
      <c r="BM150" s="223" t="s">
        <v>5516</v>
      </c>
    </row>
    <row r="151" spans="1:51" s="12" customFormat="1" ht="12">
      <c r="A151" s="12"/>
      <c r="B151" s="225"/>
      <c r="C151" s="226"/>
      <c r="D151" s="227" t="s">
        <v>358</v>
      </c>
      <c r="E151" s="228" t="s">
        <v>28</v>
      </c>
      <c r="F151" s="229" t="s">
        <v>5460</v>
      </c>
      <c r="G151" s="226"/>
      <c r="H151" s="228" t="s">
        <v>28</v>
      </c>
      <c r="I151" s="230"/>
      <c r="J151" s="226"/>
      <c r="K151" s="226"/>
      <c r="L151" s="231"/>
      <c r="M151" s="232"/>
      <c r="N151" s="233"/>
      <c r="O151" s="233"/>
      <c r="P151" s="233"/>
      <c r="Q151" s="233"/>
      <c r="R151" s="233"/>
      <c r="S151" s="233"/>
      <c r="T151" s="234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T151" s="235" t="s">
        <v>358</v>
      </c>
      <c r="AU151" s="235" t="s">
        <v>82</v>
      </c>
      <c r="AV151" s="12" t="s">
        <v>82</v>
      </c>
      <c r="AW151" s="12" t="s">
        <v>35</v>
      </c>
      <c r="AX151" s="12" t="s">
        <v>74</v>
      </c>
      <c r="AY151" s="235" t="s">
        <v>351</v>
      </c>
    </row>
    <row r="152" spans="1:51" s="12" customFormat="1" ht="12">
      <c r="A152" s="12"/>
      <c r="B152" s="225"/>
      <c r="C152" s="226"/>
      <c r="D152" s="227" t="s">
        <v>358</v>
      </c>
      <c r="E152" s="228" t="s">
        <v>28</v>
      </c>
      <c r="F152" s="229" t="s">
        <v>5461</v>
      </c>
      <c r="G152" s="226"/>
      <c r="H152" s="228" t="s">
        <v>28</v>
      </c>
      <c r="I152" s="230"/>
      <c r="J152" s="226"/>
      <c r="K152" s="226"/>
      <c r="L152" s="231"/>
      <c r="M152" s="232"/>
      <c r="N152" s="233"/>
      <c r="O152" s="233"/>
      <c r="P152" s="233"/>
      <c r="Q152" s="233"/>
      <c r="R152" s="233"/>
      <c r="S152" s="233"/>
      <c r="T152" s="234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T152" s="235" t="s">
        <v>358</v>
      </c>
      <c r="AU152" s="235" t="s">
        <v>82</v>
      </c>
      <c r="AV152" s="12" t="s">
        <v>82</v>
      </c>
      <c r="AW152" s="12" t="s">
        <v>35</v>
      </c>
      <c r="AX152" s="12" t="s">
        <v>74</v>
      </c>
      <c r="AY152" s="235" t="s">
        <v>351</v>
      </c>
    </row>
    <row r="153" spans="1:51" s="12" customFormat="1" ht="12">
      <c r="A153" s="12"/>
      <c r="B153" s="225"/>
      <c r="C153" s="226"/>
      <c r="D153" s="227" t="s">
        <v>358</v>
      </c>
      <c r="E153" s="228" t="s">
        <v>28</v>
      </c>
      <c r="F153" s="229" t="s">
        <v>5517</v>
      </c>
      <c r="G153" s="226"/>
      <c r="H153" s="228" t="s">
        <v>28</v>
      </c>
      <c r="I153" s="230"/>
      <c r="J153" s="226"/>
      <c r="K153" s="226"/>
      <c r="L153" s="231"/>
      <c r="M153" s="232"/>
      <c r="N153" s="233"/>
      <c r="O153" s="233"/>
      <c r="P153" s="233"/>
      <c r="Q153" s="233"/>
      <c r="R153" s="233"/>
      <c r="S153" s="233"/>
      <c r="T153" s="234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T153" s="235" t="s">
        <v>358</v>
      </c>
      <c r="AU153" s="235" t="s">
        <v>82</v>
      </c>
      <c r="AV153" s="12" t="s">
        <v>82</v>
      </c>
      <c r="AW153" s="12" t="s">
        <v>35</v>
      </c>
      <c r="AX153" s="12" t="s">
        <v>74</v>
      </c>
      <c r="AY153" s="235" t="s">
        <v>351</v>
      </c>
    </row>
    <row r="154" spans="1:51" s="13" customFormat="1" ht="12">
      <c r="A154" s="13"/>
      <c r="B154" s="236"/>
      <c r="C154" s="237"/>
      <c r="D154" s="227" t="s">
        <v>358</v>
      </c>
      <c r="E154" s="238" t="s">
        <v>561</v>
      </c>
      <c r="F154" s="239" t="s">
        <v>5505</v>
      </c>
      <c r="G154" s="237"/>
      <c r="H154" s="240">
        <v>1.49</v>
      </c>
      <c r="I154" s="241"/>
      <c r="J154" s="237"/>
      <c r="K154" s="237"/>
      <c r="L154" s="242"/>
      <c r="M154" s="243"/>
      <c r="N154" s="244"/>
      <c r="O154" s="244"/>
      <c r="P154" s="244"/>
      <c r="Q154" s="244"/>
      <c r="R154" s="244"/>
      <c r="S154" s="244"/>
      <c r="T154" s="245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6" t="s">
        <v>358</v>
      </c>
      <c r="AU154" s="246" t="s">
        <v>82</v>
      </c>
      <c r="AV154" s="13" t="s">
        <v>138</v>
      </c>
      <c r="AW154" s="13" t="s">
        <v>35</v>
      </c>
      <c r="AX154" s="13" t="s">
        <v>82</v>
      </c>
      <c r="AY154" s="246" t="s">
        <v>351</v>
      </c>
    </row>
    <row r="155" spans="1:65" s="2" customFormat="1" ht="16.5" customHeight="1">
      <c r="A155" s="38"/>
      <c r="B155" s="39"/>
      <c r="C155" s="212" t="s">
        <v>562</v>
      </c>
      <c r="D155" s="212" t="s">
        <v>352</v>
      </c>
      <c r="E155" s="213" t="s">
        <v>5518</v>
      </c>
      <c r="F155" s="214" t="s">
        <v>5519</v>
      </c>
      <c r="G155" s="215" t="s">
        <v>612</v>
      </c>
      <c r="H155" s="216">
        <v>12.5</v>
      </c>
      <c r="I155" s="217"/>
      <c r="J155" s="218">
        <f>ROUND(I155*H155,2)</f>
        <v>0</v>
      </c>
      <c r="K155" s="214" t="s">
        <v>28</v>
      </c>
      <c r="L155" s="44"/>
      <c r="M155" s="219" t="s">
        <v>28</v>
      </c>
      <c r="N155" s="220" t="s">
        <v>45</v>
      </c>
      <c r="O155" s="84"/>
      <c r="P155" s="221">
        <f>O155*H155</f>
        <v>0</v>
      </c>
      <c r="Q155" s="221">
        <v>0</v>
      </c>
      <c r="R155" s="221">
        <f>Q155*H155</f>
        <v>0</v>
      </c>
      <c r="S155" s="221">
        <v>0</v>
      </c>
      <c r="T155" s="222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23" t="s">
        <v>228</v>
      </c>
      <c r="AT155" s="223" t="s">
        <v>352</v>
      </c>
      <c r="AU155" s="223" t="s">
        <v>82</v>
      </c>
      <c r="AY155" s="17" t="s">
        <v>351</v>
      </c>
      <c r="BE155" s="224">
        <f>IF(N155="základní",J155,0)</f>
        <v>0</v>
      </c>
      <c r="BF155" s="224">
        <f>IF(N155="snížená",J155,0)</f>
        <v>0</v>
      </c>
      <c r="BG155" s="224">
        <f>IF(N155="zákl. přenesená",J155,0)</f>
        <v>0</v>
      </c>
      <c r="BH155" s="224">
        <f>IF(N155="sníž. přenesená",J155,0)</f>
        <v>0</v>
      </c>
      <c r="BI155" s="224">
        <f>IF(N155="nulová",J155,0)</f>
        <v>0</v>
      </c>
      <c r="BJ155" s="17" t="s">
        <v>82</v>
      </c>
      <c r="BK155" s="224">
        <f>ROUND(I155*H155,2)</f>
        <v>0</v>
      </c>
      <c r="BL155" s="17" t="s">
        <v>228</v>
      </c>
      <c r="BM155" s="223" t="s">
        <v>5520</v>
      </c>
    </row>
    <row r="156" spans="1:51" s="12" customFormat="1" ht="12">
      <c r="A156" s="12"/>
      <c r="B156" s="225"/>
      <c r="C156" s="226"/>
      <c r="D156" s="227" t="s">
        <v>358</v>
      </c>
      <c r="E156" s="228" t="s">
        <v>28</v>
      </c>
      <c r="F156" s="229" t="s">
        <v>5460</v>
      </c>
      <c r="G156" s="226"/>
      <c r="H156" s="228" t="s">
        <v>28</v>
      </c>
      <c r="I156" s="230"/>
      <c r="J156" s="226"/>
      <c r="K156" s="226"/>
      <c r="L156" s="231"/>
      <c r="M156" s="232"/>
      <c r="N156" s="233"/>
      <c r="O156" s="233"/>
      <c r="P156" s="233"/>
      <c r="Q156" s="233"/>
      <c r="R156" s="233"/>
      <c r="S156" s="233"/>
      <c r="T156" s="234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T156" s="235" t="s">
        <v>358</v>
      </c>
      <c r="AU156" s="235" t="s">
        <v>82</v>
      </c>
      <c r="AV156" s="12" t="s">
        <v>82</v>
      </c>
      <c r="AW156" s="12" t="s">
        <v>35</v>
      </c>
      <c r="AX156" s="12" t="s">
        <v>74</v>
      </c>
      <c r="AY156" s="235" t="s">
        <v>351</v>
      </c>
    </row>
    <row r="157" spans="1:51" s="12" customFormat="1" ht="12">
      <c r="A157" s="12"/>
      <c r="B157" s="225"/>
      <c r="C157" s="226"/>
      <c r="D157" s="227" t="s">
        <v>358</v>
      </c>
      <c r="E157" s="228" t="s">
        <v>28</v>
      </c>
      <c r="F157" s="229" t="s">
        <v>5461</v>
      </c>
      <c r="G157" s="226"/>
      <c r="H157" s="228" t="s">
        <v>28</v>
      </c>
      <c r="I157" s="230"/>
      <c r="J157" s="226"/>
      <c r="K157" s="226"/>
      <c r="L157" s="231"/>
      <c r="M157" s="232"/>
      <c r="N157" s="233"/>
      <c r="O157" s="233"/>
      <c r="P157" s="233"/>
      <c r="Q157" s="233"/>
      <c r="R157" s="233"/>
      <c r="S157" s="233"/>
      <c r="T157" s="234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T157" s="235" t="s">
        <v>358</v>
      </c>
      <c r="AU157" s="235" t="s">
        <v>82</v>
      </c>
      <c r="AV157" s="12" t="s">
        <v>82</v>
      </c>
      <c r="AW157" s="12" t="s">
        <v>35</v>
      </c>
      <c r="AX157" s="12" t="s">
        <v>74</v>
      </c>
      <c r="AY157" s="235" t="s">
        <v>351</v>
      </c>
    </row>
    <row r="158" spans="1:51" s="13" customFormat="1" ht="12">
      <c r="A158" s="13"/>
      <c r="B158" s="236"/>
      <c r="C158" s="237"/>
      <c r="D158" s="227" t="s">
        <v>358</v>
      </c>
      <c r="E158" s="238" t="s">
        <v>566</v>
      </c>
      <c r="F158" s="239" t="s">
        <v>5501</v>
      </c>
      <c r="G158" s="237"/>
      <c r="H158" s="240">
        <v>12.5</v>
      </c>
      <c r="I158" s="241"/>
      <c r="J158" s="237"/>
      <c r="K158" s="237"/>
      <c r="L158" s="242"/>
      <c r="M158" s="243"/>
      <c r="N158" s="244"/>
      <c r="O158" s="244"/>
      <c r="P158" s="244"/>
      <c r="Q158" s="244"/>
      <c r="R158" s="244"/>
      <c r="S158" s="244"/>
      <c r="T158" s="245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6" t="s">
        <v>358</v>
      </c>
      <c r="AU158" s="246" t="s">
        <v>82</v>
      </c>
      <c r="AV158" s="13" t="s">
        <v>138</v>
      </c>
      <c r="AW158" s="13" t="s">
        <v>35</v>
      </c>
      <c r="AX158" s="13" t="s">
        <v>82</v>
      </c>
      <c r="AY158" s="246" t="s">
        <v>351</v>
      </c>
    </row>
    <row r="159" spans="1:65" s="2" customFormat="1" ht="16.5" customHeight="1">
      <c r="A159" s="38"/>
      <c r="B159" s="39"/>
      <c r="C159" s="212" t="s">
        <v>567</v>
      </c>
      <c r="D159" s="212" t="s">
        <v>352</v>
      </c>
      <c r="E159" s="213" t="s">
        <v>5521</v>
      </c>
      <c r="F159" s="214" t="s">
        <v>5522</v>
      </c>
      <c r="G159" s="215" t="s">
        <v>612</v>
      </c>
      <c r="H159" s="216">
        <v>12.5</v>
      </c>
      <c r="I159" s="217"/>
      <c r="J159" s="218">
        <f>ROUND(I159*H159,2)</f>
        <v>0</v>
      </c>
      <c r="K159" s="214" t="s">
        <v>28</v>
      </c>
      <c r="L159" s="44"/>
      <c r="M159" s="219" t="s">
        <v>28</v>
      </c>
      <c r="N159" s="220" t="s">
        <v>45</v>
      </c>
      <c r="O159" s="84"/>
      <c r="P159" s="221">
        <f>O159*H159</f>
        <v>0</v>
      </c>
      <c r="Q159" s="221">
        <v>0</v>
      </c>
      <c r="R159" s="221">
        <f>Q159*H159</f>
        <v>0</v>
      </c>
      <c r="S159" s="221">
        <v>0</v>
      </c>
      <c r="T159" s="222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23" t="s">
        <v>228</v>
      </c>
      <c r="AT159" s="223" t="s">
        <v>352</v>
      </c>
      <c r="AU159" s="223" t="s">
        <v>82</v>
      </c>
      <c r="AY159" s="17" t="s">
        <v>351</v>
      </c>
      <c r="BE159" s="224">
        <f>IF(N159="základní",J159,0)</f>
        <v>0</v>
      </c>
      <c r="BF159" s="224">
        <f>IF(N159="snížená",J159,0)</f>
        <v>0</v>
      </c>
      <c r="BG159" s="224">
        <f>IF(N159="zákl. přenesená",J159,0)</f>
        <v>0</v>
      </c>
      <c r="BH159" s="224">
        <f>IF(N159="sníž. přenesená",J159,0)</f>
        <v>0</v>
      </c>
      <c r="BI159" s="224">
        <f>IF(N159="nulová",J159,0)</f>
        <v>0</v>
      </c>
      <c r="BJ159" s="17" t="s">
        <v>82</v>
      </c>
      <c r="BK159" s="224">
        <f>ROUND(I159*H159,2)</f>
        <v>0</v>
      </c>
      <c r="BL159" s="17" t="s">
        <v>228</v>
      </c>
      <c r="BM159" s="223" t="s">
        <v>5523</v>
      </c>
    </row>
    <row r="160" spans="1:51" s="12" customFormat="1" ht="12">
      <c r="A160" s="12"/>
      <c r="B160" s="225"/>
      <c r="C160" s="226"/>
      <c r="D160" s="227" t="s">
        <v>358</v>
      </c>
      <c r="E160" s="228" t="s">
        <v>28</v>
      </c>
      <c r="F160" s="229" t="s">
        <v>5460</v>
      </c>
      <c r="G160" s="226"/>
      <c r="H160" s="228" t="s">
        <v>28</v>
      </c>
      <c r="I160" s="230"/>
      <c r="J160" s="226"/>
      <c r="K160" s="226"/>
      <c r="L160" s="231"/>
      <c r="M160" s="232"/>
      <c r="N160" s="233"/>
      <c r="O160" s="233"/>
      <c r="P160" s="233"/>
      <c r="Q160" s="233"/>
      <c r="R160" s="233"/>
      <c r="S160" s="233"/>
      <c r="T160" s="234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T160" s="235" t="s">
        <v>358</v>
      </c>
      <c r="AU160" s="235" t="s">
        <v>82</v>
      </c>
      <c r="AV160" s="12" t="s">
        <v>82</v>
      </c>
      <c r="AW160" s="12" t="s">
        <v>35</v>
      </c>
      <c r="AX160" s="12" t="s">
        <v>74</v>
      </c>
      <c r="AY160" s="235" t="s">
        <v>351</v>
      </c>
    </row>
    <row r="161" spans="1:51" s="12" customFormat="1" ht="12">
      <c r="A161" s="12"/>
      <c r="B161" s="225"/>
      <c r="C161" s="226"/>
      <c r="D161" s="227" t="s">
        <v>358</v>
      </c>
      <c r="E161" s="228" t="s">
        <v>28</v>
      </c>
      <c r="F161" s="229" t="s">
        <v>5461</v>
      </c>
      <c r="G161" s="226"/>
      <c r="H161" s="228" t="s">
        <v>28</v>
      </c>
      <c r="I161" s="230"/>
      <c r="J161" s="226"/>
      <c r="K161" s="226"/>
      <c r="L161" s="231"/>
      <c r="M161" s="232"/>
      <c r="N161" s="233"/>
      <c r="O161" s="233"/>
      <c r="P161" s="233"/>
      <c r="Q161" s="233"/>
      <c r="R161" s="233"/>
      <c r="S161" s="233"/>
      <c r="T161" s="234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T161" s="235" t="s">
        <v>358</v>
      </c>
      <c r="AU161" s="235" t="s">
        <v>82</v>
      </c>
      <c r="AV161" s="12" t="s">
        <v>82</v>
      </c>
      <c r="AW161" s="12" t="s">
        <v>35</v>
      </c>
      <c r="AX161" s="12" t="s">
        <v>74</v>
      </c>
      <c r="AY161" s="235" t="s">
        <v>351</v>
      </c>
    </row>
    <row r="162" spans="1:51" s="13" customFormat="1" ht="12">
      <c r="A162" s="13"/>
      <c r="B162" s="236"/>
      <c r="C162" s="237"/>
      <c r="D162" s="227" t="s">
        <v>358</v>
      </c>
      <c r="E162" s="238" t="s">
        <v>571</v>
      </c>
      <c r="F162" s="239" t="s">
        <v>5501</v>
      </c>
      <c r="G162" s="237"/>
      <c r="H162" s="240">
        <v>12.5</v>
      </c>
      <c r="I162" s="241"/>
      <c r="J162" s="237"/>
      <c r="K162" s="237"/>
      <c r="L162" s="242"/>
      <c r="M162" s="243"/>
      <c r="N162" s="244"/>
      <c r="O162" s="244"/>
      <c r="P162" s="244"/>
      <c r="Q162" s="244"/>
      <c r="R162" s="244"/>
      <c r="S162" s="244"/>
      <c r="T162" s="245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6" t="s">
        <v>358</v>
      </c>
      <c r="AU162" s="246" t="s">
        <v>82</v>
      </c>
      <c r="AV162" s="13" t="s">
        <v>138</v>
      </c>
      <c r="AW162" s="13" t="s">
        <v>35</v>
      </c>
      <c r="AX162" s="13" t="s">
        <v>82</v>
      </c>
      <c r="AY162" s="246" t="s">
        <v>351</v>
      </c>
    </row>
    <row r="163" spans="1:65" s="2" customFormat="1" ht="16.5" customHeight="1">
      <c r="A163" s="38"/>
      <c r="B163" s="39"/>
      <c r="C163" s="212" t="s">
        <v>578</v>
      </c>
      <c r="D163" s="212" t="s">
        <v>352</v>
      </c>
      <c r="E163" s="213" t="s">
        <v>5524</v>
      </c>
      <c r="F163" s="214" t="s">
        <v>5525</v>
      </c>
      <c r="G163" s="215" t="s">
        <v>612</v>
      </c>
      <c r="H163" s="216">
        <v>12.5</v>
      </c>
      <c r="I163" s="217"/>
      <c r="J163" s="218">
        <f>ROUND(I163*H163,2)</f>
        <v>0</v>
      </c>
      <c r="K163" s="214" t="s">
        <v>28</v>
      </c>
      <c r="L163" s="44"/>
      <c r="M163" s="219" t="s">
        <v>28</v>
      </c>
      <c r="N163" s="220" t="s">
        <v>45</v>
      </c>
      <c r="O163" s="84"/>
      <c r="P163" s="221">
        <f>O163*H163</f>
        <v>0</v>
      </c>
      <c r="Q163" s="221">
        <v>0</v>
      </c>
      <c r="R163" s="221">
        <f>Q163*H163</f>
        <v>0</v>
      </c>
      <c r="S163" s="221">
        <v>0</v>
      </c>
      <c r="T163" s="222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23" t="s">
        <v>228</v>
      </c>
      <c r="AT163" s="223" t="s">
        <v>352</v>
      </c>
      <c r="AU163" s="223" t="s">
        <v>82</v>
      </c>
      <c r="AY163" s="17" t="s">
        <v>351</v>
      </c>
      <c r="BE163" s="224">
        <f>IF(N163="základní",J163,0)</f>
        <v>0</v>
      </c>
      <c r="BF163" s="224">
        <f>IF(N163="snížená",J163,0)</f>
        <v>0</v>
      </c>
      <c r="BG163" s="224">
        <f>IF(N163="zákl. přenesená",J163,0)</f>
        <v>0</v>
      </c>
      <c r="BH163" s="224">
        <f>IF(N163="sníž. přenesená",J163,0)</f>
        <v>0</v>
      </c>
      <c r="BI163" s="224">
        <f>IF(N163="nulová",J163,0)</f>
        <v>0</v>
      </c>
      <c r="BJ163" s="17" t="s">
        <v>82</v>
      </c>
      <c r="BK163" s="224">
        <f>ROUND(I163*H163,2)</f>
        <v>0</v>
      </c>
      <c r="BL163" s="17" t="s">
        <v>228</v>
      </c>
      <c r="BM163" s="223" t="s">
        <v>5526</v>
      </c>
    </row>
    <row r="164" spans="1:51" s="12" customFormat="1" ht="12">
      <c r="A164" s="12"/>
      <c r="B164" s="225"/>
      <c r="C164" s="226"/>
      <c r="D164" s="227" t="s">
        <v>358</v>
      </c>
      <c r="E164" s="228" t="s">
        <v>28</v>
      </c>
      <c r="F164" s="229" t="s">
        <v>5460</v>
      </c>
      <c r="G164" s="226"/>
      <c r="H164" s="228" t="s">
        <v>28</v>
      </c>
      <c r="I164" s="230"/>
      <c r="J164" s="226"/>
      <c r="K164" s="226"/>
      <c r="L164" s="231"/>
      <c r="M164" s="232"/>
      <c r="N164" s="233"/>
      <c r="O164" s="233"/>
      <c r="P164" s="233"/>
      <c r="Q164" s="233"/>
      <c r="R164" s="233"/>
      <c r="S164" s="233"/>
      <c r="T164" s="234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T164" s="235" t="s">
        <v>358</v>
      </c>
      <c r="AU164" s="235" t="s">
        <v>82</v>
      </c>
      <c r="AV164" s="12" t="s">
        <v>82</v>
      </c>
      <c r="AW164" s="12" t="s">
        <v>35</v>
      </c>
      <c r="AX164" s="12" t="s">
        <v>74</v>
      </c>
      <c r="AY164" s="235" t="s">
        <v>351</v>
      </c>
    </row>
    <row r="165" spans="1:51" s="12" customFormat="1" ht="12">
      <c r="A165" s="12"/>
      <c r="B165" s="225"/>
      <c r="C165" s="226"/>
      <c r="D165" s="227" t="s">
        <v>358</v>
      </c>
      <c r="E165" s="228" t="s">
        <v>28</v>
      </c>
      <c r="F165" s="229" t="s">
        <v>5461</v>
      </c>
      <c r="G165" s="226"/>
      <c r="H165" s="228" t="s">
        <v>28</v>
      </c>
      <c r="I165" s="230"/>
      <c r="J165" s="226"/>
      <c r="K165" s="226"/>
      <c r="L165" s="231"/>
      <c r="M165" s="232"/>
      <c r="N165" s="233"/>
      <c r="O165" s="233"/>
      <c r="P165" s="233"/>
      <c r="Q165" s="233"/>
      <c r="R165" s="233"/>
      <c r="S165" s="233"/>
      <c r="T165" s="234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T165" s="235" t="s">
        <v>358</v>
      </c>
      <c r="AU165" s="235" t="s">
        <v>82</v>
      </c>
      <c r="AV165" s="12" t="s">
        <v>82</v>
      </c>
      <c r="AW165" s="12" t="s">
        <v>35</v>
      </c>
      <c r="AX165" s="12" t="s">
        <v>74</v>
      </c>
      <c r="AY165" s="235" t="s">
        <v>351</v>
      </c>
    </row>
    <row r="166" spans="1:51" s="13" customFormat="1" ht="12">
      <c r="A166" s="13"/>
      <c r="B166" s="236"/>
      <c r="C166" s="237"/>
      <c r="D166" s="227" t="s">
        <v>358</v>
      </c>
      <c r="E166" s="238" t="s">
        <v>583</v>
      </c>
      <c r="F166" s="239" t="s">
        <v>5501</v>
      </c>
      <c r="G166" s="237"/>
      <c r="H166" s="240">
        <v>12.5</v>
      </c>
      <c r="I166" s="241"/>
      <c r="J166" s="237"/>
      <c r="K166" s="237"/>
      <c r="L166" s="242"/>
      <c r="M166" s="243"/>
      <c r="N166" s="244"/>
      <c r="O166" s="244"/>
      <c r="P166" s="244"/>
      <c r="Q166" s="244"/>
      <c r="R166" s="244"/>
      <c r="S166" s="244"/>
      <c r="T166" s="245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6" t="s">
        <v>358</v>
      </c>
      <c r="AU166" s="246" t="s">
        <v>82</v>
      </c>
      <c r="AV166" s="13" t="s">
        <v>138</v>
      </c>
      <c r="AW166" s="13" t="s">
        <v>35</v>
      </c>
      <c r="AX166" s="13" t="s">
        <v>82</v>
      </c>
      <c r="AY166" s="246" t="s">
        <v>351</v>
      </c>
    </row>
    <row r="167" spans="1:63" s="11" customFormat="1" ht="25.9" customHeight="1">
      <c r="A167" s="11"/>
      <c r="B167" s="198"/>
      <c r="C167" s="199"/>
      <c r="D167" s="200" t="s">
        <v>73</v>
      </c>
      <c r="E167" s="201" t="s">
        <v>228</v>
      </c>
      <c r="F167" s="201" t="s">
        <v>717</v>
      </c>
      <c r="G167" s="199"/>
      <c r="H167" s="199"/>
      <c r="I167" s="202"/>
      <c r="J167" s="203">
        <f>BK167</f>
        <v>0</v>
      </c>
      <c r="K167" s="199"/>
      <c r="L167" s="204"/>
      <c r="M167" s="205"/>
      <c r="N167" s="206"/>
      <c r="O167" s="206"/>
      <c r="P167" s="207">
        <f>SUM(P168:P171)</f>
        <v>0</v>
      </c>
      <c r="Q167" s="206"/>
      <c r="R167" s="207">
        <f>SUM(R168:R171)</f>
        <v>2.49770717</v>
      </c>
      <c r="S167" s="206"/>
      <c r="T167" s="208">
        <f>SUM(T168:T171)</f>
        <v>0</v>
      </c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R167" s="209" t="s">
        <v>228</v>
      </c>
      <c r="AT167" s="210" t="s">
        <v>73</v>
      </c>
      <c r="AU167" s="210" t="s">
        <v>74</v>
      </c>
      <c r="AY167" s="209" t="s">
        <v>351</v>
      </c>
      <c r="BK167" s="211">
        <f>SUM(BK168:BK171)</f>
        <v>0</v>
      </c>
    </row>
    <row r="168" spans="1:65" s="2" customFormat="1" ht="21.75" customHeight="1">
      <c r="A168" s="38"/>
      <c r="B168" s="39"/>
      <c r="C168" s="212" t="s">
        <v>438</v>
      </c>
      <c r="D168" s="212" t="s">
        <v>352</v>
      </c>
      <c r="E168" s="213" t="s">
        <v>5074</v>
      </c>
      <c r="F168" s="214" t="s">
        <v>5075</v>
      </c>
      <c r="G168" s="215" t="s">
        <v>355</v>
      </c>
      <c r="H168" s="216">
        <v>1.321</v>
      </c>
      <c r="I168" s="217"/>
      <c r="J168" s="218">
        <f>ROUND(I168*H168,2)</f>
        <v>0</v>
      </c>
      <c r="K168" s="214" t="s">
        <v>356</v>
      </c>
      <c r="L168" s="44"/>
      <c r="M168" s="219" t="s">
        <v>28</v>
      </c>
      <c r="N168" s="220" t="s">
        <v>45</v>
      </c>
      <c r="O168" s="84"/>
      <c r="P168" s="221">
        <f>O168*H168</f>
        <v>0</v>
      </c>
      <c r="Q168" s="221">
        <v>1.89077</v>
      </c>
      <c r="R168" s="221">
        <f>Q168*H168</f>
        <v>2.49770717</v>
      </c>
      <c r="S168" s="221">
        <v>0</v>
      </c>
      <c r="T168" s="222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23" t="s">
        <v>228</v>
      </c>
      <c r="AT168" s="223" t="s">
        <v>352</v>
      </c>
      <c r="AU168" s="223" t="s">
        <v>82</v>
      </c>
      <c r="AY168" s="17" t="s">
        <v>351</v>
      </c>
      <c r="BE168" s="224">
        <f>IF(N168="základní",J168,0)</f>
        <v>0</v>
      </c>
      <c r="BF168" s="224">
        <f>IF(N168="snížená",J168,0)</f>
        <v>0</v>
      </c>
      <c r="BG168" s="224">
        <f>IF(N168="zákl. přenesená",J168,0)</f>
        <v>0</v>
      </c>
      <c r="BH168" s="224">
        <f>IF(N168="sníž. přenesená",J168,0)</f>
        <v>0</v>
      </c>
      <c r="BI168" s="224">
        <f>IF(N168="nulová",J168,0)</f>
        <v>0</v>
      </c>
      <c r="BJ168" s="17" t="s">
        <v>82</v>
      </c>
      <c r="BK168" s="224">
        <f>ROUND(I168*H168,2)</f>
        <v>0</v>
      </c>
      <c r="BL168" s="17" t="s">
        <v>228</v>
      </c>
      <c r="BM168" s="223" t="s">
        <v>5527</v>
      </c>
    </row>
    <row r="169" spans="1:51" s="12" customFormat="1" ht="12">
      <c r="A169" s="12"/>
      <c r="B169" s="225"/>
      <c r="C169" s="226"/>
      <c r="D169" s="227" t="s">
        <v>358</v>
      </c>
      <c r="E169" s="228" t="s">
        <v>28</v>
      </c>
      <c r="F169" s="229" t="s">
        <v>5460</v>
      </c>
      <c r="G169" s="226"/>
      <c r="H169" s="228" t="s">
        <v>28</v>
      </c>
      <c r="I169" s="230"/>
      <c r="J169" s="226"/>
      <c r="K169" s="226"/>
      <c r="L169" s="231"/>
      <c r="M169" s="232"/>
      <c r="N169" s="233"/>
      <c r="O169" s="233"/>
      <c r="P169" s="233"/>
      <c r="Q169" s="233"/>
      <c r="R169" s="233"/>
      <c r="S169" s="233"/>
      <c r="T169" s="234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T169" s="235" t="s">
        <v>358</v>
      </c>
      <c r="AU169" s="235" t="s">
        <v>82</v>
      </c>
      <c r="AV169" s="12" t="s">
        <v>82</v>
      </c>
      <c r="AW169" s="12" t="s">
        <v>35</v>
      </c>
      <c r="AX169" s="12" t="s">
        <v>74</v>
      </c>
      <c r="AY169" s="235" t="s">
        <v>351</v>
      </c>
    </row>
    <row r="170" spans="1:51" s="12" customFormat="1" ht="12">
      <c r="A170" s="12"/>
      <c r="B170" s="225"/>
      <c r="C170" s="226"/>
      <c r="D170" s="227" t="s">
        <v>358</v>
      </c>
      <c r="E170" s="228" t="s">
        <v>28</v>
      </c>
      <c r="F170" s="229" t="s">
        <v>5461</v>
      </c>
      <c r="G170" s="226"/>
      <c r="H170" s="228" t="s">
        <v>28</v>
      </c>
      <c r="I170" s="230"/>
      <c r="J170" s="226"/>
      <c r="K170" s="226"/>
      <c r="L170" s="231"/>
      <c r="M170" s="232"/>
      <c r="N170" s="233"/>
      <c r="O170" s="233"/>
      <c r="P170" s="233"/>
      <c r="Q170" s="233"/>
      <c r="R170" s="233"/>
      <c r="S170" s="233"/>
      <c r="T170" s="234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T170" s="235" t="s">
        <v>358</v>
      </c>
      <c r="AU170" s="235" t="s">
        <v>82</v>
      </c>
      <c r="AV170" s="12" t="s">
        <v>82</v>
      </c>
      <c r="AW170" s="12" t="s">
        <v>35</v>
      </c>
      <c r="AX170" s="12" t="s">
        <v>74</v>
      </c>
      <c r="AY170" s="235" t="s">
        <v>351</v>
      </c>
    </row>
    <row r="171" spans="1:51" s="13" customFormat="1" ht="12">
      <c r="A171" s="13"/>
      <c r="B171" s="236"/>
      <c r="C171" s="237"/>
      <c r="D171" s="227" t="s">
        <v>358</v>
      </c>
      <c r="E171" s="238" t="s">
        <v>442</v>
      </c>
      <c r="F171" s="239" t="s">
        <v>5528</v>
      </c>
      <c r="G171" s="237"/>
      <c r="H171" s="240">
        <v>1.321</v>
      </c>
      <c r="I171" s="241"/>
      <c r="J171" s="237"/>
      <c r="K171" s="237"/>
      <c r="L171" s="242"/>
      <c r="M171" s="243"/>
      <c r="N171" s="244"/>
      <c r="O171" s="244"/>
      <c r="P171" s="244"/>
      <c r="Q171" s="244"/>
      <c r="R171" s="244"/>
      <c r="S171" s="244"/>
      <c r="T171" s="245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6" t="s">
        <v>358</v>
      </c>
      <c r="AU171" s="246" t="s">
        <v>82</v>
      </c>
      <c r="AV171" s="13" t="s">
        <v>138</v>
      </c>
      <c r="AW171" s="13" t="s">
        <v>35</v>
      </c>
      <c r="AX171" s="13" t="s">
        <v>82</v>
      </c>
      <c r="AY171" s="246" t="s">
        <v>351</v>
      </c>
    </row>
    <row r="172" spans="1:63" s="11" customFormat="1" ht="25.9" customHeight="1">
      <c r="A172" s="11"/>
      <c r="B172" s="198"/>
      <c r="C172" s="199"/>
      <c r="D172" s="200" t="s">
        <v>73</v>
      </c>
      <c r="E172" s="201" t="s">
        <v>5529</v>
      </c>
      <c r="F172" s="201" t="s">
        <v>5530</v>
      </c>
      <c r="G172" s="199"/>
      <c r="H172" s="199"/>
      <c r="I172" s="202"/>
      <c r="J172" s="203">
        <f>BK172</f>
        <v>0</v>
      </c>
      <c r="K172" s="199"/>
      <c r="L172" s="204"/>
      <c r="M172" s="205"/>
      <c r="N172" s="206"/>
      <c r="O172" s="206"/>
      <c r="P172" s="207">
        <f>SUM(P173:P180)</f>
        <v>0</v>
      </c>
      <c r="Q172" s="206"/>
      <c r="R172" s="207">
        <f>SUM(R173:R180)</f>
        <v>0</v>
      </c>
      <c r="S172" s="206"/>
      <c r="T172" s="208">
        <f>SUM(T173:T180)</f>
        <v>0</v>
      </c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R172" s="209" t="s">
        <v>228</v>
      </c>
      <c r="AT172" s="210" t="s">
        <v>73</v>
      </c>
      <c r="AU172" s="210" t="s">
        <v>74</v>
      </c>
      <c r="AY172" s="209" t="s">
        <v>351</v>
      </c>
      <c r="BK172" s="211">
        <f>SUM(BK173:BK180)</f>
        <v>0</v>
      </c>
    </row>
    <row r="173" spans="1:65" s="2" customFormat="1" ht="16.5" customHeight="1">
      <c r="A173" s="38"/>
      <c r="B173" s="39"/>
      <c r="C173" s="212" t="s">
        <v>588</v>
      </c>
      <c r="D173" s="212" t="s">
        <v>352</v>
      </c>
      <c r="E173" s="213" t="s">
        <v>5531</v>
      </c>
      <c r="F173" s="214" t="s">
        <v>5532</v>
      </c>
      <c r="G173" s="215" t="s">
        <v>612</v>
      </c>
      <c r="H173" s="216">
        <v>11.01</v>
      </c>
      <c r="I173" s="217"/>
      <c r="J173" s="218">
        <f>ROUND(I173*H173,2)</f>
        <v>0</v>
      </c>
      <c r="K173" s="214" t="s">
        <v>28</v>
      </c>
      <c r="L173" s="44"/>
      <c r="M173" s="219" t="s">
        <v>28</v>
      </c>
      <c r="N173" s="220" t="s">
        <v>45</v>
      </c>
      <c r="O173" s="84"/>
      <c r="P173" s="221">
        <f>O173*H173</f>
        <v>0</v>
      </c>
      <c r="Q173" s="221">
        <v>0</v>
      </c>
      <c r="R173" s="221">
        <f>Q173*H173</f>
        <v>0</v>
      </c>
      <c r="S173" s="221">
        <v>0</v>
      </c>
      <c r="T173" s="222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23" t="s">
        <v>228</v>
      </c>
      <c r="AT173" s="223" t="s">
        <v>352</v>
      </c>
      <c r="AU173" s="223" t="s">
        <v>82</v>
      </c>
      <c r="AY173" s="17" t="s">
        <v>351</v>
      </c>
      <c r="BE173" s="224">
        <f>IF(N173="základní",J173,0)</f>
        <v>0</v>
      </c>
      <c r="BF173" s="224">
        <f>IF(N173="snížená",J173,0)</f>
        <v>0</v>
      </c>
      <c r="BG173" s="224">
        <f>IF(N173="zákl. přenesená",J173,0)</f>
        <v>0</v>
      </c>
      <c r="BH173" s="224">
        <f>IF(N173="sníž. přenesená",J173,0)</f>
        <v>0</v>
      </c>
      <c r="BI173" s="224">
        <f>IF(N173="nulová",J173,0)</f>
        <v>0</v>
      </c>
      <c r="BJ173" s="17" t="s">
        <v>82</v>
      </c>
      <c r="BK173" s="224">
        <f>ROUND(I173*H173,2)</f>
        <v>0</v>
      </c>
      <c r="BL173" s="17" t="s">
        <v>228</v>
      </c>
      <c r="BM173" s="223" t="s">
        <v>5533</v>
      </c>
    </row>
    <row r="174" spans="1:51" s="12" customFormat="1" ht="12">
      <c r="A174" s="12"/>
      <c r="B174" s="225"/>
      <c r="C174" s="226"/>
      <c r="D174" s="227" t="s">
        <v>358</v>
      </c>
      <c r="E174" s="228" t="s">
        <v>28</v>
      </c>
      <c r="F174" s="229" t="s">
        <v>5460</v>
      </c>
      <c r="G174" s="226"/>
      <c r="H174" s="228" t="s">
        <v>28</v>
      </c>
      <c r="I174" s="230"/>
      <c r="J174" s="226"/>
      <c r="K174" s="226"/>
      <c r="L174" s="231"/>
      <c r="M174" s="232"/>
      <c r="N174" s="233"/>
      <c r="O174" s="233"/>
      <c r="P174" s="233"/>
      <c r="Q174" s="233"/>
      <c r="R174" s="233"/>
      <c r="S174" s="233"/>
      <c r="T174" s="234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T174" s="235" t="s">
        <v>358</v>
      </c>
      <c r="AU174" s="235" t="s">
        <v>82</v>
      </c>
      <c r="AV174" s="12" t="s">
        <v>82</v>
      </c>
      <c r="AW174" s="12" t="s">
        <v>35</v>
      </c>
      <c r="AX174" s="12" t="s">
        <v>74</v>
      </c>
      <c r="AY174" s="235" t="s">
        <v>351</v>
      </c>
    </row>
    <row r="175" spans="1:51" s="12" customFormat="1" ht="12">
      <c r="A175" s="12"/>
      <c r="B175" s="225"/>
      <c r="C175" s="226"/>
      <c r="D175" s="227" t="s">
        <v>358</v>
      </c>
      <c r="E175" s="228" t="s">
        <v>28</v>
      </c>
      <c r="F175" s="229" t="s">
        <v>5461</v>
      </c>
      <c r="G175" s="226"/>
      <c r="H175" s="228" t="s">
        <v>28</v>
      </c>
      <c r="I175" s="230"/>
      <c r="J175" s="226"/>
      <c r="K175" s="226"/>
      <c r="L175" s="231"/>
      <c r="M175" s="232"/>
      <c r="N175" s="233"/>
      <c r="O175" s="233"/>
      <c r="P175" s="233"/>
      <c r="Q175" s="233"/>
      <c r="R175" s="233"/>
      <c r="S175" s="233"/>
      <c r="T175" s="234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T175" s="235" t="s">
        <v>358</v>
      </c>
      <c r="AU175" s="235" t="s">
        <v>82</v>
      </c>
      <c r="AV175" s="12" t="s">
        <v>82</v>
      </c>
      <c r="AW175" s="12" t="s">
        <v>35</v>
      </c>
      <c r="AX175" s="12" t="s">
        <v>74</v>
      </c>
      <c r="AY175" s="235" t="s">
        <v>351</v>
      </c>
    </row>
    <row r="176" spans="1:51" s="13" customFormat="1" ht="12">
      <c r="A176" s="13"/>
      <c r="B176" s="236"/>
      <c r="C176" s="237"/>
      <c r="D176" s="227" t="s">
        <v>358</v>
      </c>
      <c r="E176" s="238" t="s">
        <v>592</v>
      </c>
      <c r="F176" s="239" t="s">
        <v>5492</v>
      </c>
      <c r="G176" s="237"/>
      <c r="H176" s="240">
        <v>11.01</v>
      </c>
      <c r="I176" s="241"/>
      <c r="J176" s="237"/>
      <c r="K176" s="237"/>
      <c r="L176" s="242"/>
      <c r="M176" s="243"/>
      <c r="N176" s="244"/>
      <c r="O176" s="244"/>
      <c r="P176" s="244"/>
      <c r="Q176" s="244"/>
      <c r="R176" s="244"/>
      <c r="S176" s="244"/>
      <c r="T176" s="245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6" t="s">
        <v>358</v>
      </c>
      <c r="AU176" s="246" t="s">
        <v>82</v>
      </c>
      <c r="AV176" s="13" t="s">
        <v>138</v>
      </c>
      <c r="AW176" s="13" t="s">
        <v>35</v>
      </c>
      <c r="AX176" s="13" t="s">
        <v>82</v>
      </c>
      <c r="AY176" s="246" t="s">
        <v>351</v>
      </c>
    </row>
    <row r="177" spans="1:65" s="2" customFormat="1" ht="16.5" customHeight="1">
      <c r="A177" s="38"/>
      <c r="B177" s="39"/>
      <c r="C177" s="247" t="s">
        <v>594</v>
      </c>
      <c r="D177" s="247" t="s">
        <v>612</v>
      </c>
      <c r="E177" s="248" t="s">
        <v>5534</v>
      </c>
      <c r="F177" s="249" t="s">
        <v>5535</v>
      </c>
      <c r="G177" s="250" t="s">
        <v>612</v>
      </c>
      <c r="H177" s="251">
        <v>11.01</v>
      </c>
      <c r="I177" s="252"/>
      <c r="J177" s="253">
        <f>ROUND(I177*H177,2)</f>
        <v>0</v>
      </c>
      <c r="K177" s="249" t="s">
        <v>28</v>
      </c>
      <c r="L177" s="254"/>
      <c r="M177" s="255" t="s">
        <v>28</v>
      </c>
      <c r="N177" s="256" t="s">
        <v>45</v>
      </c>
      <c r="O177" s="84"/>
      <c r="P177" s="221">
        <f>O177*H177</f>
        <v>0</v>
      </c>
      <c r="Q177" s="221">
        <v>0</v>
      </c>
      <c r="R177" s="221">
        <f>Q177*H177</f>
        <v>0</v>
      </c>
      <c r="S177" s="221">
        <v>0</v>
      </c>
      <c r="T177" s="222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23" t="s">
        <v>405</v>
      </c>
      <c r="AT177" s="223" t="s">
        <v>612</v>
      </c>
      <c r="AU177" s="223" t="s">
        <v>82</v>
      </c>
      <c r="AY177" s="17" t="s">
        <v>351</v>
      </c>
      <c r="BE177" s="224">
        <f>IF(N177="základní",J177,0)</f>
        <v>0</v>
      </c>
      <c r="BF177" s="224">
        <f>IF(N177="snížená",J177,0)</f>
        <v>0</v>
      </c>
      <c r="BG177" s="224">
        <f>IF(N177="zákl. přenesená",J177,0)</f>
        <v>0</v>
      </c>
      <c r="BH177" s="224">
        <f>IF(N177="sníž. přenesená",J177,0)</f>
        <v>0</v>
      </c>
      <c r="BI177" s="224">
        <f>IF(N177="nulová",J177,0)</f>
        <v>0</v>
      </c>
      <c r="BJ177" s="17" t="s">
        <v>82</v>
      </c>
      <c r="BK177" s="224">
        <f>ROUND(I177*H177,2)</f>
        <v>0</v>
      </c>
      <c r="BL177" s="17" t="s">
        <v>228</v>
      </c>
      <c r="BM177" s="223" t="s">
        <v>5536</v>
      </c>
    </row>
    <row r="178" spans="1:51" s="12" customFormat="1" ht="12">
      <c r="A178" s="12"/>
      <c r="B178" s="225"/>
      <c r="C178" s="226"/>
      <c r="D178" s="227" t="s">
        <v>358</v>
      </c>
      <c r="E178" s="228" t="s">
        <v>28</v>
      </c>
      <c r="F178" s="229" t="s">
        <v>5460</v>
      </c>
      <c r="G178" s="226"/>
      <c r="H178" s="228" t="s">
        <v>28</v>
      </c>
      <c r="I178" s="230"/>
      <c r="J178" s="226"/>
      <c r="K178" s="226"/>
      <c r="L178" s="231"/>
      <c r="M178" s="232"/>
      <c r="N178" s="233"/>
      <c r="O178" s="233"/>
      <c r="P178" s="233"/>
      <c r="Q178" s="233"/>
      <c r="R178" s="233"/>
      <c r="S178" s="233"/>
      <c r="T178" s="234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T178" s="235" t="s">
        <v>358</v>
      </c>
      <c r="AU178" s="235" t="s">
        <v>82</v>
      </c>
      <c r="AV178" s="12" t="s">
        <v>82</v>
      </c>
      <c r="AW178" s="12" t="s">
        <v>35</v>
      </c>
      <c r="AX178" s="12" t="s">
        <v>74</v>
      </c>
      <c r="AY178" s="235" t="s">
        <v>351</v>
      </c>
    </row>
    <row r="179" spans="1:51" s="12" customFormat="1" ht="12">
      <c r="A179" s="12"/>
      <c r="B179" s="225"/>
      <c r="C179" s="226"/>
      <c r="D179" s="227" t="s">
        <v>358</v>
      </c>
      <c r="E179" s="228" t="s">
        <v>28</v>
      </c>
      <c r="F179" s="229" t="s">
        <v>5461</v>
      </c>
      <c r="G179" s="226"/>
      <c r="H179" s="228" t="s">
        <v>28</v>
      </c>
      <c r="I179" s="230"/>
      <c r="J179" s="226"/>
      <c r="K179" s="226"/>
      <c r="L179" s="231"/>
      <c r="M179" s="232"/>
      <c r="N179" s="233"/>
      <c r="O179" s="233"/>
      <c r="P179" s="233"/>
      <c r="Q179" s="233"/>
      <c r="R179" s="233"/>
      <c r="S179" s="233"/>
      <c r="T179" s="234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T179" s="235" t="s">
        <v>358</v>
      </c>
      <c r="AU179" s="235" t="s">
        <v>82</v>
      </c>
      <c r="AV179" s="12" t="s">
        <v>82</v>
      </c>
      <c r="AW179" s="12" t="s">
        <v>35</v>
      </c>
      <c r="AX179" s="12" t="s">
        <v>74</v>
      </c>
      <c r="AY179" s="235" t="s">
        <v>351</v>
      </c>
    </row>
    <row r="180" spans="1:51" s="13" customFormat="1" ht="12">
      <c r="A180" s="13"/>
      <c r="B180" s="236"/>
      <c r="C180" s="237"/>
      <c r="D180" s="227" t="s">
        <v>358</v>
      </c>
      <c r="E180" s="238" t="s">
        <v>598</v>
      </c>
      <c r="F180" s="239" t="s">
        <v>5492</v>
      </c>
      <c r="G180" s="237"/>
      <c r="H180" s="240">
        <v>11.01</v>
      </c>
      <c r="I180" s="241"/>
      <c r="J180" s="237"/>
      <c r="K180" s="237"/>
      <c r="L180" s="242"/>
      <c r="M180" s="243"/>
      <c r="N180" s="244"/>
      <c r="O180" s="244"/>
      <c r="P180" s="244"/>
      <c r="Q180" s="244"/>
      <c r="R180" s="244"/>
      <c r="S180" s="244"/>
      <c r="T180" s="245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6" t="s">
        <v>358</v>
      </c>
      <c r="AU180" s="246" t="s">
        <v>82</v>
      </c>
      <c r="AV180" s="13" t="s">
        <v>138</v>
      </c>
      <c r="AW180" s="13" t="s">
        <v>35</v>
      </c>
      <c r="AX180" s="13" t="s">
        <v>82</v>
      </c>
      <c r="AY180" s="246" t="s">
        <v>351</v>
      </c>
    </row>
    <row r="181" spans="1:63" s="11" customFormat="1" ht="25.9" customHeight="1">
      <c r="A181" s="11"/>
      <c r="B181" s="198"/>
      <c r="C181" s="199"/>
      <c r="D181" s="200" t="s">
        <v>73</v>
      </c>
      <c r="E181" s="201" t="s">
        <v>3423</v>
      </c>
      <c r="F181" s="201" t="s">
        <v>3424</v>
      </c>
      <c r="G181" s="199"/>
      <c r="H181" s="199"/>
      <c r="I181" s="202"/>
      <c r="J181" s="203">
        <f>BK181</f>
        <v>0</v>
      </c>
      <c r="K181" s="199"/>
      <c r="L181" s="204"/>
      <c r="M181" s="205"/>
      <c r="N181" s="206"/>
      <c r="O181" s="206"/>
      <c r="P181" s="207">
        <f>SUM(P182:P207)</f>
        <v>0</v>
      </c>
      <c r="Q181" s="206"/>
      <c r="R181" s="207">
        <f>SUM(R182:R207)</f>
        <v>0.00923</v>
      </c>
      <c r="S181" s="206"/>
      <c r="T181" s="208">
        <f>SUM(T182:T207)</f>
        <v>0</v>
      </c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R181" s="209" t="s">
        <v>228</v>
      </c>
      <c r="AT181" s="210" t="s">
        <v>73</v>
      </c>
      <c r="AU181" s="210" t="s">
        <v>74</v>
      </c>
      <c r="AY181" s="209" t="s">
        <v>351</v>
      </c>
      <c r="BK181" s="211">
        <f>SUM(BK182:BK207)</f>
        <v>0</v>
      </c>
    </row>
    <row r="182" spans="1:65" s="2" customFormat="1" ht="21.75" customHeight="1">
      <c r="A182" s="38"/>
      <c r="B182" s="39"/>
      <c r="C182" s="212" t="s">
        <v>451</v>
      </c>
      <c r="D182" s="212" t="s">
        <v>352</v>
      </c>
      <c r="E182" s="213" t="s">
        <v>5537</v>
      </c>
      <c r="F182" s="214" t="s">
        <v>5538</v>
      </c>
      <c r="G182" s="215" t="s">
        <v>612</v>
      </c>
      <c r="H182" s="216">
        <v>0.5</v>
      </c>
      <c r="I182" s="217"/>
      <c r="J182" s="218">
        <f>ROUND(I182*H182,2)</f>
        <v>0</v>
      </c>
      <c r="K182" s="214" t="s">
        <v>356</v>
      </c>
      <c r="L182" s="44"/>
      <c r="M182" s="219" t="s">
        <v>28</v>
      </c>
      <c r="N182" s="220" t="s">
        <v>45</v>
      </c>
      <c r="O182" s="84"/>
      <c r="P182" s="221">
        <f>O182*H182</f>
        <v>0</v>
      </c>
      <c r="Q182" s="221">
        <v>0.00348</v>
      </c>
      <c r="R182" s="221">
        <f>Q182*H182</f>
        <v>0.00174</v>
      </c>
      <c r="S182" s="221">
        <v>0</v>
      </c>
      <c r="T182" s="222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23" t="s">
        <v>228</v>
      </c>
      <c r="AT182" s="223" t="s">
        <v>352</v>
      </c>
      <c r="AU182" s="223" t="s">
        <v>82</v>
      </c>
      <c r="AY182" s="17" t="s">
        <v>351</v>
      </c>
      <c r="BE182" s="224">
        <f>IF(N182="základní",J182,0)</f>
        <v>0</v>
      </c>
      <c r="BF182" s="224">
        <f>IF(N182="snížená",J182,0)</f>
        <v>0</v>
      </c>
      <c r="BG182" s="224">
        <f>IF(N182="zákl. přenesená",J182,0)</f>
        <v>0</v>
      </c>
      <c r="BH182" s="224">
        <f>IF(N182="sníž. přenesená",J182,0)</f>
        <v>0</v>
      </c>
      <c r="BI182" s="224">
        <f>IF(N182="nulová",J182,0)</f>
        <v>0</v>
      </c>
      <c r="BJ182" s="17" t="s">
        <v>82</v>
      </c>
      <c r="BK182" s="224">
        <f>ROUND(I182*H182,2)</f>
        <v>0</v>
      </c>
      <c r="BL182" s="17" t="s">
        <v>228</v>
      </c>
      <c r="BM182" s="223" t="s">
        <v>5539</v>
      </c>
    </row>
    <row r="183" spans="1:51" s="12" customFormat="1" ht="12">
      <c r="A183" s="12"/>
      <c r="B183" s="225"/>
      <c r="C183" s="226"/>
      <c r="D183" s="227" t="s">
        <v>358</v>
      </c>
      <c r="E183" s="228" t="s">
        <v>28</v>
      </c>
      <c r="F183" s="229" t="s">
        <v>5460</v>
      </c>
      <c r="G183" s="226"/>
      <c r="H183" s="228" t="s">
        <v>28</v>
      </c>
      <c r="I183" s="230"/>
      <c r="J183" s="226"/>
      <c r="K183" s="226"/>
      <c r="L183" s="231"/>
      <c r="M183" s="232"/>
      <c r="N183" s="233"/>
      <c r="O183" s="233"/>
      <c r="P183" s="233"/>
      <c r="Q183" s="233"/>
      <c r="R183" s="233"/>
      <c r="S183" s="233"/>
      <c r="T183" s="234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T183" s="235" t="s">
        <v>358</v>
      </c>
      <c r="AU183" s="235" t="s">
        <v>82</v>
      </c>
      <c r="AV183" s="12" t="s">
        <v>82</v>
      </c>
      <c r="AW183" s="12" t="s">
        <v>35</v>
      </c>
      <c r="AX183" s="12" t="s">
        <v>74</v>
      </c>
      <c r="AY183" s="235" t="s">
        <v>351</v>
      </c>
    </row>
    <row r="184" spans="1:51" s="12" customFormat="1" ht="12">
      <c r="A184" s="12"/>
      <c r="B184" s="225"/>
      <c r="C184" s="226"/>
      <c r="D184" s="227" t="s">
        <v>358</v>
      </c>
      <c r="E184" s="228" t="s">
        <v>28</v>
      </c>
      <c r="F184" s="229" t="s">
        <v>5461</v>
      </c>
      <c r="G184" s="226"/>
      <c r="H184" s="228" t="s">
        <v>28</v>
      </c>
      <c r="I184" s="230"/>
      <c r="J184" s="226"/>
      <c r="K184" s="226"/>
      <c r="L184" s="231"/>
      <c r="M184" s="232"/>
      <c r="N184" s="233"/>
      <c r="O184" s="233"/>
      <c r="P184" s="233"/>
      <c r="Q184" s="233"/>
      <c r="R184" s="233"/>
      <c r="S184" s="233"/>
      <c r="T184" s="234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T184" s="235" t="s">
        <v>358</v>
      </c>
      <c r="AU184" s="235" t="s">
        <v>82</v>
      </c>
      <c r="AV184" s="12" t="s">
        <v>82</v>
      </c>
      <c r="AW184" s="12" t="s">
        <v>35</v>
      </c>
      <c r="AX184" s="12" t="s">
        <v>74</v>
      </c>
      <c r="AY184" s="235" t="s">
        <v>351</v>
      </c>
    </row>
    <row r="185" spans="1:51" s="12" customFormat="1" ht="12">
      <c r="A185" s="12"/>
      <c r="B185" s="225"/>
      <c r="C185" s="226"/>
      <c r="D185" s="227" t="s">
        <v>358</v>
      </c>
      <c r="E185" s="228" t="s">
        <v>28</v>
      </c>
      <c r="F185" s="229" t="s">
        <v>5540</v>
      </c>
      <c r="G185" s="226"/>
      <c r="H185" s="228" t="s">
        <v>28</v>
      </c>
      <c r="I185" s="230"/>
      <c r="J185" s="226"/>
      <c r="K185" s="226"/>
      <c r="L185" s="231"/>
      <c r="M185" s="232"/>
      <c r="N185" s="233"/>
      <c r="O185" s="233"/>
      <c r="P185" s="233"/>
      <c r="Q185" s="233"/>
      <c r="R185" s="233"/>
      <c r="S185" s="233"/>
      <c r="T185" s="234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T185" s="235" t="s">
        <v>358</v>
      </c>
      <c r="AU185" s="235" t="s">
        <v>82</v>
      </c>
      <c r="AV185" s="12" t="s">
        <v>82</v>
      </c>
      <c r="AW185" s="12" t="s">
        <v>35</v>
      </c>
      <c r="AX185" s="12" t="s">
        <v>74</v>
      </c>
      <c r="AY185" s="235" t="s">
        <v>351</v>
      </c>
    </row>
    <row r="186" spans="1:51" s="13" customFormat="1" ht="12">
      <c r="A186" s="13"/>
      <c r="B186" s="236"/>
      <c r="C186" s="237"/>
      <c r="D186" s="227" t="s">
        <v>358</v>
      </c>
      <c r="E186" s="238" t="s">
        <v>455</v>
      </c>
      <c r="F186" s="239" t="s">
        <v>5541</v>
      </c>
      <c r="G186" s="237"/>
      <c r="H186" s="240">
        <v>0.5</v>
      </c>
      <c r="I186" s="241"/>
      <c r="J186" s="237"/>
      <c r="K186" s="237"/>
      <c r="L186" s="242"/>
      <c r="M186" s="243"/>
      <c r="N186" s="244"/>
      <c r="O186" s="244"/>
      <c r="P186" s="244"/>
      <c r="Q186" s="244"/>
      <c r="R186" s="244"/>
      <c r="S186" s="244"/>
      <c r="T186" s="245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6" t="s">
        <v>358</v>
      </c>
      <c r="AU186" s="246" t="s">
        <v>82</v>
      </c>
      <c r="AV186" s="13" t="s">
        <v>138</v>
      </c>
      <c r="AW186" s="13" t="s">
        <v>35</v>
      </c>
      <c r="AX186" s="13" t="s">
        <v>82</v>
      </c>
      <c r="AY186" s="246" t="s">
        <v>351</v>
      </c>
    </row>
    <row r="187" spans="1:65" s="2" customFormat="1" ht="21.75" customHeight="1">
      <c r="A187" s="38"/>
      <c r="B187" s="39"/>
      <c r="C187" s="212" t="s">
        <v>461</v>
      </c>
      <c r="D187" s="212" t="s">
        <v>352</v>
      </c>
      <c r="E187" s="213" t="s">
        <v>5542</v>
      </c>
      <c r="F187" s="214" t="s">
        <v>5543</v>
      </c>
      <c r="G187" s="215" t="s">
        <v>1515</v>
      </c>
      <c r="H187" s="216">
        <v>1</v>
      </c>
      <c r="I187" s="217"/>
      <c r="J187" s="218">
        <f>ROUND(I187*H187,2)</f>
        <v>0</v>
      </c>
      <c r="K187" s="214" t="s">
        <v>356</v>
      </c>
      <c r="L187" s="44"/>
      <c r="M187" s="219" t="s">
        <v>28</v>
      </c>
      <c r="N187" s="220" t="s">
        <v>45</v>
      </c>
      <c r="O187" s="84"/>
      <c r="P187" s="221">
        <f>O187*H187</f>
        <v>0</v>
      </c>
      <c r="Q187" s="221">
        <v>0.00338</v>
      </c>
      <c r="R187" s="221">
        <f>Q187*H187</f>
        <v>0.00338</v>
      </c>
      <c r="S187" s="221">
        <v>0</v>
      </c>
      <c r="T187" s="222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23" t="s">
        <v>228</v>
      </c>
      <c r="AT187" s="223" t="s">
        <v>352</v>
      </c>
      <c r="AU187" s="223" t="s">
        <v>82</v>
      </c>
      <c r="AY187" s="17" t="s">
        <v>351</v>
      </c>
      <c r="BE187" s="224">
        <f>IF(N187="základní",J187,0)</f>
        <v>0</v>
      </c>
      <c r="BF187" s="224">
        <f>IF(N187="snížená",J187,0)</f>
        <v>0</v>
      </c>
      <c r="BG187" s="224">
        <f>IF(N187="zákl. přenesená",J187,0)</f>
        <v>0</v>
      </c>
      <c r="BH187" s="224">
        <f>IF(N187="sníž. přenesená",J187,0)</f>
        <v>0</v>
      </c>
      <c r="BI187" s="224">
        <f>IF(N187="nulová",J187,0)</f>
        <v>0</v>
      </c>
      <c r="BJ187" s="17" t="s">
        <v>82</v>
      </c>
      <c r="BK187" s="224">
        <f>ROUND(I187*H187,2)</f>
        <v>0</v>
      </c>
      <c r="BL187" s="17" t="s">
        <v>228</v>
      </c>
      <c r="BM187" s="223" t="s">
        <v>5544</v>
      </c>
    </row>
    <row r="188" spans="1:51" s="12" customFormat="1" ht="12">
      <c r="A188" s="12"/>
      <c r="B188" s="225"/>
      <c r="C188" s="226"/>
      <c r="D188" s="227" t="s">
        <v>358</v>
      </c>
      <c r="E188" s="228" t="s">
        <v>28</v>
      </c>
      <c r="F188" s="229" t="s">
        <v>5460</v>
      </c>
      <c r="G188" s="226"/>
      <c r="H188" s="228" t="s">
        <v>28</v>
      </c>
      <c r="I188" s="230"/>
      <c r="J188" s="226"/>
      <c r="K188" s="226"/>
      <c r="L188" s="231"/>
      <c r="M188" s="232"/>
      <c r="N188" s="233"/>
      <c r="O188" s="233"/>
      <c r="P188" s="233"/>
      <c r="Q188" s="233"/>
      <c r="R188" s="233"/>
      <c r="S188" s="233"/>
      <c r="T188" s="234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T188" s="235" t="s">
        <v>358</v>
      </c>
      <c r="AU188" s="235" t="s">
        <v>82</v>
      </c>
      <c r="AV188" s="12" t="s">
        <v>82</v>
      </c>
      <c r="AW188" s="12" t="s">
        <v>35</v>
      </c>
      <c r="AX188" s="12" t="s">
        <v>74</v>
      </c>
      <c r="AY188" s="235" t="s">
        <v>351</v>
      </c>
    </row>
    <row r="189" spans="1:51" s="12" customFormat="1" ht="12">
      <c r="A189" s="12"/>
      <c r="B189" s="225"/>
      <c r="C189" s="226"/>
      <c r="D189" s="227" t="s">
        <v>358</v>
      </c>
      <c r="E189" s="228" t="s">
        <v>28</v>
      </c>
      <c r="F189" s="229" t="s">
        <v>5461</v>
      </c>
      <c r="G189" s="226"/>
      <c r="H189" s="228" t="s">
        <v>28</v>
      </c>
      <c r="I189" s="230"/>
      <c r="J189" s="226"/>
      <c r="K189" s="226"/>
      <c r="L189" s="231"/>
      <c r="M189" s="232"/>
      <c r="N189" s="233"/>
      <c r="O189" s="233"/>
      <c r="P189" s="233"/>
      <c r="Q189" s="233"/>
      <c r="R189" s="233"/>
      <c r="S189" s="233"/>
      <c r="T189" s="234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T189" s="235" t="s">
        <v>358</v>
      </c>
      <c r="AU189" s="235" t="s">
        <v>82</v>
      </c>
      <c r="AV189" s="12" t="s">
        <v>82</v>
      </c>
      <c r="AW189" s="12" t="s">
        <v>35</v>
      </c>
      <c r="AX189" s="12" t="s">
        <v>74</v>
      </c>
      <c r="AY189" s="235" t="s">
        <v>351</v>
      </c>
    </row>
    <row r="190" spans="1:51" s="13" customFormat="1" ht="12">
      <c r="A190" s="13"/>
      <c r="B190" s="236"/>
      <c r="C190" s="237"/>
      <c r="D190" s="227" t="s">
        <v>358</v>
      </c>
      <c r="E190" s="238" t="s">
        <v>465</v>
      </c>
      <c r="F190" s="239" t="s">
        <v>82</v>
      </c>
      <c r="G190" s="237"/>
      <c r="H190" s="240">
        <v>1</v>
      </c>
      <c r="I190" s="241"/>
      <c r="J190" s="237"/>
      <c r="K190" s="237"/>
      <c r="L190" s="242"/>
      <c r="M190" s="243"/>
      <c r="N190" s="244"/>
      <c r="O190" s="244"/>
      <c r="P190" s="244"/>
      <c r="Q190" s="244"/>
      <c r="R190" s="244"/>
      <c r="S190" s="244"/>
      <c r="T190" s="245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6" t="s">
        <v>358</v>
      </c>
      <c r="AU190" s="246" t="s">
        <v>82</v>
      </c>
      <c r="AV190" s="13" t="s">
        <v>138</v>
      </c>
      <c r="AW190" s="13" t="s">
        <v>35</v>
      </c>
      <c r="AX190" s="13" t="s">
        <v>82</v>
      </c>
      <c r="AY190" s="246" t="s">
        <v>351</v>
      </c>
    </row>
    <row r="191" spans="1:65" s="2" customFormat="1" ht="16.5" customHeight="1">
      <c r="A191" s="38"/>
      <c r="B191" s="39"/>
      <c r="C191" s="212" t="s">
        <v>467</v>
      </c>
      <c r="D191" s="212" t="s">
        <v>352</v>
      </c>
      <c r="E191" s="213" t="s">
        <v>5545</v>
      </c>
      <c r="F191" s="214" t="s">
        <v>5546</v>
      </c>
      <c r="G191" s="215" t="s">
        <v>1515</v>
      </c>
      <c r="H191" s="216">
        <v>1</v>
      </c>
      <c r="I191" s="217"/>
      <c r="J191" s="218">
        <f>ROUND(I191*H191,2)</f>
        <v>0</v>
      </c>
      <c r="K191" s="214" t="s">
        <v>356</v>
      </c>
      <c r="L191" s="44"/>
      <c r="M191" s="219" t="s">
        <v>28</v>
      </c>
      <c r="N191" s="220" t="s">
        <v>45</v>
      </c>
      <c r="O191" s="84"/>
      <c r="P191" s="221">
        <f>O191*H191</f>
        <v>0</v>
      </c>
      <c r="Q191" s="221">
        <v>0.00022</v>
      </c>
      <c r="R191" s="221">
        <f>Q191*H191</f>
        <v>0.00022</v>
      </c>
      <c r="S191" s="221">
        <v>0</v>
      </c>
      <c r="T191" s="222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23" t="s">
        <v>228</v>
      </c>
      <c r="AT191" s="223" t="s">
        <v>352</v>
      </c>
      <c r="AU191" s="223" t="s">
        <v>82</v>
      </c>
      <c r="AY191" s="17" t="s">
        <v>351</v>
      </c>
      <c r="BE191" s="224">
        <f>IF(N191="základní",J191,0)</f>
        <v>0</v>
      </c>
      <c r="BF191" s="224">
        <f>IF(N191="snížená",J191,0)</f>
        <v>0</v>
      </c>
      <c r="BG191" s="224">
        <f>IF(N191="zákl. přenesená",J191,0)</f>
        <v>0</v>
      </c>
      <c r="BH191" s="224">
        <f>IF(N191="sníž. přenesená",J191,0)</f>
        <v>0</v>
      </c>
      <c r="BI191" s="224">
        <f>IF(N191="nulová",J191,0)</f>
        <v>0</v>
      </c>
      <c r="BJ191" s="17" t="s">
        <v>82</v>
      </c>
      <c r="BK191" s="224">
        <f>ROUND(I191*H191,2)</f>
        <v>0</v>
      </c>
      <c r="BL191" s="17" t="s">
        <v>228</v>
      </c>
      <c r="BM191" s="223" t="s">
        <v>5547</v>
      </c>
    </row>
    <row r="192" spans="1:51" s="12" customFormat="1" ht="12">
      <c r="A192" s="12"/>
      <c r="B192" s="225"/>
      <c r="C192" s="226"/>
      <c r="D192" s="227" t="s">
        <v>358</v>
      </c>
      <c r="E192" s="228" t="s">
        <v>28</v>
      </c>
      <c r="F192" s="229" t="s">
        <v>5460</v>
      </c>
      <c r="G192" s="226"/>
      <c r="H192" s="228" t="s">
        <v>28</v>
      </c>
      <c r="I192" s="230"/>
      <c r="J192" s="226"/>
      <c r="K192" s="226"/>
      <c r="L192" s="231"/>
      <c r="M192" s="232"/>
      <c r="N192" s="233"/>
      <c r="O192" s="233"/>
      <c r="P192" s="233"/>
      <c r="Q192" s="233"/>
      <c r="R192" s="233"/>
      <c r="S192" s="233"/>
      <c r="T192" s="234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T192" s="235" t="s">
        <v>358</v>
      </c>
      <c r="AU192" s="235" t="s">
        <v>82</v>
      </c>
      <c r="AV192" s="12" t="s">
        <v>82</v>
      </c>
      <c r="AW192" s="12" t="s">
        <v>35</v>
      </c>
      <c r="AX192" s="12" t="s">
        <v>74</v>
      </c>
      <c r="AY192" s="235" t="s">
        <v>351</v>
      </c>
    </row>
    <row r="193" spans="1:51" s="12" customFormat="1" ht="12">
      <c r="A193" s="12"/>
      <c r="B193" s="225"/>
      <c r="C193" s="226"/>
      <c r="D193" s="227" t="s">
        <v>358</v>
      </c>
      <c r="E193" s="228" t="s">
        <v>28</v>
      </c>
      <c r="F193" s="229" t="s">
        <v>5461</v>
      </c>
      <c r="G193" s="226"/>
      <c r="H193" s="228" t="s">
        <v>28</v>
      </c>
      <c r="I193" s="230"/>
      <c r="J193" s="226"/>
      <c r="K193" s="226"/>
      <c r="L193" s="231"/>
      <c r="M193" s="232"/>
      <c r="N193" s="233"/>
      <c r="O193" s="233"/>
      <c r="P193" s="233"/>
      <c r="Q193" s="233"/>
      <c r="R193" s="233"/>
      <c r="S193" s="233"/>
      <c r="T193" s="234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T193" s="235" t="s">
        <v>358</v>
      </c>
      <c r="AU193" s="235" t="s">
        <v>82</v>
      </c>
      <c r="AV193" s="12" t="s">
        <v>82</v>
      </c>
      <c r="AW193" s="12" t="s">
        <v>35</v>
      </c>
      <c r="AX193" s="12" t="s">
        <v>74</v>
      </c>
      <c r="AY193" s="235" t="s">
        <v>351</v>
      </c>
    </row>
    <row r="194" spans="1:51" s="13" customFormat="1" ht="12">
      <c r="A194" s="13"/>
      <c r="B194" s="236"/>
      <c r="C194" s="237"/>
      <c r="D194" s="227" t="s">
        <v>358</v>
      </c>
      <c r="E194" s="238" t="s">
        <v>471</v>
      </c>
      <c r="F194" s="239" t="s">
        <v>82</v>
      </c>
      <c r="G194" s="237"/>
      <c r="H194" s="240">
        <v>1</v>
      </c>
      <c r="I194" s="241"/>
      <c r="J194" s="237"/>
      <c r="K194" s="237"/>
      <c r="L194" s="242"/>
      <c r="M194" s="243"/>
      <c r="N194" s="244"/>
      <c r="O194" s="244"/>
      <c r="P194" s="244"/>
      <c r="Q194" s="244"/>
      <c r="R194" s="244"/>
      <c r="S194" s="244"/>
      <c r="T194" s="245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6" t="s">
        <v>358</v>
      </c>
      <c r="AU194" s="246" t="s">
        <v>82</v>
      </c>
      <c r="AV194" s="13" t="s">
        <v>138</v>
      </c>
      <c r="AW194" s="13" t="s">
        <v>35</v>
      </c>
      <c r="AX194" s="13" t="s">
        <v>82</v>
      </c>
      <c r="AY194" s="246" t="s">
        <v>351</v>
      </c>
    </row>
    <row r="195" spans="1:65" s="2" customFormat="1" ht="16.5" customHeight="1">
      <c r="A195" s="38"/>
      <c r="B195" s="39"/>
      <c r="C195" s="247" t="s">
        <v>472</v>
      </c>
      <c r="D195" s="247" t="s">
        <v>612</v>
      </c>
      <c r="E195" s="248" t="s">
        <v>3459</v>
      </c>
      <c r="F195" s="249" t="s">
        <v>5548</v>
      </c>
      <c r="G195" s="250" t="s">
        <v>1086</v>
      </c>
      <c r="H195" s="251">
        <v>1</v>
      </c>
      <c r="I195" s="252"/>
      <c r="J195" s="253">
        <f>ROUND(I195*H195,2)</f>
        <v>0</v>
      </c>
      <c r="K195" s="249" t="s">
        <v>28</v>
      </c>
      <c r="L195" s="254"/>
      <c r="M195" s="255" t="s">
        <v>28</v>
      </c>
      <c r="N195" s="256" t="s">
        <v>45</v>
      </c>
      <c r="O195" s="84"/>
      <c r="P195" s="221">
        <f>O195*H195</f>
        <v>0</v>
      </c>
      <c r="Q195" s="221">
        <v>0</v>
      </c>
      <c r="R195" s="221">
        <f>Q195*H195</f>
        <v>0</v>
      </c>
      <c r="S195" s="221">
        <v>0</v>
      </c>
      <c r="T195" s="222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23" t="s">
        <v>405</v>
      </c>
      <c r="AT195" s="223" t="s">
        <v>612</v>
      </c>
      <c r="AU195" s="223" t="s">
        <v>82</v>
      </c>
      <c r="AY195" s="17" t="s">
        <v>351</v>
      </c>
      <c r="BE195" s="224">
        <f>IF(N195="základní",J195,0)</f>
        <v>0</v>
      </c>
      <c r="BF195" s="224">
        <f>IF(N195="snížená",J195,0)</f>
        <v>0</v>
      </c>
      <c r="BG195" s="224">
        <f>IF(N195="zákl. přenesená",J195,0)</f>
        <v>0</v>
      </c>
      <c r="BH195" s="224">
        <f>IF(N195="sníž. přenesená",J195,0)</f>
        <v>0</v>
      </c>
      <c r="BI195" s="224">
        <f>IF(N195="nulová",J195,0)</f>
        <v>0</v>
      </c>
      <c r="BJ195" s="17" t="s">
        <v>82</v>
      </c>
      <c r="BK195" s="224">
        <f>ROUND(I195*H195,2)</f>
        <v>0</v>
      </c>
      <c r="BL195" s="17" t="s">
        <v>228</v>
      </c>
      <c r="BM195" s="223" t="s">
        <v>5549</v>
      </c>
    </row>
    <row r="196" spans="1:51" s="12" customFormat="1" ht="12">
      <c r="A196" s="12"/>
      <c r="B196" s="225"/>
      <c r="C196" s="226"/>
      <c r="D196" s="227" t="s">
        <v>358</v>
      </c>
      <c r="E196" s="228" t="s">
        <v>28</v>
      </c>
      <c r="F196" s="229" t="s">
        <v>5460</v>
      </c>
      <c r="G196" s="226"/>
      <c r="H196" s="228" t="s">
        <v>28</v>
      </c>
      <c r="I196" s="230"/>
      <c r="J196" s="226"/>
      <c r="K196" s="226"/>
      <c r="L196" s="231"/>
      <c r="M196" s="232"/>
      <c r="N196" s="233"/>
      <c r="O196" s="233"/>
      <c r="P196" s="233"/>
      <c r="Q196" s="233"/>
      <c r="R196" s="233"/>
      <c r="S196" s="233"/>
      <c r="T196" s="234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T196" s="235" t="s">
        <v>358</v>
      </c>
      <c r="AU196" s="235" t="s">
        <v>82</v>
      </c>
      <c r="AV196" s="12" t="s">
        <v>82</v>
      </c>
      <c r="AW196" s="12" t="s">
        <v>35</v>
      </c>
      <c r="AX196" s="12" t="s">
        <v>74</v>
      </c>
      <c r="AY196" s="235" t="s">
        <v>351</v>
      </c>
    </row>
    <row r="197" spans="1:51" s="12" customFormat="1" ht="12">
      <c r="A197" s="12"/>
      <c r="B197" s="225"/>
      <c r="C197" s="226"/>
      <c r="D197" s="227" t="s">
        <v>358</v>
      </c>
      <c r="E197" s="228" t="s">
        <v>28</v>
      </c>
      <c r="F197" s="229" t="s">
        <v>5461</v>
      </c>
      <c r="G197" s="226"/>
      <c r="H197" s="228" t="s">
        <v>28</v>
      </c>
      <c r="I197" s="230"/>
      <c r="J197" s="226"/>
      <c r="K197" s="226"/>
      <c r="L197" s="231"/>
      <c r="M197" s="232"/>
      <c r="N197" s="233"/>
      <c r="O197" s="233"/>
      <c r="P197" s="233"/>
      <c r="Q197" s="233"/>
      <c r="R197" s="233"/>
      <c r="S197" s="233"/>
      <c r="T197" s="234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T197" s="235" t="s">
        <v>358</v>
      </c>
      <c r="AU197" s="235" t="s">
        <v>82</v>
      </c>
      <c r="AV197" s="12" t="s">
        <v>82</v>
      </c>
      <c r="AW197" s="12" t="s">
        <v>35</v>
      </c>
      <c r="AX197" s="12" t="s">
        <v>74</v>
      </c>
      <c r="AY197" s="235" t="s">
        <v>351</v>
      </c>
    </row>
    <row r="198" spans="1:51" s="13" customFormat="1" ht="12">
      <c r="A198" s="13"/>
      <c r="B198" s="236"/>
      <c r="C198" s="237"/>
      <c r="D198" s="227" t="s">
        <v>358</v>
      </c>
      <c r="E198" s="238" t="s">
        <v>476</v>
      </c>
      <c r="F198" s="239" t="s">
        <v>82</v>
      </c>
      <c r="G198" s="237"/>
      <c r="H198" s="240">
        <v>1</v>
      </c>
      <c r="I198" s="241"/>
      <c r="J198" s="237"/>
      <c r="K198" s="237"/>
      <c r="L198" s="242"/>
      <c r="M198" s="243"/>
      <c r="N198" s="244"/>
      <c r="O198" s="244"/>
      <c r="P198" s="244"/>
      <c r="Q198" s="244"/>
      <c r="R198" s="244"/>
      <c r="S198" s="244"/>
      <c r="T198" s="245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6" t="s">
        <v>358</v>
      </c>
      <c r="AU198" s="246" t="s">
        <v>82</v>
      </c>
      <c r="AV198" s="13" t="s">
        <v>138</v>
      </c>
      <c r="AW198" s="13" t="s">
        <v>35</v>
      </c>
      <c r="AX198" s="13" t="s">
        <v>82</v>
      </c>
      <c r="AY198" s="246" t="s">
        <v>351</v>
      </c>
    </row>
    <row r="199" spans="1:65" s="2" customFormat="1" ht="21.75" customHeight="1">
      <c r="A199" s="38"/>
      <c r="B199" s="39"/>
      <c r="C199" s="212" t="s">
        <v>477</v>
      </c>
      <c r="D199" s="212" t="s">
        <v>352</v>
      </c>
      <c r="E199" s="213" t="s">
        <v>5550</v>
      </c>
      <c r="F199" s="214" t="s">
        <v>5551</v>
      </c>
      <c r="G199" s="215" t="s">
        <v>534</v>
      </c>
      <c r="H199" s="216">
        <v>1</v>
      </c>
      <c r="I199" s="217"/>
      <c r="J199" s="218">
        <f>ROUND(I199*H199,2)</f>
        <v>0</v>
      </c>
      <c r="K199" s="214" t="s">
        <v>356</v>
      </c>
      <c r="L199" s="44"/>
      <c r="M199" s="219" t="s">
        <v>28</v>
      </c>
      <c r="N199" s="220" t="s">
        <v>45</v>
      </c>
      <c r="O199" s="84"/>
      <c r="P199" s="221">
        <f>O199*H199</f>
        <v>0</v>
      </c>
      <c r="Q199" s="221">
        <v>0.00061</v>
      </c>
      <c r="R199" s="221">
        <f>Q199*H199</f>
        <v>0.00061</v>
      </c>
      <c r="S199" s="221">
        <v>0</v>
      </c>
      <c r="T199" s="222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23" t="s">
        <v>228</v>
      </c>
      <c r="AT199" s="223" t="s">
        <v>352</v>
      </c>
      <c r="AU199" s="223" t="s">
        <v>82</v>
      </c>
      <c r="AY199" s="17" t="s">
        <v>351</v>
      </c>
      <c r="BE199" s="224">
        <f>IF(N199="základní",J199,0)</f>
        <v>0</v>
      </c>
      <c r="BF199" s="224">
        <f>IF(N199="snížená",J199,0)</f>
        <v>0</v>
      </c>
      <c r="BG199" s="224">
        <f>IF(N199="zákl. přenesená",J199,0)</f>
        <v>0</v>
      </c>
      <c r="BH199" s="224">
        <f>IF(N199="sníž. přenesená",J199,0)</f>
        <v>0</v>
      </c>
      <c r="BI199" s="224">
        <f>IF(N199="nulová",J199,0)</f>
        <v>0</v>
      </c>
      <c r="BJ199" s="17" t="s">
        <v>82</v>
      </c>
      <c r="BK199" s="224">
        <f>ROUND(I199*H199,2)</f>
        <v>0</v>
      </c>
      <c r="BL199" s="17" t="s">
        <v>228</v>
      </c>
      <c r="BM199" s="223" t="s">
        <v>5552</v>
      </c>
    </row>
    <row r="200" spans="1:51" s="12" customFormat="1" ht="12">
      <c r="A200" s="12"/>
      <c r="B200" s="225"/>
      <c r="C200" s="226"/>
      <c r="D200" s="227" t="s">
        <v>358</v>
      </c>
      <c r="E200" s="228" t="s">
        <v>28</v>
      </c>
      <c r="F200" s="229" t="s">
        <v>5460</v>
      </c>
      <c r="G200" s="226"/>
      <c r="H200" s="228" t="s">
        <v>28</v>
      </c>
      <c r="I200" s="230"/>
      <c r="J200" s="226"/>
      <c r="K200" s="226"/>
      <c r="L200" s="231"/>
      <c r="M200" s="232"/>
      <c r="N200" s="233"/>
      <c r="O200" s="233"/>
      <c r="P200" s="233"/>
      <c r="Q200" s="233"/>
      <c r="R200" s="233"/>
      <c r="S200" s="233"/>
      <c r="T200" s="234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T200" s="235" t="s">
        <v>358</v>
      </c>
      <c r="AU200" s="235" t="s">
        <v>82</v>
      </c>
      <c r="AV200" s="12" t="s">
        <v>82</v>
      </c>
      <c r="AW200" s="12" t="s">
        <v>35</v>
      </c>
      <c r="AX200" s="12" t="s">
        <v>74</v>
      </c>
      <c r="AY200" s="235" t="s">
        <v>351</v>
      </c>
    </row>
    <row r="201" spans="1:51" s="12" customFormat="1" ht="12">
      <c r="A201" s="12"/>
      <c r="B201" s="225"/>
      <c r="C201" s="226"/>
      <c r="D201" s="227" t="s">
        <v>358</v>
      </c>
      <c r="E201" s="228" t="s">
        <v>28</v>
      </c>
      <c r="F201" s="229" t="s">
        <v>5461</v>
      </c>
      <c r="G201" s="226"/>
      <c r="H201" s="228" t="s">
        <v>28</v>
      </c>
      <c r="I201" s="230"/>
      <c r="J201" s="226"/>
      <c r="K201" s="226"/>
      <c r="L201" s="231"/>
      <c r="M201" s="232"/>
      <c r="N201" s="233"/>
      <c r="O201" s="233"/>
      <c r="P201" s="233"/>
      <c r="Q201" s="233"/>
      <c r="R201" s="233"/>
      <c r="S201" s="233"/>
      <c r="T201" s="234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T201" s="235" t="s">
        <v>358</v>
      </c>
      <c r="AU201" s="235" t="s">
        <v>82</v>
      </c>
      <c r="AV201" s="12" t="s">
        <v>82</v>
      </c>
      <c r="AW201" s="12" t="s">
        <v>35</v>
      </c>
      <c r="AX201" s="12" t="s">
        <v>74</v>
      </c>
      <c r="AY201" s="235" t="s">
        <v>351</v>
      </c>
    </row>
    <row r="202" spans="1:51" s="13" customFormat="1" ht="12">
      <c r="A202" s="13"/>
      <c r="B202" s="236"/>
      <c r="C202" s="237"/>
      <c r="D202" s="227" t="s">
        <v>358</v>
      </c>
      <c r="E202" s="238" t="s">
        <v>481</v>
      </c>
      <c r="F202" s="239" t="s">
        <v>82</v>
      </c>
      <c r="G202" s="237"/>
      <c r="H202" s="240">
        <v>1</v>
      </c>
      <c r="I202" s="241"/>
      <c r="J202" s="237"/>
      <c r="K202" s="237"/>
      <c r="L202" s="242"/>
      <c r="M202" s="243"/>
      <c r="N202" s="244"/>
      <c r="O202" s="244"/>
      <c r="P202" s="244"/>
      <c r="Q202" s="244"/>
      <c r="R202" s="244"/>
      <c r="S202" s="244"/>
      <c r="T202" s="245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6" t="s">
        <v>358</v>
      </c>
      <c r="AU202" s="246" t="s">
        <v>82</v>
      </c>
      <c r="AV202" s="13" t="s">
        <v>138</v>
      </c>
      <c r="AW202" s="13" t="s">
        <v>35</v>
      </c>
      <c r="AX202" s="13" t="s">
        <v>82</v>
      </c>
      <c r="AY202" s="246" t="s">
        <v>351</v>
      </c>
    </row>
    <row r="203" spans="1:65" s="2" customFormat="1" ht="33" customHeight="1">
      <c r="A203" s="38"/>
      <c r="B203" s="39"/>
      <c r="C203" s="212" t="s">
        <v>7</v>
      </c>
      <c r="D203" s="212" t="s">
        <v>352</v>
      </c>
      <c r="E203" s="213" t="s">
        <v>5553</v>
      </c>
      <c r="F203" s="214" t="s">
        <v>5554</v>
      </c>
      <c r="G203" s="215" t="s">
        <v>1515</v>
      </c>
      <c r="H203" s="216">
        <v>1</v>
      </c>
      <c r="I203" s="217"/>
      <c r="J203" s="218">
        <f>ROUND(I203*H203,2)</f>
        <v>0</v>
      </c>
      <c r="K203" s="214" t="s">
        <v>356</v>
      </c>
      <c r="L203" s="44"/>
      <c r="M203" s="219" t="s">
        <v>28</v>
      </c>
      <c r="N203" s="220" t="s">
        <v>45</v>
      </c>
      <c r="O203" s="84"/>
      <c r="P203" s="221">
        <f>O203*H203</f>
        <v>0</v>
      </c>
      <c r="Q203" s="221">
        <v>0.00328</v>
      </c>
      <c r="R203" s="221">
        <f>Q203*H203</f>
        <v>0.00328</v>
      </c>
      <c r="S203" s="221">
        <v>0</v>
      </c>
      <c r="T203" s="222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23" t="s">
        <v>228</v>
      </c>
      <c r="AT203" s="223" t="s">
        <v>352</v>
      </c>
      <c r="AU203" s="223" t="s">
        <v>82</v>
      </c>
      <c r="AY203" s="17" t="s">
        <v>351</v>
      </c>
      <c r="BE203" s="224">
        <f>IF(N203="základní",J203,0)</f>
        <v>0</v>
      </c>
      <c r="BF203" s="224">
        <f>IF(N203="snížená",J203,0)</f>
        <v>0</v>
      </c>
      <c r="BG203" s="224">
        <f>IF(N203="zákl. přenesená",J203,0)</f>
        <v>0</v>
      </c>
      <c r="BH203" s="224">
        <f>IF(N203="sníž. přenesená",J203,0)</f>
        <v>0</v>
      </c>
      <c r="BI203" s="224">
        <f>IF(N203="nulová",J203,0)</f>
        <v>0</v>
      </c>
      <c r="BJ203" s="17" t="s">
        <v>82</v>
      </c>
      <c r="BK203" s="224">
        <f>ROUND(I203*H203,2)</f>
        <v>0</v>
      </c>
      <c r="BL203" s="17" t="s">
        <v>228</v>
      </c>
      <c r="BM203" s="223" t="s">
        <v>5555</v>
      </c>
    </row>
    <row r="204" spans="1:51" s="12" customFormat="1" ht="12">
      <c r="A204" s="12"/>
      <c r="B204" s="225"/>
      <c r="C204" s="226"/>
      <c r="D204" s="227" t="s">
        <v>358</v>
      </c>
      <c r="E204" s="228" t="s">
        <v>28</v>
      </c>
      <c r="F204" s="229" t="s">
        <v>5460</v>
      </c>
      <c r="G204" s="226"/>
      <c r="H204" s="228" t="s">
        <v>28</v>
      </c>
      <c r="I204" s="230"/>
      <c r="J204" s="226"/>
      <c r="K204" s="226"/>
      <c r="L204" s="231"/>
      <c r="M204" s="232"/>
      <c r="N204" s="233"/>
      <c r="O204" s="233"/>
      <c r="P204" s="233"/>
      <c r="Q204" s="233"/>
      <c r="R204" s="233"/>
      <c r="S204" s="233"/>
      <c r="T204" s="234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T204" s="235" t="s">
        <v>358</v>
      </c>
      <c r="AU204" s="235" t="s">
        <v>82</v>
      </c>
      <c r="AV204" s="12" t="s">
        <v>82</v>
      </c>
      <c r="AW204" s="12" t="s">
        <v>35</v>
      </c>
      <c r="AX204" s="12" t="s">
        <v>74</v>
      </c>
      <c r="AY204" s="235" t="s">
        <v>351</v>
      </c>
    </row>
    <row r="205" spans="1:51" s="12" customFormat="1" ht="12">
      <c r="A205" s="12"/>
      <c r="B205" s="225"/>
      <c r="C205" s="226"/>
      <c r="D205" s="227" t="s">
        <v>358</v>
      </c>
      <c r="E205" s="228" t="s">
        <v>28</v>
      </c>
      <c r="F205" s="229" t="s">
        <v>5461</v>
      </c>
      <c r="G205" s="226"/>
      <c r="H205" s="228" t="s">
        <v>28</v>
      </c>
      <c r="I205" s="230"/>
      <c r="J205" s="226"/>
      <c r="K205" s="226"/>
      <c r="L205" s="231"/>
      <c r="M205" s="232"/>
      <c r="N205" s="233"/>
      <c r="O205" s="233"/>
      <c r="P205" s="233"/>
      <c r="Q205" s="233"/>
      <c r="R205" s="233"/>
      <c r="S205" s="233"/>
      <c r="T205" s="234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T205" s="235" t="s">
        <v>358</v>
      </c>
      <c r="AU205" s="235" t="s">
        <v>82</v>
      </c>
      <c r="AV205" s="12" t="s">
        <v>82</v>
      </c>
      <c r="AW205" s="12" t="s">
        <v>35</v>
      </c>
      <c r="AX205" s="12" t="s">
        <v>74</v>
      </c>
      <c r="AY205" s="235" t="s">
        <v>351</v>
      </c>
    </row>
    <row r="206" spans="1:51" s="13" customFormat="1" ht="12">
      <c r="A206" s="13"/>
      <c r="B206" s="236"/>
      <c r="C206" s="237"/>
      <c r="D206" s="227" t="s">
        <v>358</v>
      </c>
      <c r="E206" s="238" t="s">
        <v>497</v>
      </c>
      <c r="F206" s="239" t="s">
        <v>82</v>
      </c>
      <c r="G206" s="237"/>
      <c r="H206" s="240">
        <v>1</v>
      </c>
      <c r="I206" s="241"/>
      <c r="J206" s="237"/>
      <c r="K206" s="237"/>
      <c r="L206" s="242"/>
      <c r="M206" s="243"/>
      <c r="N206" s="244"/>
      <c r="O206" s="244"/>
      <c r="P206" s="244"/>
      <c r="Q206" s="244"/>
      <c r="R206" s="244"/>
      <c r="S206" s="244"/>
      <c r="T206" s="245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6" t="s">
        <v>358</v>
      </c>
      <c r="AU206" s="246" t="s">
        <v>82</v>
      </c>
      <c r="AV206" s="13" t="s">
        <v>138</v>
      </c>
      <c r="AW206" s="13" t="s">
        <v>35</v>
      </c>
      <c r="AX206" s="13" t="s">
        <v>82</v>
      </c>
      <c r="AY206" s="246" t="s">
        <v>351</v>
      </c>
    </row>
    <row r="207" spans="1:65" s="2" customFormat="1" ht="33" customHeight="1">
      <c r="A207" s="38"/>
      <c r="B207" s="39"/>
      <c r="C207" s="212" t="s">
        <v>501</v>
      </c>
      <c r="D207" s="212" t="s">
        <v>352</v>
      </c>
      <c r="E207" s="213" t="s">
        <v>3471</v>
      </c>
      <c r="F207" s="214" t="s">
        <v>5556</v>
      </c>
      <c r="G207" s="215" t="s">
        <v>540</v>
      </c>
      <c r="H207" s="216">
        <v>0.009</v>
      </c>
      <c r="I207" s="217"/>
      <c r="J207" s="218">
        <f>ROUND(I207*H207,2)</f>
        <v>0</v>
      </c>
      <c r="K207" s="214" t="s">
        <v>356</v>
      </c>
      <c r="L207" s="44"/>
      <c r="M207" s="219" t="s">
        <v>28</v>
      </c>
      <c r="N207" s="220" t="s">
        <v>45</v>
      </c>
      <c r="O207" s="84"/>
      <c r="P207" s="221">
        <f>O207*H207</f>
        <v>0</v>
      </c>
      <c r="Q207" s="221">
        <v>0</v>
      </c>
      <c r="R207" s="221">
        <f>Q207*H207</f>
        <v>0</v>
      </c>
      <c r="S207" s="221">
        <v>0</v>
      </c>
      <c r="T207" s="222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23" t="s">
        <v>228</v>
      </c>
      <c r="AT207" s="223" t="s">
        <v>352</v>
      </c>
      <c r="AU207" s="223" t="s">
        <v>82</v>
      </c>
      <c r="AY207" s="17" t="s">
        <v>351</v>
      </c>
      <c r="BE207" s="224">
        <f>IF(N207="základní",J207,0)</f>
        <v>0</v>
      </c>
      <c r="BF207" s="224">
        <f>IF(N207="snížená",J207,0)</f>
        <v>0</v>
      </c>
      <c r="BG207" s="224">
        <f>IF(N207="zákl. přenesená",J207,0)</f>
        <v>0</v>
      </c>
      <c r="BH207" s="224">
        <f>IF(N207="sníž. přenesená",J207,0)</f>
        <v>0</v>
      </c>
      <c r="BI207" s="224">
        <f>IF(N207="nulová",J207,0)</f>
        <v>0</v>
      </c>
      <c r="BJ207" s="17" t="s">
        <v>82</v>
      </c>
      <c r="BK207" s="224">
        <f>ROUND(I207*H207,2)</f>
        <v>0</v>
      </c>
      <c r="BL207" s="17" t="s">
        <v>228</v>
      </c>
      <c r="BM207" s="223" t="s">
        <v>5557</v>
      </c>
    </row>
    <row r="208" spans="1:63" s="11" customFormat="1" ht="25.9" customHeight="1">
      <c r="A208" s="11"/>
      <c r="B208" s="198"/>
      <c r="C208" s="199"/>
      <c r="D208" s="200" t="s">
        <v>73</v>
      </c>
      <c r="E208" s="201" t="s">
        <v>2492</v>
      </c>
      <c r="F208" s="201" t="s">
        <v>2493</v>
      </c>
      <c r="G208" s="199"/>
      <c r="H208" s="199"/>
      <c r="I208" s="202"/>
      <c r="J208" s="203">
        <f>BK208</f>
        <v>0</v>
      </c>
      <c r="K208" s="199"/>
      <c r="L208" s="204"/>
      <c r="M208" s="205"/>
      <c r="N208" s="206"/>
      <c r="O208" s="206"/>
      <c r="P208" s="207">
        <f>P209</f>
        <v>0</v>
      </c>
      <c r="Q208" s="206"/>
      <c r="R208" s="207">
        <f>R209</f>
        <v>0</v>
      </c>
      <c r="S208" s="206"/>
      <c r="T208" s="208">
        <f>T209</f>
        <v>0</v>
      </c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R208" s="209" t="s">
        <v>228</v>
      </c>
      <c r="AT208" s="210" t="s">
        <v>73</v>
      </c>
      <c r="AU208" s="210" t="s">
        <v>74</v>
      </c>
      <c r="AY208" s="209" t="s">
        <v>351</v>
      </c>
      <c r="BK208" s="211">
        <f>BK209</f>
        <v>0</v>
      </c>
    </row>
    <row r="209" spans="1:65" s="2" customFormat="1" ht="44.25" customHeight="1">
      <c r="A209" s="38"/>
      <c r="B209" s="39"/>
      <c r="C209" s="212" t="s">
        <v>8</v>
      </c>
      <c r="D209" s="212" t="s">
        <v>352</v>
      </c>
      <c r="E209" s="213" t="s">
        <v>3934</v>
      </c>
      <c r="F209" s="214" t="s">
        <v>5109</v>
      </c>
      <c r="G209" s="215" t="s">
        <v>540</v>
      </c>
      <c r="H209" s="216">
        <v>8.536</v>
      </c>
      <c r="I209" s="217"/>
      <c r="J209" s="218">
        <f>ROUND(I209*H209,2)</f>
        <v>0</v>
      </c>
      <c r="K209" s="214" t="s">
        <v>356</v>
      </c>
      <c r="L209" s="44"/>
      <c r="M209" s="257" t="s">
        <v>28</v>
      </c>
      <c r="N209" s="258" t="s">
        <v>45</v>
      </c>
      <c r="O209" s="259"/>
      <c r="P209" s="260">
        <f>O209*H209</f>
        <v>0</v>
      </c>
      <c r="Q209" s="260">
        <v>0</v>
      </c>
      <c r="R209" s="260">
        <f>Q209*H209</f>
        <v>0</v>
      </c>
      <c r="S209" s="260">
        <v>0</v>
      </c>
      <c r="T209" s="261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23" t="s">
        <v>228</v>
      </c>
      <c r="AT209" s="223" t="s">
        <v>352</v>
      </c>
      <c r="AU209" s="223" t="s">
        <v>82</v>
      </c>
      <c r="AY209" s="17" t="s">
        <v>351</v>
      </c>
      <c r="BE209" s="224">
        <f>IF(N209="základní",J209,0)</f>
        <v>0</v>
      </c>
      <c r="BF209" s="224">
        <f>IF(N209="snížená",J209,0)</f>
        <v>0</v>
      </c>
      <c r="BG209" s="224">
        <f>IF(N209="zákl. přenesená",J209,0)</f>
        <v>0</v>
      </c>
      <c r="BH209" s="224">
        <f>IF(N209="sníž. přenesená",J209,0)</f>
        <v>0</v>
      </c>
      <c r="BI209" s="224">
        <f>IF(N209="nulová",J209,0)</f>
        <v>0</v>
      </c>
      <c r="BJ209" s="17" t="s">
        <v>82</v>
      </c>
      <c r="BK209" s="224">
        <f>ROUND(I209*H209,2)</f>
        <v>0</v>
      </c>
      <c r="BL209" s="17" t="s">
        <v>228</v>
      </c>
      <c r="BM209" s="223" t="s">
        <v>5558</v>
      </c>
    </row>
    <row r="210" spans="1:31" s="2" customFormat="1" ht="6.95" customHeight="1">
      <c r="A210" s="38"/>
      <c r="B210" s="59"/>
      <c r="C210" s="60"/>
      <c r="D210" s="60"/>
      <c r="E210" s="60"/>
      <c r="F210" s="60"/>
      <c r="G210" s="60"/>
      <c r="H210" s="60"/>
      <c r="I210" s="168"/>
      <c r="J210" s="60"/>
      <c r="K210" s="60"/>
      <c r="L210" s="44"/>
      <c r="M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</row>
  </sheetData>
  <sheetProtection password="CC35" sheet="1" objects="1" scenarios="1" formatColumns="0" formatRows="0" autoFilter="0"/>
  <autoFilter ref="C85:K209"/>
  <mergeCells count="9">
    <mergeCell ref="E7:H7"/>
    <mergeCell ref="E9:H9"/>
    <mergeCell ref="E18:H18"/>
    <mergeCell ref="E27:H27"/>
    <mergeCell ref="E48:H48"/>
    <mergeCell ref="E50:H50"/>
    <mergeCell ref="E76:H76"/>
    <mergeCell ref="E78:H7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28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56" s="1" customFormat="1" ht="36.95" customHeight="1">
      <c r="I2" s="128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120</v>
      </c>
      <c r="AZ2" s="129" t="s">
        <v>2500</v>
      </c>
      <c r="BA2" s="129" t="s">
        <v>2500</v>
      </c>
      <c r="BB2" s="129" t="s">
        <v>28</v>
      </c>
      <c r="BC2" s="129" t="s">
        <v>5559</v>
      </c>
      <c r="BD2" s="129" t="s">
        <v>138</v>
      </c>
    </row>
    <row r="3" spans="2:56" s="1" customFormat="1" ht="6.95" customHeight="1">
      <c r="B3" s="130"/>
      <c r="C3" s="131"/>
      <c r="D3" s="131"/>
      <c r="E3" s="131"/>
      <c r="F3" s="131"/>
      <c r="G3" s="131"/>
      <c r="H3" s="131"/>
      <c r="I3" s="132"/>
      <c r="J3" s="131"/>
      <c r="K3" s="131"/>
      <c r="L3" s="20"/>
      <c r="AT3" s="17" t="s">
        <v>84</v>
      </c>
      <c r="AZ3" s="129" t="s">
        <v>2502</v>
      </c>
      <c r="BA3" s="129" t="s">
        <v>2502</v>
      </c>
      <c r="BB3" s="129" t="s">
        <v>28</v>
      </c>
      <c r="BC3" s="129" t="s">
        <v>5560</v>
      </c>
      <c r="BD3" s="129" t="s">
        <v>138</v>
      </c>
    </row>
    <row r="4" spans="2:56" s="1" customFormat="1" ht="24.95" customHeight="1">
      <c r="B4" s="20"/>
      <c r="D4" s="133" t="s">
        <v>141</v>
      </c>
      <c r="I4" s="128"/>
      <c r="L4" s="20"/>
      <c r="M4" s="134" t="s">
        <v>10</v>
      </c>
      <c r="AT4" s="17" t="s">
        <v>4</v>
      </c>
      <c r="AZ4" s="129" t="s">
        <v>2535</v>
      </c>
      <c r="BA4" s="129" t="s">
        <v>2535</v>
      </c>
      <c r="BB4" s="129" t="s">
        <v>28</v>
      </c>
      <c r="BC4" s="129" t="s">
        <v>5561</v>
      </c>
      <c r="BD4" s="129" t="s">
        <v>138</v>
      </c>
    </row>
    <row r="5" spans="2:56" s="1" customFormat="1" ht="6.95" customHeight="1">
      <c r="B5" s="20"/>
      <c r="I5" s="128"/>
      <c r="L5" s="20"/>
      <c r="AZ5" s="129" t="s">
        <v>144</v>
      </c>
      <c r="BA5" s="129" t="s">
        <v>144</v>
      </c>
      <c r="BB5" s="129" t="s">
        <v>28</v>
      </c>
      <c r="BC5" s="129" t="s">
        <v>5562</v>
      </c>
      <c r="BD5" s="129" t="s">
        <v>138</v>
      </c>
    </row>
    <row r="6" spans="2:56" s="1" customFormat="1" ht="12" customHeight="1">
      <c r="B6" s="20"/>
      <c r="D6" s="135" t="s">
        <v>16</v>
      </c>
      <c r="I6" s="128"/>
      <c r="L6" s="20"/>
      <c r="AZ6" s="129" t="s">
        <v>5563</v>
      </c>
      <c r="BA6" s="129" t="s">
        <v>5563</v>
      </c>
      <c r="BB6" s="129" t="s">
        <v>28</v>
      </c>
      <c r="BC6" s="129" t="s">
        <v>5564</v>
      </c>
      <c r="BD6" s="129" t="s">
        <v>138</v>
      </c>
    </row>
    <row r="7" spans="2:56" s="1" customFormat="1" ht="16.5" customHeight="1">
      <c r="B7" s="20"/>
      <c r="E7" s="136" t="str">
        <f>'Rekapitulace stavby'!K6</f>
        <v>Transform. domova Kamelie Křižanov IV - SO.3 výstavba Měřín DA a DS</v>
      </c>
      <c r="F7" s="135"/>
      <c r="G7" s="135"/>
      <c r="H7" s="135"/>
      <c r="I7" s="128"/>
      <c r="L7" s="20"/>
      <c r="AZ7" s="129" t="s">
        <v>5565</v>
      </c>
      <c r="BA7" s="129" t="s">
        <v>5565</v>
      </c>
      <c r="BB7" s="129" t="s">
        <v>28</v>
      </c>
      <c r="BC7" s="129" t="s">
        <v>5560</v>
      </c>
      <c r="BD7" s="129" t="s">
        <v>138</v>
      </c>
    </row>
    <row r="8" spans="1:56" s="2" customFormat="1" ht="12" customHeight="1">
      <c r="A8" s="38"/>
      <c r="B8" s="44"/>
      <c r="C8" s="38"/>
      <c r="D8" s="135" t="s">
        <v>149</v>
      </c>
      <c r="E8" s="38"/>
      <c r="F8" s="38"/>
      <c r="G8" s="38"/>
      <c r="H8" s="38"/>
      <c r="I8" s="137"/>
      <c r="J8" s="38"/>
      <c r="K8" s="38"/>
      <c r="L8" s="1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Z8" s="129" t="s">
        <v>2581</v>
      </c>
      <c r="BA8" s="129" t="s">
        <v>2581</v>
      </c>
      <c r="BB8" s="129" t="s">
        <v>28</v>
      </c>
      <c r="BC8" s="129" t="s">
        <v>5566</v>
      </c>
      <c r="BD8" s="129" t="s">
        <v>138</v>
      </c>
    </row>
    <row r="9" spans="1:56" s="2" customFormat="1" ht="16.5" customHeight="1">
      <c r="A9" s="38"/>
      <c r="B9" s="44"/>
      <c r="C9" s="38"/>
      <c r="D9" s="38"/>
      <c r="E9" s="139" t="s">
        <v>5567</v>
      </c>
      <c r="F9" s="38"/>
      <c r="G9" s="38"/>
      <c r="H9" s="38"/>
      <c r="I9" s="137"/>
      <c r="J9" s="38"/>
      <c r="K9" s="38"/>
      <c r="L9" s="1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Z9" s="129" t="s">
        <v>3817</v>
      </c>
      <c r="BA9" s="129" t="s">
        <v>3817</v>
      </c>
      <c r="BB9" s="129" t="s">
        <v>28</v>
      </c>
      <c r="BC9" s="129" t="s">
        <v>5560</v>
      </c>
      <c r="BD9" s="129" t="s">
        <v>138</v>
      </c>
    </row>
    <row r="10" spans="1:56" s="2" customFormat="1" ht="12">
      <c r="A10" s="38"/>
      <c r="B10" s="44"/>
      <c r="C10" s="38"/>
      <c r="D10" s="38"/>
      <c r="E10" s="38"/>
      <c r="F10" s="38"/>
      <c r="G10" s="38"/>
      <c r="H10" s="38"/>
      <c r="I10" s="137"/>
      <c r="J10" s="38"/>
      <c r="K10" s="38"/>
      <c r="L10" s="1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Z10" s="129" t="s">
        <v>3823</v>
      </c>
      <c r="BA10" s="129" t="s">
        <v>3823</v>
      </c>
      <c r="BB10" s="129" t="s">
        <v>28</v>
      </c>
      <c r="BC10" s="129" t="s">
        <v>5564</v>
      </c>
      <c r="BD10" s="129" t="s">
        <v>138</v>
      </c>
    </row>
    <row r="11" spans="1:56" s="2" customFormat="1" ht="12" customHeight="1">
      <c r="A11" s="38"/>
      <c r="B11" s="44"/>
      <c r="C11" s="38"/>
      <c r="D11" s="135" t="s">
        <v>18</v>
      </c>
      <c r="E11" s="38"/>
      <c r="F11" s="140" t="s">
        <v>28</v>
      </c>
      <c r="G11" s="38"/>
      <c r="H11" s="38"/>
      <c r="I11" s="141" t="s">
        <v>20</v>
      </c>
      <c r="J11" s="140" t="s">
        <v>28</v>
      </c>
      <c r="K11" s="38"/>
      <c r="L11" s="1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Z11" s="129" t="s">
        <v>2498</v>
      </c>
      <c r="BA11" s="129" t="s">
        <v>2498</v>
      </c>
      <c r="BB11" s="129" t="s">
        <v>28</v>
      </c>
      <c r="BC11" s="129" t="s">
        <v>5568</v>
      </c>
      <c r="BD11" s="129" t="s">
        <v>138</v>
      </c>
    </row>
    <row r="12" spans="1:56" s="2" customFormat="1" ht="12" customHeight="1">
      <c r="A12" s="38"/>
      <c r="B12" s="44"/>
      <c r="C12" s="38"/>
      <c r="D12" s="135" t="s">
        <v>22</v>
      </c>
      <c r="E12" s="38"/>
      <c r="F12" s="140" t="s">
        <v>23</v>
      </c>
      <c r="G12" s="38"/>
      <c r="H12" s="38"/>
      <c r="I12" s="141" t="s">
        <v>24</v>
      </c>
      <c r="J12" s="142" t="str">
        <f>'Rekapitulace stavby'!AN8</f>
        <v>27. 1. 2020</v>
      </c>
      <c r="K12" s="38"/>
      <c r="L12" s="1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Z12" s="129" t="s">
        <v>3910</v>
      </c>
      <c r="BA12" s="129" t="s">
        <v>3910</v>
      </c>
      <c r="BB12" s="129" t="s">
        <v>28</v>
      </c>
      <c r="BC12" s="129" t="s">
        <v>5569</v>
      </c>
      <c r="BD12" s="129" t="s">
        <v>138</v>
      </c>
    </row>
    <row r="13" spans="1:56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37"/>
      <c r="J13" s="38"/>
      <c r="K13" s="38"/>
      <c r="L13" s="1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Z13" s="129" t="s">
        <v>5281</v>
      </c>
      <c r="BA13" s="129" t="s">
        <v>5281</v>
      </c>
      <c r="BB13" s="129" t="s">
        <v>28</v>
      </c>
      <c r="BC13" s="129" t="s">
        <v>5570</v>
      </c>
      <c r="BD13" s="129" t="s">
        <v>138</v>
      </c>
    </row>
    <row r="14" spans="1:56" s="2" customFormat="1" ht="12" customHeight="1">
      <c r="A14" s="38"/>
      <c r="B14" s="44"/>
      <c r="C14" s="38"/>
      <c r="D14" s="135" t="s">
        <v>26</v>
      </c>
      <c r="E14" s="38"/>
      <c r="F14" s="38"/>
      <c r="G14" s="38"/>
      <c r="H14" s="38"/>
      <c r="I14" s="141" t="s">
        <v>27</v>
      </c>
      <c r="J14" s="140" t="s">
        <v>28</v>
      </c>
      <c r="K14" s="38"/>
      <c r="L14" s="1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Z14" s="129" t="s">
        <v>5571</v>
      </c>
      <c r="BA14" s="129" t="s">
        <v>5571</v>
      </c>
      <c r="BB14" s="129" t="s">
        <v>28</v>
      </c>
      <c r="BC14" s="129" t="s">
        <v>5572</v>
      </c>
      <c r="BD14" s="129" t="s">
        <v>138</v>
      </c>
    </row>
    <row r="15" spans="1:31" s="2" customFormat="1" ht="18" customHeight="1">
      <c r="A15" s="38"/>
      <c r="B15" s="44"/>
      <c r="C15" s="38"/>
      <c r="D15" s="38"/>
      <c r="E15" s="140" t="s">
        <v>29</v>
      </c>
      <c r="F15" s="38"/>
      <c r="G15" s="38"/>
      <c r="H15" s="38"/>
      <c r="I15" s="141" t="s">
        <v>30</v>
      </c>
      <c r="J15" s="140" t="s">
        <v>28</v>
      </c>
      <c r="K15" s="38"/>
      <c r="L15" s="1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137"/>
      <c r="J16" s="38"/>
      <c r="K16" s="38"/>
      <c r="L16" s="1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5" t="s">
        <v>31</v>
      </c>
      <c r="E17" s="38"/>
      <c r="F17" s="38"/>
      <c r="G17" s="38"/>
      <c r="H17" s="38"/>
      <c r="I17" s="141" t="s">
        <v>27</v>
      </c>
      <c r="J17" s="33" t="str">
        <f>'Rekapitulace stavby'!AN13</f>
        <v>Vyplň údaj</v>
      </c>
      <c r="K17" s="38"/>
      <c r="L17" s="1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0"/>
      <c r="G18" s="140"/>
      <c r="H18" s="140"/>
      <c r="I18" s="141" t="s">
        <v>30</v>
      </c>
      <c r="J18" s="33" t="str">
        <f>'Rekapitulace stavby'!AN14</f>
        <v>Vyplň údaj</v>
      </c>
      <c r="K18" s="38"/>
      <c r="L18" s="1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137"/>
      <c r="J19" s="38"/>
      <c r="K19" s="38"/>
      <c r="L19" s="1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5" t="s">
        <v>33</v>
      </c>
      <c r="E20" s="38"/>
      <c r="F20" s="38"/>
      <c r="G20" s="38"/>
      <c r="H20" s="38"/>
      <c r="I20" s="141" t="s">
        <v>27</v>
      </c>
      <c r="J20" s="140" t="s">
        <v>28</v>
      </c>
      <c r="K20" s="38"/>
      <c r="L20" s="1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0" t="s">
        <v>34</v>
      </c>
      <c r="F21" s="38"/>
      <c r="G21" s="38"/>
      <c r="H21" s="38"/>
      <c r="I21" s="141" t="s">
        <v>30</v>
      </c>
      <c r="J21" s="140" t="s">
        <v>28</v>
      </c>
      <c r="K21" s="38"/>
      <c r="L21" s="1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137"/>
      <c r="J22" s="38"/>
      <c r="K22" s="38"/>
      <c r="L22" s="1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5" t="s">
        <v>36</v>
      </c>
      <c r="E23" s="38"/>
      <c r="F23" s="38"/>
      <c r="G23" s="38"/>
      <c r="H23" s="38"/>
      <c r="I23" s="141" t="s">
        <v>27</v>
      </c>
      <c r="J23" s="140" t="str">
        <f>IF('Rekapitulace stavby'!AN19="","",'Rekapitulace stavby'!AN19)</f>
        <v/>
      </c>
      <c r="K23" s="38"/>
      <c r="L23" s="1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0" t="str">
        <f>IF('Rekapitulace stavby'!E20="","",'Rekapitulace stavby'!E20)</f>
        <v xml:space="preserve"> </v>
      </c>
      <c r="F24" s="38"/>
      <c r="G24" s="38"/>
      <c r="H24" s="38"/>
      <c r="I24" s="141" t="s">
        <v>30</v>
      </c>
      <c r="J24" s="140" t="str">
        <f>IF('Rekapitulace stavby'!AN20="","",'Rekapitulace stavby'!AN20)</f>
        <v/>
      </c>
      <c r="K24" s="38"/>
      <c r="L24" s="1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137"/>
      <c r="J25" s="38"/>
      <c r="K25" s="38"/>
      <c r="L25" s="1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5" t="s">
        <v>38</v>
      </c>
      <c r="E26" s="38"/>
      <c r="F26" s="38"/>
      <c r="G26" s="38"/>
      <c r="H26" s="38"/>
      <c r="I26" s="137"/>
      <c r="J26" s="38"/>
      <c r="K26" s="38"/>
      <c r="L26" s="1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3"/>
      <c r="B27" s="144"/>
      <c r="C27" s="143"/>
      <c r="D27" s="143"/>
      <c r="E27" s="145" t="s">
        <v>28</v>
      </c>
      <c r="F27" s="145"/>
      <c r="G27" s="145"/>
      <c r="H27" s="145"/>
      <c r="I27" s="146"/>
      <c r="J27" s="143"/>
      <c r="K27" s="143"/>
      <c r="L27" s="147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137"/>
      <c r="J28" s="38"/>
      <c r="K28" s="38"/>
      <c r="L28" s="1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50"/>
      <c r="J29" s="149"/>
      <c r="K29" s="149"/>
      <c r="L29" s="1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1" t="s">
        <v>40</v>
      </c>
      <c r="E30" s="38"/>
      <c r="F30" s="38"/>
      <c r="G30" s="38"/>
      <c r="H30" s="38"/>
      <c r="I30" s="137"/>
      <c r="J30" s="152">
        <f>ROUND(J83,2)</f>
        <v>0</v>
      </c>
      <c r="K30" s="38"/>
      <c r="L30" s="1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50"/>
      <c r="J31" s="149"/>
      <c r="K31" s="149"/>
      <c r="L31" s="1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3" t="s">
        <v>42</v>
      </c>
      <c r="G32" s="38"/>
      <c r="H32" s="38"/>
      <c r="I32" s="154" t="s">
        <v>41</v>
      </c>
      <c r="J32" s="153" t="s">
        <v>43</v>
      </c>
      <c r="K32" s="38"/>
      <c r="L32" s="1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5" t="s">
        <v>44</v>
      </c>
      <c r="E33" s="135" t="s">
        <v>45</v>
      </c>
      <c r="F33" s="156">
        <f>ROUND((SUM(BE83:BE175)),2)</f>
        <v>0</v>
      </c>
      <c r="G33" s="38"/>
      <c r="H33" s="38"/>
      <c r="I33" s="157">
        <v>0.21</v>
      </c>
      <c r="J33" s="156">
        <f>ROUND(((SUM(BE83:BE175))*I33),2)</f>
        <v>0</v>
      </c>
      <c r="K33" s="38"/>
      <c r="L33" s="1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5" t="s">
        <v>46</v>
      </c>
      <c r="F34" s="156">
        <f>ROUND((SUM(BF83:BF175)),2)</f>
        <v>0</v>
      </c>
      <c r="G34" s="38"/>
      <c r="H34" s="38"/>
      <c r="I34" s="157">
        <v>0.15</v>
      </c>
      <c r="J34" s="156">
        <f>ROUND(((SUM(BF83:BF175))*I34),2)</f>
        <v>0</v>
      </c>
      <c r="K34" s="38"/>
      <c r="L34" s="1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5" t="s">
        <v>47</v>
      </c>
      <c r="F35" s="156">
        <f>ROUND((SUM(BG83:BG175)),2)</f>
        <v>0</v>
      </c>
      <c r="G35" s="38"/>
      <c r="H35" s="38"/>
      <c r="I35" s="157">
        <v>0.21</v>
      </c>
      <c r="J35" s="156">
        <f>0</f>
        <v>0</v>
      </c>
      <c r="K35" s="38"/>
      <c r="L35" s="1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5" t="s">
        <v>48</v>
      </c>
      <c r="F36" s="156">
        <f>ROUND((SUM(BH83:BH175)),2)</f>
        <v>0</v>
      </c>
      <c r="G36" s="38"/>
      <c r="H36" s="38"/>
      <c r="I36" s="157">
        <v>0.15</v>
      </c>
      <c r="J36" s="156">
        <f>0</f>
        <v>0</v>
      </c>
      <c r="K36" s="38"/>
      <c r="L36" s="1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5" t="s">
        <v>49</v>
      </c>
      <c r="F37" s="156">
        <f>ROUND((SUM(BI83:BI175)),2)</f>
        <v>0</v>
      </c>
      <c r="G37" s="38"/>
      <c r="H37" s="38"/>
      <c r="I37" s="157">
        <v>0</v>
      </c>
      <c r="J37" s="156">
        <f>0</f>
        <v>0</v>
      </c>
      <c r="K37" s="38"/>
      <c r="L37" s="1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137"/>
      <c r="J38" s="38"/>
      <c r="K38" s="38"/>
      <c r="L38" s="1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8"/>
      <c r="D39" s="159" t="s">
        <v>50</v>
      </c>
      <c r="E39" s="160"/>
      <c r="F39" s="160"/>
      <c r="G39" s="161" t="s">
        <v>51</v>
      </c>
      <c r="H39" s="162" t="s">
        <v>52</v>
      </c>
      <c r="I39" s="163"/>
      <c r="J39" s="164">
        <f>SUM(J30:J37)</f>
        <v>0</v>
      </c>
      <c r="K39" s="165"/>
      <c r="L39" s="1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66"/>
      <c r="C40" s="167"/>
      <c r="D40" s="167"/>
      <c r="E40" s="167"/>
      <c r="F40" s="167"/>
      <c r="G40" s="167"/>
      <c r="H40" s="167"/>
      <c r="I40" s="168"/>
      <c r="J40" s="167"/>
      <c r="K40" s="167"/>
      <c r="L40" s="1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69"/>
      <c r="C44" s="170"/>
      <c r="D44" s="170"/>
      <c r="E44" s="170"/>
      <c r="F44" s="170"/>
      <c r="G44" s="170"/>
      <c r="H44" s="170"/>
      <c r="I44" s="171"/>
      <c r="J44" s="170"/>
      <c r="K44" s="170"/>
      <c r="L44" s="1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218</v>
      </c>
      <c r="D45" s="40"/>
      <c r="E45" s="40"/>
      <c r="F45" s="40"/>
      <c r="G45" s="40"/>
      <c r="H45" s="40"/>
      <c r="I45" s="137"/>
      <c r="J45" s="40"/>
      <c r="K45" s="40"/>
      <c r="L45" s="1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137"/>
      <c r="J46" s="40"/>
      <c r="K46" s="40"/>
      <c r="L46" s="1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137"/>
      <c r="J47" s="40"/>
      <c r="K47" s="40"/>
      <c r="L47" s="1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72" t="str">
        <f>E7</f>
        <v>Transform. domova Kamelie Křižanov IV - SO.3 výstavba Měřín DA a DS</v>
      </c>
      <c r="F48" s="32"/>
      <c r="G48" s="32"/>
      <c r="H48" s="32"/>
      <c r="I48" s="137"/>
      <c r="J48" s="40"/>
      <c r="K48" s="40"/>
      <c r="L48" s="1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149</v>
      </c>
      <c r="D49" s="40"/>
      <c r="E49" s="40"/>
      <c r="F49" s="40"/>
      <c r="G49" s="40"/>
      <c r="H49" s="40"/>
      <c r="I49" s="137"/>
      <c r="J49" s="40"/>
      <c r="K49" s="40"/>
      <c r="L49" s="1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ALFA-26511 - D.2.7 - zpevněné plochy - neveřejná část</v>
      </c>
      <c r="F50" s="40"/>
      <c r="G50" s="40"/>
      <c r="H50" s="40"/>
      <c r="I50" s="137"/>
      <c r="J50" s="40"/>
      <c r="K50" s="40"/>
      <c r="L50" s="1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137"/>
      <c r="J51" s="40"/>
      <c r="K51" s="40"/>
      <c r="L51" s="1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22</v>
      </c>
      <c r="D52" s="40"/>
      <c r="E52" s="40"/>
      <c r="F52" s="27" t="str">
        <f>F12</f>
        <v>Měřín</v>
      </c>
      <c r="G52" s="40"/>
      <c r="H52" s="40"/>
      <c r="I52" s="141" t="s">
        <v>24</v>
      </c>
      <c r="J52" s="72" t="str">
        <f>IF(J12="","",J12)</f>
        <v>27. 1. 2020</v>
      </c>
      <c r="K52" s="40"/>
      <c r="L52" s="1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137"/>
      <c r="J53" s="40"/>
      <c r="K53" s="40"/>
      <c r="L53" s="1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40.05" customHeight="1">
      <c r="A54" s="38"/>
      <c r="B54" s="39"/>
      <c r="C54" s="32" t="s">
        <v>26</v>
      </c>
      <c r="D54" s="40"/>
      <c r="E54" s="40"/>
      <c r="F54" s="27" t="str">
        <f>E15</f>
        <v>Kraj Výsočina, Žižkova57, Jihlava</v>
      </c>
      <c r="G54" s="40"/>
      <c r="H54" s="40"/>
      <c r="I54" s="141" t="s">
        <v>33</v>
      </c>
      <c r="J54" s="36" t="str">
        <f>E21</f>
        <v>Atelier Alfa, spol. s r.o., Brněnská 48, Jihlava</v>
      </c>
      <c r="K54" s="40"/>
      <c r="L54" s="1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31</v>
      </c>
      <c r="D55" s="40"/>
      <c r="E55" s="40"/>
      <c r="F55" s="27" t="str">
        <f>IF(E18="","",E18)</f>
        <v>Vyplň údaj</v>
      </c>
      <c r="G55" s="40"/>
      <c r="H55" s="40"/>
      <c r="I55" s="141" t="s">
        <v>36</v>
      </c>
      <c r="J55" s="36" t="str">
        <f>E24</f>
        <v xml:space="preserve"> </v>
      </c>
      <c r="K55" s="40"/>
      <c r="L55" s="1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137"/>
      <c r="J56" s="40"/>
      <c r="K56" s="40"/>
      <c r="L56" s="1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73" t="s">
        <v>243</v>
      </c>
      <c r="D57" s="174"/>
      <c r="E57" s="174"/>
      <c r="F57" s="174"/>
      <c r="G57" s="174"/>
      <c r="H57" s="174"/>
      <c r="I57" s="175"/>
      <c r="J57" s="176" t="s">
        <v>244</v>
      </c>
      <c r="K57" s="174"/>
      <c r="L57" s="1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137"/>
      <c r="J58" s="40"/>
      <c r="K58" s="40"/>
      <c r="L58" s="1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77" t="s">
        <v>72</v>
      </c>
      <c r="D59" s="40"/>
      <c r="E59" s="40"/>
      <c r="F59" s="40"/>
      <c r="G59" s="40"/>
      <c r="H59" s="40"/>
      <c r="I59" s="137"/>
      <c r="J59" s="102">
        <f>J83</f>
        <v>0</v>
      </c>
      <c r="K59" s="40"/>
      <c r="L59" s="1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84</v>
      </c>
    </row>
    <row r="60" spans="1:31" s="9" customFormat="1" ht="24.95" customHeight="1">
      <c r="A60" s="9"/>
      <c r="B60" s="178"/>
      <c r="C60" s="179"/>
      <c r="D60" s="180" t="s">
        <v>251</v>
      </c>
      <c r="E60" s="181"/>
      <c r="F60" s="181"/>
      <c r="G60" s="181"/>
      <c r="H60" s="181"/>
      <c r="I60" s="182"/>
      <c r="J60" s="183">
        <f>J84</f>
        <v>0</v>
      </c>
      <c r="K60" s="179"/>
      <c r="L60" s="184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9" customFormat="1" ht="24.95" customHeight="1">
      <c r="A61" s="9"/>
      <c r="B61" s="178"/>
      <c r="C61" s="179"/>
      <c r="D61" s="180" t="s">
        <v>262</v>
      </c>
      <c r="E61" s="181"/>
      <c r="F61" s="181"/>
      <c r="G61" s="181"/>
      <c r="H61" s="181"/>
      <c r="I61" s="182"/>
      <c r="J61" s="183">
        <f>J113</f>
        <v>0</v>
      </c>
      <c r="K61" s="179"/>
      <c r="L61" s="184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1:31" s="9" customFormat="1" ht="24.95" customHeight="1">
      <c r="A62" s="9"/>
      <c r="B62" s="178"/>
      <c r="C62" s="179"/>
      <c r="D62" s="180" t="s">
        <v>312</v>
      </c>
      <c r="E62" s="181"/>
      <c r="F62" s="181"/>
      <c r="G62" s="181"/>
      <c r="H62" s="181"/>
      <c r="I62" s="182"/>
      <c r="J62" s="183">
        <f>J134</f>
        <v>0</v>
      </c>
      <c r="K62" s="179"/>
      <c r="L62" s="184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9" customFormat="1" ht="24.95" customHeight="1">
      <c r="A63" s="9"/>
      <c r="B63" s="178"/>
      <c r="C63" s="179"/>
      <c r="D63" s="180" t="s">
        <v>327</v>
      </c>
      <c r="E63" s="181"/>
      <c r="F63" s="181"/>
      <c r="G63" s="181"/>
      <c r="H63" s="181"/>
      <c r="I63" s="182"/>
      <c r="J63" s="183">
        <f>J174</f>
        <v>0</v>
      </c>
      <c r="K63" s="179"/>
      <c r="L63" s="184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s="2" customFormat="1" ht="21.8" customHeight="1">
      <c r="A64" s="38"/>
      <c r="B64" s="39"/>
      <c r="C64" s="40"/>
      <c r="D64" s="40"/>
      <c r="E64" s="40"/>
      <c r="F64" s="40"/>
      <c r="G64" s="40"/>
      <c r="H64" s="40"/>
      <c r="I64" s="137"/>
      <c r="J64" s="40"/>
      <c r="K64" s="40"/>
      <c r="L64" s="1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5" spans="1:31" s="2" customFormat="1" ht="6.95" customHeight="1">
      <c r="A65" s="38"/>
      <c r="B65" s="59"/>
      <c r="C65" s="60"/>
      <c r="D65" s="60"/>
      <c r="E65" s="60"/>
      <c r="F65" s="60"/>
      <c r="G65" s="60"/>
      <c r="H65" s="60"/>
      <c r="I65" s="168"/>
      <c r="J65" s="60"/>
      <c r="K65" s="60"/>
      <c r="L65" s="1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9" spans="1:31" s="2" customFormat="1" ht="6.95" customHeight="1">
      <c r="A69" s="38"/>
      <c r="B69" s="61"/>
      <c r="C69" s="62"/>
      <c r="D69" s="62"/>
      <c r="E69" s="62"/>
      <c r="F69" s="62"/>
      <c r="G69" s="62"/>
      <c r="H69" s="62"/>
      <c r="I69" s="171"/>
      <c r="J69" s="62"/>
      <c r="K69" s="62"/>
      <c r="L69" s="1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24.95" customHeight="1">
      <c r="A70" s="38"/>
      <c r="B70" s="39"/>
      <c r="C70" s="23" t="s">
        <v>337</v>
      </c>
      <c r="D70" s="40"/>
      <c r="E70" s="40"/>
      <c r="F70" s="40"/>
      <c r="G70" s="40"/>
      <c r="H70" s="40"/>
      <c r="I70" s="137"/>
      <c r="J70" s="40"/>
      <c r="K70" s="40"/>
      <c r="L70" s="1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6.95" customHeight="1">
      <c r="A71" s="38"/>
      <c r="B71" s="39"/>
      <c r="C71" s="40"/>
      <c r="D71" s="40"/>
      <c r="E71" s="40"/>
      <c r="F71" s="40"/>
      <c r="G71" s="40"/>
      <c r="H71" s="40"/>
      <c r="I71" s="137"/>
      <c r="J71" s="40"/>
      <c r="K71" s="40"/>
      <c r="L71" s="1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2" customHeight="1">
      <c r="A72" s="38"/>
      <c r="B72" s="39"/>
      <c r="C72" s="32" t="s">
        <v>16</v>
      </c>
      <c r="D72" s="40"/>
      <c r="E72" s="40"/>
      <c r="F72" s="40"/>
      <c r="G72" s="40"/>
      <c r="H72" s="40"/>
      <c r="I72" s="137"/>
      <c r="J72" s="40"/>
      <c r="K72" s="40"/>
      <c r="L72" s="1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6.5" customHeight="1">
      <c r="A73" s="38"/>
      <c r="B73" s="39"/>
      <c r="C73" s="40"/>
      <c r="D73" s="40"/>
      <c r="E73" s="172" t="str">
        <f>E7</f>
        <v>Transform. domova Kamelie Křižanov IV - SO.3 výstavba Měřín DA a DS</v>
      </c>
      <c r="F73" s="32"/>
      <c r="G73" s="32"/>
      <c r="H73" s="32"/>
      <c r="I73" s="137"/>
      <c r="J73" s="40"/>
      <c r="K73" s="40"/>
      <c r="L73" s="1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2" customHeight="1">
      <c r="A74" s="38"/>
      <c r="B74" s="39"/>
      <c r="C74" s="32" t="s">
        <v>149</v>
      </c>
      <c r="D74" s="40"/>
      <c r="E74" s="40"/>
      <c r="F74" s="40"/>
      <c r="G74" s="40"/>
      <c r="H74" s="40"/>
      <c r="I74" s="137"/>
      <c r="J74" s="40"/>
      <c r="K74" s="40"/>
      <c r="L74" s="1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6.5" customHeight="1">
      <c r="A75" s="38"/>
      <c r="B75" s="39"/>
      <c r="C75" s="40"/>
      <c r="D75" s="40"/>
      <c r="E75" s="69" t="str">
        <f>E9</f>
        <v>ALFA-26511 - D.2.7 - zpevněné plochy - neveřejná část</v>
      </c>
      <c r="F75" s="40"/>
      <c r="G75" s="40"/>
      <c r="H75" s="40"/>
      <c r="I75" s="137"/>
      <c r="J75" s="40"/>
      <c r="K75" s="40"/>
      <c r="L75" s="1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6.95" customHeight="1">
      <c r="A76" s="38"/>
      <c r="B76" s="39"/>
      <c r="C76" s="40"/>
      <c r="D76" s="40"/>
      <c r="E76" s="40"/>
      <c r="F76" s="40"/>
      <c r="G76" s="40"/>
      <c r="H76" s="40"/>
      <c r="I76" s="137"/>
      <c r="J76" s="40"/>
      <c r="K76" s="40"/>
      <c r="L76" s="1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2" customHeight="1">
      <c r="A77" s="38"/>
      <c r="B77" s="39"/>
      <c r="C77" s="32" t="s">
        <v>22</v>
      </c>
      <c r="D77" s="40"/>
      <c r="E77" s="40"/>
      <c r="F77" s="27" t="str">
        <f>F12</f>
        <v>Měřín</v>
      </c>
      <c r="G77" s="40"/>
      <c r="H77" s="40"/>
      <c r="I77" s="141" t="s">
        <v>24</v>
      </c>
      <c r="J77" s="72" t="str">
        <f>IF(J12="","",J12)</f>
        <v>27. 1. 2020</v>
      </c>
      <c r="K77" s="40"/>
      <c r="L77" s="1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6.95" customHeight="1">
      <c r="A78" s="38"/>
      <c r="B78" s="39"/>
      <c r="C78" s="40"/>
      <c r="D78" s="40"/>
      <c r="E78" s="40"/>
      <c r="F78" s="40"/>
      <c r="G78" s="40"/>
      <c r="H78" s="40"/>
      <c r="I78" s="137"/>
      <c r="J78" s="40"/>
      <c r="K78" s="40"/>
      <c r="L78" s="1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40.05" customHeight="1">
      <c r="A79" s="38"/>
      <c r="B79" s="39"/>
      <c r="C79" s="32" t="s">
        <v>26</v>
      </c>
      <c r="D79" s="40"/>
      <c r="E79" s="40"/>
      <c r="F79" s="27" t="str">
        <f>E15</f>
        <v>Kraj Výsočina, Žižkova57, Jihlava</v>
      </c>
      <c r="G79" s="40"/>
      <c r="H79" s="40"/>
      <c r="I79" s="141" t="s">
        <v>33</v>
      </c>
      <c r="J79" s="36" t="str">
        <f>E21</f>
        <v>Atelier Alfa, spol. s r.o., Brněnská 48, Jihlava</v>
      </c>
      <c r="K79" s="40"/>
      <c r="L79" s="1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5.15" customHeight="1">
      <c r="A80" s="38"/>
      <c r="B80" s="39"/>
      <c r="C80" s="32" t="s">
        <v>31</v>
      </c>
      <c r="D80" s="40"/>
      <c r="E80" s="40"/>
      <c r="F80" s="27" t="str">
        <f>IF(E18="","",E18)</f>
        <v>Vyplň údaj</v>
      </c>
      <c r="G80" s="40"/>
      <c r="H80" s="40"/>
      <c r="I80" s="141" t="s">
        <v>36</v>
      </c>
      <c r="J80" s="36" t="str">
        <f>E24</f>
        <v xml:space="preserve"> </v>
      </c>
      <c r="K80" s="40"/>
      <c r="L80" s="1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0.3" customHeight="1">
      <c r="A81" s="38"/>
      <c r="B81" s="39"/>
      <c r="C81" s="40"/>
      <c r="D81" s="40"/>
      <c r="E81" s="40"/>
      <c r="F81" s="40"/>
      <c r="G81" s="40"/>
      <c r="H81" s="40"/>
      <c r="I81" s="137"/>
      <c r="J81" s="40"/>
      <c r="K81" s="40"/>
      <c r="L81" s="1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10" customFormat="1" ht="29.25" customHeight="1">
      <c r="A82" s="186"/>
      <c r="B82" s="187"/>
      <c r="C82" s="188" t="s">
        <v>338</v>
      </c>
      <c r="D82" s="189" t="s">
        <v>59</v>
      </c>
      <c r="E82" s="189" t="s">
        <v>55</v>
      </c>
      <c r="F82" s="189" t="s">
        <v>56</v>
      </c>
      <c r="G82" s="189" t="s">
        <v>339</v>
      </c>
      <c r="H82" s="189" t="s">
        <v>340</v>
      </c>
      <c r="I82" s="190" t="s">
        <v>341</v>
      </c>
      <c r="J82" s="189" t="s">
        <v>244</v>
      </c>
      <c r="K82" s="191" t="s">
        <v>342</v>
      </c>
      <c r="L82" s="192"/>
      <c r="M82" s="92" t="s">
        <v>28</v>
      </c>
      <c r="N82" s="93" t="s">
        <v>44</v>
      </c>
      <c r="O82" s="93" t="s">
        <v>343</v>
      </c>
      <c r="P82" s="93" t="s">
        <v>344</v>
      </c>
      <c r="Q82" s="93" t="s">
        <v>345</v>
      </c>
      <c r="R82" s="93" t="s">
        <v>346</v>
      </c>
      <c r="S82" s="93" t="s">
        <v>347</v>
      </c>
      <c r="T82" s="94" t="s">
        <v>348</v>
      </c>
      <c r="U82" s="186"/>
      <c r="V82" s="186"/>
      <c r="W82" s="186"/>
      <c r="X82" s="186"/>
      <c r="Y82" s="186"/>
      <c r="Z82" s="186"/>
      <c r="AA82" s="186"/>
      <c r="AB82" s="186"/>
      <c r="AC82" s="186"/>
      <c r="AD82" s="186"/>
      <c r="AE82" s="186"/>
    </row>
    <row r="83" spans="1:63" s="2" customFormat="1" ht="22.8" customHeight="1">
      <c r="A83" s="38"/>
      <c r="B83" s="39"/>
      <c r="C83" s="99" t="s">
        <v>349</v>
      </c>
      <c r="D83" s="40"/>
      <c r="E83" s="40"/>
      <c r="F83" s="40"/>
      <c r="G83" s="40"/>
      <c r="H83" s="40"/>
      <c r="I83" s="137"/>
      <c r="J83" s="193">
        <f>BK83</f>
        <v>0</v>
      </c>
      <c r="K83" s="40"/>
      <c r="L83" s="44"/>
      <c r="M83" s="95"/>
      <c r="N83" s="194"/>
      <c r="O83" s="96"/>
      <c r="P83" s="195">
        <f>P84+P113+P134+P174</f>
        <v>0</v>
      </c>
      <c r="Q83" s="96"/>
      <c r="R83" s="195">
        <f>R84+R113+R134+R174</f>
        <v>121.09821428000001</v>
      </c>
      <c r="S83" s="96"/>
      <c r="T83" s="196">
        <f>T84+T113+T134+T174</f>
        <v>0</v>
      </c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T83" s="17" t="s">
        <v>73</v>
      </c>
      <c r="AU83" s="17" t="s">
        <v>84</v>
      </c>
      <c r="BK83" s="197">
        <f>BK84+BK113+BK134+BK174</f>
        <v>0</v>
      </c>
    </row>
    <row r="84" spans="1:63" s="11" customFormat="1" ht="25.9" customHeight="1">
      <c r="A84" s="11"/>
      <c r="B84" s="198"/>
      <c r="C84" s="199"/>
      <c r="D84" s="200" t="s">
        <v>73</v>
      </c>
      <c r="E84" s="201" t="s">
        <v>82</v>
      </c>
      <c r="F84" s="201" t="s">
        <v>350</v>
      </c>
      <c r="G84" s="199"/>
      <c r="H84" s="199"/>
      <c r="I84" s="202"/>
      <c r="J84" s="203">
        <f>BK84</f>
        <v>0</v>
      </c>
      <c r="K84" s="199"/>
      <c r="L84" s="204"/>
      <c r="M84" s="205"/>
      <c r="N84" s="206"/>
      <c r="O84" s="206"/>
      <c r="P84" s="207">
        <f>SUM(P85:P112)</f>
        <v>0</v>
      </c>
      <c r="Q84" s="206"/>
      <c r="R84" s="207">
        <f>SUM(R85:R112)</f>
        <v>0</v>
      </c>
      <c r="S84" s="206"/>
      <c r="T84" s="208">
        <f>SUM(T85:T112)</f>
        <v>0</v>
      </c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R84" s="209" t="s">
        <v>228</v>
      </c>
      <c r="AT84" s="210" t="s">
        <v>73</v>
      </c>
      <c r="AU84" s="210" t="s">
        <v>74</v>
      </c>
      <c r="AY84" s="209" t="s">
        <v>351</v>
      </c>
      <c r="BK84" s="211">
        <f>SUM(BK85:BK112)</f>
        <v>0</v>
      </c>
    </row>
    <row r="85" spans="1:65" s="2" customFormat="1" ht="44.25" customHeight="1">
      <c r="A85" s="38"/>
      <c r="B85" s="39"/>
      <c r="C85" s="212" t="s">
        <v>82</v>
      </c>
      <c r="D85" s="212" t="s">
        <v>352</v>
      </c>
      <c r="E85" s="213" t="s">
        <v>5573</v>
      </c>
      <c r="F85" s="214" t="s">
        <v>5574</v>
      </c>
      <c r="G85" s="215" t="s">
        <v>355</v>
      </c>
      <c r="H85" s="216">
        <v>61.221</v>
      </c>
      <c r="I85" s="217"/>
      <c r="J85" s="218">
        <f>ROUND(I85*H85,2)</f>
        <v>0</v>
      </c>
      <c r="K85" s="214" t="s">
        <v>356</v>
      </c>
      <c r="L85" s="44"/>
      <c r="M85" s="219" t="s">
        <v>28</v>
      </c>
      <c r="N85" s="220" t="s">
        <v>45</v>
      </c>
      <c r="O85" s="84"/>
      <c r="P85" s="221">
        <f>O85*H85</f>
        <v>0</v>
      </c>
      <c r="Q85" s="221">
        <v>0</v>
      </c>
      <c r="R85" s="221">
        <f>Q85*H85</f>
        <v>0</v>
      </c>
      <c r="S85" s="221">
        <v>0</v>
      </c>
      <c r="T85" s="222">
        <f>S85*H85</f>
        <v>0</v>
      </c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R85" s="223" t="s">
        <v>228</v>
      </c>
      <c r="AT85" s="223" t="s">
        <v>352</v>
      </c>
      <c r="AU85" s="223" t="s">
        <v>82</v>
      </c>
      <c r="AY85" s="17" t="s">
        <v>351</v>
      </c>
      <c r="BE85" s="224">
        <f>IF(N85="základní",J85,0)</f>
        <v>0</v>
      </c>
      <c r="BF85" s="224">
        <f>IF(N85="snížená",J85,0)</f>
        <v>0</v>
      </c>
      <c r="BG85" s="224">
        <f>IF(N85="zákl. přenesená",J85,0)</f>
        <v>0</v>
      </c>
      <c r="BH85" s="224">
        <f>IF(N85="sníž. přenesená",J85,0)</f>
        <v>0</v>
      </c>
      <c r="BI85" s="224">
        <f>IF(N85="nulová",J85,0)</f>
        <v>0</v>
      </c>
      <c r="BJ85" s="17" t="s">
        <v>82</v>
      </c>
      <c r="BK85" s="224">
        <f>ROUND(I85*H85,2)</f>
        <v>0</v>
      </c>
      <c r="BL85" s="17" t="s">
        <v>228</v>
      </c>
      <c r="BM85" s="223" t="s">
        <v>5575</v>
      </c>
    </row>
    <row r="86" spans="1:51" s="12" customFormat="1" ht="12">
      <c r="A86" s="12"/>
      <c r="B86" s="225"/>
      <c r="C86" s="226"/>
      <c r="D86" s="227" t="s">
        <v>358</v>
      </c>
      <c r="E86" s="228" t="s">
        <v>28</v>
      </c>
      <c r="F86" s="229" t="s">
        <v>5576</v>
      </c>
      <c r="G86" s="226"/>
      <c r="H86" s="228" t="s">
        <v>28</v>
      </c>
      <c r="I86" s="230"/>
      <c r="J86" s="226"/>
      <c r="K86" s="226"/>
      <c r="L86" s="231"/>
      <c r="M86" s="232"/>
      <c r="N86" s="233"/>
      <c r="O86" s="233"/>
      <c r="P86" s="233"/>
      <c r="Q86" s="233"/>
      <c r="R86" s="233"/>
      <c r="S86" s="233"/>
      <c r="T86" s="234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T86" s="235" t="s">
        <v>358</v>
      </c>
      <c r="AU86" s="235" t="s">
        <v>82</v>
      </c>
      <c r="AV86" s="12" t="s">
        <v>82</v>
      </c>
      <c r="AW86" s="12" t="s">
        <v>35</v>
      </c>
      <c r="AX86" s="12" t="s">
        <v>74</v>
      </c>
      <c r="AY86" s="235" t="s">
        <v>351</v>
      </c>
    </row>
    <row r="87" spans="1:51" s="13" customFormat="1" ht="12">
      <c r="A87" s="13"/>
      <c r="B87" s="236"/>
      <c r="C87" s="237"/>
      <c r="D87" s="227" t="s">
        <v>358</v>
      </c>
      <c r="E87" s="238" t="s">
        <v>360</v>
      </c>
      <c r="F87" s="239" t="s">
        <v>5577</v>
      </c>
      <c r="G87" s="237"/>
      <c r="H87" s="240">
        <v>40.835</v>
      </c>
      <c r="I87" s="241"/>
      <c r="J87" s="237"/>
      <c r="K87" s="237"/>
      <c r="L87" s="242"/>
      <c r="M87" s="243"/>
      <c r="N87" s="244"/>
      <c r="O87" s="244"/>
      <c r="P87" s="244"/>
      <c r="Q87" s="244"/>
      <c r="R87" s="244"/>
      <c r="S87" s="244"/>
      <c r="T87" s="245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T87" s="246" t="s">
        <v>358</v>
      </c>
      <c r="AU87" s="246" t="s">
        <v>82</v>
      </c>
      <c r="AV87" s="13" t="s">
        <v>138</v>
      </c>
      <c r="AW87" s="13" t="s">
        <v>35</v>
      </c>
      <c r="AX87" s="13" t="s">
        <v>74</v>
      </c>
      <c r="AY87" s="246" t="s">
        <v>351</v>
      </c>
    </row>
    <row r="88" spans="1:51" s="13" customFormat="1" ht="12">
      <c r="A88" s="13"/>
      <c r="B88" s="236"/>
      <c r="C88" s="237"/>
      <c r="D88" s="227" t="s">
        <v>358</v>
      </c>
      <c r="E88" s="238" t="s">
        <v>2498</v>
      </c>
      <c r="F88" s="239" t="s">
        <v>5578</v>
      </c>
      <c r="G88" s="237"/>
      <c r="H88" s="240">
        <v>13.538</v>
      </c>
      <c r="I88" s="241"/>
      <c r="J88" s="237"/>
      <c r="K88" s="237"/>
      <c r="L88" s="242"/>
      <c r="M88" s="243"/>
      <c r="N88" s="244"/>
      <c r="O88" s="244"/>
      <c r="P88" s="244"/>
      <c r="Q88" s="244"/>
      <c r="R88" s="244"/>
      <c r="S88" s="244"/>
      <c r="T88" s="245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T88" s="246" t="s">
        <v>358</v>
      </c>
      <c r="AU88" s="246" t="s">
        <v>82</v>
      </c>
      <c r="AV88" s="13" t="s">
        <v>138</v>
      </c>
      <c r="AW88" s="13" t="s">
        <v>35</v>
      </c>
      <c r="AX88" s="13" t="s">
        <v>74</v>
      </c>
      <c r="AY88" s="246" t="s">
        <v>351</v>
      </c>
    </row>
    <row r="89" spans="1:51" s="13" customFormat="1" ht="12">
      <c r="A89" s="13"/>
      <c r="B89" s="236"/>
      <c r="C89" s="237"/>
      <c r="D89" s="227" t="s">
        <v>358</v>
      </c>
      <c r="E89" s="238" t="s">
        <v>2500</v>
      </c>
      <c r="F89" s="239" t="s">
        <v>5579</v>
      </c>
      <c r="G89" s="237"/>
      <c r="H89" s="240">
        <v>6.235</v>
      </c>
      <c r="I89" s="241"/>
      <c r="J89" s="237"/>
      <c r="K89" s="237"/>
      <c r="L89" s="242"/>
      <c r="M89" s="243"/>
      <c r="N89" s="244"/>
      <c r="O89" s="244"/>
      <c r="P89" s="244"/>
      <c r="Q89" s="244"/>
      <c r="R89" s="244"/>
      <c r="S89" s="244"/>
      <c r="T89" s="245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46" t="s">
        <v>358</v>
      </c>
      <c r="AU89" s="246" t="s">
        <v>82</v>
      </c>
      <c r="AV89" s="13" t="s">
        <v>138</v>
      </c>
      <c r="AW89" s="13" t="s">
        <v>35</v>
      </c>
      <c r="AX89" s="13" t="s">
        <v>74</v>
      </c>
      <c r="AY89" s="246" t="s">
        <v>351</v>
      </c>
    </row>
    <row r="90" spans="1:51" s="13" customFormat="1" ht="12">
      <c r="A90" s="13"/>
      <c r="B90" s="236"/>
      <c r="C90" s="237"/>
      <c r="D90" s="227" t="s">
        <v>358</v>
      </c>
      <c r="E90" s="238" t="s">
        <v>2502</v>
      </c>
      <c r="F90" s="239" t="s">
        <v>5580</v>
      </c>
      <c r="G90" s="237"/>
      <c r="H90" s="240">
        <v>0.613</v>
      </c>
      <c r="I90" s="241"/>
      <c r="J90" s="237"/>
      <c r="K90" s="237"/>
      <c r="L90" s="242"/>
      <c r="M90" s="243"/>
      <c r="N90" s="244"/>
      <c r="O90" s="244"/>
      <c r="P90" s="244"/>
      <c r="Q90" s="244"/>
      <c r="R90" s="244"/>
      <c r="S90" s="244"/>
      <c r="T90" s="245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T90" s="246" t="s">
        <v>358</v>
      </c>
      <c r="AU90" s="246" t="s">
        <v>82</v>
      </c>
      <c r="AV90" s="13" t="s">
        <v>138</v>
      </c>
      <c r="AW90" s="13" t="s">
        <v>35</v>
      </c>
      <c r="AX90" s="13" t="s">
        <v>74</v>
      </c>
      <c r="AY90" s="246" t="s">
        <v>351</v>
      </c>
    </row>
    <row r="91" spans="1:51" s="13" customFormat="1" ht="12">
      <c r="A91" s="13"/>
      <c r="B91" s="236"/>
      <c r="C91" s="237"/>
      <c r="D91" s="227" t="s">
        <v>358</v>
      </c>
      <c r="E91" s="238" t="s">
        <v>2504</v>
      </c>
      <c r="F91" s="239" t="s">
        <v>5581</v>
      </c>
      <c r="G91" s="237"/>
      <c r="H91" s="240">
        <v>61.221</v>
      </c>
      <c r="I91" s="241"/>
      <c r="J91" s="237"/>
      <c r="K91" s="237"/>
      <c r="L91" s="242"/>
      <c r="M91" s="243"/>
      <c r="N91" s="244"/>
      <c r="O91" s="244"/>
      <c r="P91" s="244"/>
      <c r="Q91" s="244"/>
      <c r="R91" s="244"/>
      <c r="S91" s="244"/>
      <c r="T91" s="245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46" t="s">
        <v>358</v>
      </c>
      <c r="AU91" s="246" t="s">
        <v>82</v>
      </c>
      <c r="AV91" s="13" t="s">
        <v>138</v>
      </c>
      <c r="AW91" s="13" t="s">
        <v>35</v>
      </c>
      <c r="AX91" s="13" t="s">
        <v>82</v>
      </c>
      <c r="AY91" s="246" t="s">
        <v>351</v>
      </c>
    </row>
    <row r="92" spans="1:65" s="2" customFormat="1" ht="44.25" customHeight="1">
      <c r="A92" s="38"/>
      <c r="B92" s="39"/>
      <c r="C92" s="212" t="s">
        <v>138</v>
      </c>
      <c r="D92" s="212" t="s">
        <v>352</v>
      </c>
      <c r="E92" s="213" t="s">
        <v>5582</v>
      </c>
      <c r="F92" s="214" t="s">
        <v>5583</v>
      </c>
      <c r="G92" s="215" t="s">
        <v>355</v>
      </c>
      <c r="H92" s="216">
        <v>61.221</v>
      </c>
      <c r="I92" s="217"/>
      <c r="J92" s="218">
        <f>ROUND(I92*H92,2)</f>
        <v>0</v>
      </c>
      <c r="K92" s="214" t="s">
        <v>356</v>
      </c>
      <c r="L92" s="44"/>
      <c r="M92" s="219" t="s">
        <v>28</v>
      </c>
      <c r="N92" s="220" t="s">
        <v>45</v>
      </c>
      <c r="O92" s="84"/>
      <c r="P92" s="221">
        <f>O92*H92</f>
        <v>0</v>
      </c>
      <c r="Q92" s="221">
        <v>0</v>
      </c>
      <c r="R92" s="221">
        <f>Q92*H92</f>
        <v>0</v>
      </c>
      <c r="S92" s="221">
        <v>0</v>
      </c>
      <c r="T92" s="222">
        <f>S92*H92</f>
        <v>0</v>
      </c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R92" s="223" t="s">
        <v>228</v>
      </c>
      <c r="AT92" s="223" t="s">
        <v>352</v>
      </c>
      <c r="AU92" s="223" t="s">
        <v>82</v>
      </c>
      <c r="AY92" s="17" t="s">
        <v>351</v>
      </c>
      <c r="BE92" s="224">
        <f>IF(N92="základní",J92,0)</f>
        <v>0</v>
      </c>
      <c r="BF92" s="224">
        <f>IF(N92="snížená",J92,0)</f>
        <v>0</v>
      </c>
      <c r="BG92" s="224">
        <f>IF(N92="zákl. přenesená",J92,0)</f>
        <v>0</v>
      </c>
      <c r="BH92" s="224">
        <f>IF(N92="sníž. přenesená",J92,0)</f>
        <v>0</v>
      </c>
      <c r="BI92" s="224">
        <f>IF(N92="nulová",J92,0)</f>
        <v>0</v>
      </c>
      <c r="BJ92" s="17" t="s">
        <v>82</v>
      </c>
      <c r="BK92" s="224">
        <f>ROUND(I92*H92,2)</f>
        <v>0</v>
      </c>
      <c r="BL92" s="17" t="s">
        <v>228</v>
      </c>
      <c r="BM92" s="223" t="s">
        <v>5584</v>
      </c>
    </row>
    <row r="93" spans="1:51" s="13" customFormat="1" ht="12">
      <c r="A93" s="13"/>
      <c r="B93" s="236"/>
      <c r="C93" s="237"/>
      <c r="D93" s="227" t="s">
        <v>358</v>
      </c>
      <c r="E93" s="238" t="s">
        <v>365</v>
      </c>
      <c r="F93" s="239" t="s">
        <v>5585</v>
      </c>
      <c r="G93" s="237"/>
      <c r="H93" s="240">
        <v>61.221</v>
      </c>
      <c r="I93" s="241"/>
      <c r="J93" s="237"/>
      <c r="K93" s="237"/>
      <c r="L93" s="242"/>
      <c r="M93" s="243"/>
      <c r="N93" s="244"/>
      <c r="O93" s="244"/>
      <c r="P93" s="244"/>
      <c r="Q93" s="244"/>
      <c r="R93" s="244"/>
      <c r="S93" s="244"/>
      <c r="T93" s="245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46" t="s">
        <v>358</v>
      </c>
      <c r="AU93" s="246" t="s">
        <v>82</v>
      </c>
      <c r="AV93" s="13" t="s">
        <v>138</v>
      </c>
      <c r="AW93" s="13" t="s">
        <v>35</v>
      </c>
      <c r="AX93" s="13" t="s">
        <v>82</v>
      </c>
      <c r="AY93" s="246" t="s">
        <v>351</v>
      </c>
    </row>
    <row r="94" spans="1:65" s="2" customFormat="1" ht="44.25" customHeight="1">
      <c r="A94" s="38"/>
      <c r="B94" s="39"/>
      <c r="C94" s="212" t="s">
        <v>367</v>
      </c>
      <c r="D94" s="212" t="s">
        <v>352</v>
      </c>
      <c r="E94" s="213" t="s">
        <v>5043</v>
      </c>
      <c r="F94" s="214" t="s">
        <v>453</v>
      </c>
      <c r="G94" s="215" t="s">
        <v>355</v>
      </c>
      <c r="H94" s="216">
        <v>47.07</v>
      </c>
      <c r="I94" s="217"/>
      <c r="J94" s="218">
        <f>ROUND(I94*H94,2)</f>
        <v>0</v>
      </c>
      <c r="K94" s="214" t="s">
        <v>28</v>
      </c>
      <c r="L94" s="44"/>
      <c r="M94" s="219" t="s">
        <v>28</v>
      </c>
      <c r="N94" s="220" t="s">
        <v>45</v>
      </c>
      <c r="O94" s="84"/>
      <c r="P94" s="221">
        <f>O94*H94</f>
        <v>0</v>
      </c>
      <c r="Q94" s="221">
        <v>0</v>
      </c>
      <c r="R94" s="221">
        <f>Q94*H94</f>
        <v>0</v>
      </c>
      <c r="S94" s="221">
        <v>0</v>
      </c>
      <c r="T94" s="222">
        <f>S94*H94</f>
        <v>0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223" t="s">
        <v>228</v>
      </c>
      <c r="AT94" s="223" t="s">
        <v>352</v>
      </c>
      <c r="AU94" s="223" t="s">
        <v>82</v>
      </c>
      <c r="AY94" s="17" t="s">
        <v>351</v>
      </c>
      <c r="BE94" s="224">
        <f>IF(N94="základní",J94,0)</f>
        <v>0</v>
      </c>
      <c r="BF94" s="224">
        <f>IF(N94="snížená",J94,0)</f>
        <v>0</v>
      </c>
      <c r="BG94" s="224">
        <f>IF(N94="zákl. přenesená",J94,0)</f>
        <v>0</v>
      </c>
      <c r="BH94" s="224">
        <f>IF(N94="sníž. přenesená",J94,0)</f>
        <v>0</v>
      </c>
      <c r="BI94" s="224">
        <f>IF(N94="nulová",J94,0)</f>
        <v>0</v>
      </c>
      <c r="BJ94" s="17" t="s">
        <v>82</v>
      </c>
      <c r="BK94" s="224">
        <f>ROUND(I94*H94,2)</f>
        <v>0</v>
      </c>
      <c r="BL94" s="17" t="s">
        <v>228</v>
      </c>
      <c r="BM94" s="223" t="s">
        <v>5586</v>
      </c>
    </row>
    <row r="95" spans="1:51" s="13" customFormat="1" ht="12">
      <c r="A95" s="13"/>
      <c r="B95" s="236"/>
      <c r="C95" s="237"/>
      <c r="D95" s="227" t="s">
        <v>358</v>
      </c>
      <c r="E95" s="238" t="s">
        <v>371</v>
      </c>
      <c r="F95" s="239" t="s">
        <v>5585</v>
      </c>
      <c r="G95" s="237"/>
      <c r="H95" s="240">
        <v>61.221</v>
      </c>
      <c r="I95" s="241"/>
      <c r="J95" s="237"/>
      <c r="K95" s="237"/>
      <c r="L95" s="242"/>
      <c r="M95" s="243"/>
      <c r="N95" s="244"/>
      <c r="O95" s="244"/>
      <c r="P95" s="244"/>
      <c r="Q95" s="244"/>
      <c r="R95" s="244"/>
      <c r="S95" s="244"/>
      <c r="T95" s="245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46" t="s">
        <v>358</v>
      </c>
      <c r="AU95" s="246" t="s">
        <v>82</v>
      </c>
      <c r="AV95" s="13" t="s">
        <v>138</v>
      </c>
      <c r="AW95" s="13" t="s">
        <v>35</v>
      </c>
      <c r="AX95" s="13" t="s">
        <v>74</v>
      </c>
      <c r="AY95" s="246" t="s">
        <v>351</v>
      </c>
    </row>
    <row r="96" spans="1:51" s="13" customFormat="1" ht="12">
      <c r="A96" s="13"/>
      <c r="B96" s="236"/>
      <c r="C96" s="237"/>
      <c r="D96" s="227" t="s">
        <v>358</v>
      </c>
      <c r="E96" s="238" t="s">
        <v>2535</v>
      </c>
      <c r="F96" s="239" t="s">
        <v>5587</v>
      </c>
      <c r="G96" s="237"/>
      <c r="H96" s="240">
        <v>-14.151</v>
      </c>
      <c r="I96" s="241"/>
      <c r="J96" s="237"/>
      <c r="K96" s="237"/>
      <c r="L96" s="242"/>
      <c r="M96" s="243"/>
      <c r="N96" s="244"/>
      <c r="O96" s="244"/>
      <c r="P96" s="244"/>
      <c r="Q96" s="244"/>
      <c r="R96" s="244"/>
      <c r="S96" s="244"/>
      <c r="T96" s="245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46" t="s">
        <v>358</v>
      </c>
      <c r="AU96" s="246" t="s">
        <v>82</v>
      </c>
      <c r="AV96" s="13" t="s">
        <v>138</v>
      </c>
      <c r="AW96" s="13" t="s">
        <v>35</v>
      </c>
      <c r="AX96" s="13" t="s">
        <v>74</v>
      </c>
      <c r="AY96" s="246" t="s">
        <v>351</v>
      </c>
    </row>
    <row r="97" spans="1:51" s="13" customFormat="1" ht="12">
      <c r="A97" s="13"/>
      <c r="B97" s="236"/>
      <c r="C97" s="237"/>
      <c r="D97" s="227" t="s">
        <v>358</v>
      </c>
      <c r="E97" s="238" t="s">
        <v>2537</v>
      </c>
      <c r="F97" s="239" t="s">
        <v>5588</v>
      </c>
      <c r="G97" s="237"/>
      <c r="H97" s="240">
        <v>47.07</v>
      </c>
      <c r="I97" s="241"/>
      <c r="J97" s="237"/>
      <c r="K97" s="237"/>
      <c r="L97" s="242"/>
      <c r="M97" s="243"/>
      <c r="N97" s="244"/>
      <c r="O97" s="244"/>
      <c r="P97" s="244"/>
      <c r="Q97" s="244"/>
      <c r="R97" s="244"/>
      <c r="S97" s="244"/>
      <c r="T97" s="245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46" t="s">
        <v>358</v>
      </c>
      <c r="AU97" s="246" t="s">
        <v>82</v>
      </c>
      <c r="AV97" s="13" t="s">
        <v>138</v>
      </c>
      <c r="AW97" s="13" t="s">
        <v>35</v>
      </c>
      <c r="AX97" s="13" t="s">
        <v>82</v>
      </c>
      <c r="AY97" s="246" t="s">
        <v>351</v>
      </c>
    </row>
    <row r="98" spans="1:65" s="2" customFormat="1" ht="33" customHeight="1">
      <c r="A98" s="38"/>
      <c r="B98" s="39"/>
      <c r="C98" s="212" t="s">
        <v>228</v>
      </c>
      <c r="D98" s="212" t="s">
        <v>352</v>
      </c>
      <c r="E98" s="213" t="s">
        <v>5049</v>
      </c>
      <c r="F98" s="214" t="s">
        <v>5050</v>
      </c>
      <c r="G98" s="215" t="s">
        <v>355</v>
      </c>
      <c r="H98" s="216">
        <v>47.07</v>
      </c>
      <c r="I98" s="217"/>
      <c r="J98" s="218">
        <f>ROUND(I98*H98,2)</f>
        <v>0</v>
      </c>
      <c r="K98" s="214" t="s">
        <v>356</v>
      </c>
      <c r="L98" s="44"/>
      <c r="M98" s="219" t="s">
        <v>28</v>
      </c>
      <c r="N98" s="220" t="s">
        <v>45</v>
      </c>
      <c r="O98" s="84"/>
      <c r="P98" s="221">
        <f>O98*H98</f>
        <v>0</v>
      </c>
      <c r="Q98" s="221">
        <v>0</v>
      </c>
      <c r="R98" s="221">
        <f>Q98*H98</f>
        <v>0</v>
      </c>
      <c r="S98" s="221">
        <v>0</v>
      </c>
      <c r="T98" s="222">
        <f>S98*H98</f>
        <v>0</v>
      </c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R98" s="223" t="s">
        <v>228</v>
      </c>
      <c r="AT98" s="223" t="s">
        <v>352</v>
      </c>
      <c r="AU98" s="223" t="s">
        <v>82</v>
      </c>
      <c r="AY98" s="17" t="s">
        <v>351</v>
      </c>
      <c r="BE98" s="224">
        <f>IF(N98="základní",J98,0)</f>
        <v>0</v>
      </c>
      <c r="BF98" s="224">
        <f>IF(N98="snížená",J98,0)</f>
        <v>0</v>
      </c>
      <c r="BG98" s="224">
        <f>IF(N98="zákl. přenesená",J98,0)</f>
        <v>0</v>
      </c>
      <c r="BH98" s="224">
        <f>IF(N98="sníž. přenesená",J98,0)</f>
        <v>0</v>
      </c>
      <c r="BI98" s="224">
        <f>IF(N98="nulová",J98,0)</f>
        <v>0</v>
      </c>
      <c r="BJ98" s="17" t="s">
        <v>82</v>
      </c>
      <c r="BK98" s="224">
        <f>ROUND(I98*H98,2)</f>
        <v>0</v>
      </c>
      <c r="BL98" s="17" t="s">
        <v>228</v>
      </c>
      <c r="BM98" s="223" t="s">
        <v>5589</v>
      </c>
    </row>
    <row r="99" spans="1:51" s="13" customFormat="1" ht="12">
      <c r="A99" s="13"/>
      <c r="B99" s="236"/>
      <c r="C99" s="237"/>
      <c r="D99" s="227" t="s">
        <v>358</v>
      </c>
      <c r="E99" s="238" t="s">
        <v>375</v>
      </c>
      <c r="F99" s="239" t="s">
        <v>5590</v>
      </c>
      <c r="G99" s="237"/>
      <c r="H99" s="240">
        <v>47.07</v>
      </c>
      <c r="I99" s="241"/>
      <c r="J99" s="237"/>
      <c r="K99" s="237"/>
      <c r="L99" s="242"/>
      <c r="M99" s="243"/>
      <c r="N99" s="244"/>
      <c r="O99" s="244"/>
      <c r="P99" s="244"/>
      <c r="Q99" s="244"/>
      <c r="R99" s="244"/>
      <c r="S99" s="244"/>
      <c r="T99" s="245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46" t="s">
        <v>358</v>
      </c>
      <c r="AU99" s="246" t="s">
        <v>82</v>
      </c>
      <c r="AV99" s="13" t="s">
        <v>138</v>
      </c>
      <c r="AW99" s="13" t="s">
        <v>35</v>
      </c>
      <c r="AX99" s="13" t="s">
        <v>82</v>
      </c>
      <c r="AY99" s="246" t="s">
        <v>351</v>
      </c>
    </row>
    <row r="100" spans="1:65" s="2" customFormat="1" ht="16.5" customHeight="1">
      <c r="A100" s="38"/>
      <c r="B100" s="39"/>
      <c r="C100" s="212" t="s">
        <v>376</v>
      </c>
      <c r="D100" s="212" t="s">
        <v>352</v>
      </c>
      <c r="E100" s="213" t="s">
        <v>462</v>
      </c>
      <c r="F100" s="214" t="s">
        <v>463</v>
      </c>
      <c r="G100" s="215" t="s">
        <v>355</v>
      </c>
      <c r="H100" s="216">
        <v>47.07</v>
      </c>
      <c r="I100" s="217"/>
      <c r="J100" s="218">
        <f>ROUND(I100*H100,2)</f>
        <v>0</v>
      </c>
      <c r="K100" s="214" t="s">
        <v>356</v>
      </c>
      <c r="L100" s="44"/>
      <c r="M100" s="219" t="s">
        <v>28</v>
      </c>
      <c r="N100" s="220" t="s">
        <v>45</v>
      </c>
      <c r="O100" s="84"/>
      <c r="P100" s="221">
        <f>O100*H100</f>
        <v>0</v>
      </c>
      <c r="Q100" s="221">
        <v>0</v>
      </c>
      <c r="R100" s="221">
        <f>Q100*H100</f>
        <v>0</v>
      </c>
      <c r="S100" s="221">
        <v>0</v>
      </c>
      <c r="T100" s="222">
        <f>S100*H100</f>
        <v>0</v>
      </c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R100" s="223" t="s">
        <v>228</v>
      </c>
      <c r="AT100" s="223" t="s">
        <v>352</v>
      </c>
      <c r="AU100" s="223" t="s">
        <v>82</v>
      </c>
      <c r="AY100" s="17" t="s">
        <v>351</v>
      </c>
      <c r="BE100" s="224">
        <f>IF(N100="základní",J100,0)</f>
        <v>0</v>
      </c>
      <c r="BF100" s="224">
        <f>IF(N100="snížená",J100,0)</f>
        <v>0</v>
      </c>
      <c r="BG100" s="224">
        <f>IF(N100="zákl. přenesená",J100,0)</f>
        <v>0</v>
      </c>
      <c r="BH100" s="224">
        <f>IF(N100="sníž. přenesená",J100,0)</f>
        <v>0</v>
      </c>
      <c r="BI100" s="224">
        <f>IF(N100="nulová",J100,0)</f>
        <v>0</v>
      </c>
      <c r="BJ100" s="17" t="s">
        <v>82</v>
      </c>
      <c r="BK100" s="224">
        <f>ROUND(I100*H100,2)</f>
        <v>0</v>
      </c>
      <c r="BL100" s="17" t="s">
        <v>228</v>
      </c>
      <c r="BM100" s="223" t="s">
        <v>5591</v>
      </c>
    </row>
    <row r="101" spans="1:51" s="13" customFormat="1" ht="12">
      <c r="A101" s="13"/>
      <c r="B101" s="236"/>
      <c r="C101" s="237"/>
      <c r="D101" s="227" t="s">
        <v>358</v>
      </c>
      <c r="E101" s="238" t="s">
        <v>380</v>
      </c>
      <c r="F101" s="239" t="s">
        <v>5590</v>
      </c>
      <c r="G101" s="237"/>
      <c r="H101" s="240">
        <v>47.07</v>
      </c>
      <c r="I101" s="241"/>
      <c r="J101" s="237"/>
      <c r="K101" s="237"/>
      <c r="L101" s="242"/>
      <c r="M101" s="243"/>
      <c r="N101" s="244"/>
      <c r="O101" s="244"/>
      <c r="P101" s="244"/>
      <c r="Q101" s="244"/>
      <c r="R101" s="244"/>
      <c r="S101" s="244"/>
      <c r="T101" s="245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46" t="s">
        <v>358</v>
      </c>
      <c r="AU101" s="246" t="s">
        <v>82</v>
      </c>
      <c r="AV101" s="13" t="s">
        <v>138</v>
      </c>
      <c r="AW101" s="13" t="s">
        <v>35</v>
      </c>
      <c r="AX101" s="13" t="s">
        <v>82</v>
      </c>
      <c r="AY101" s="246" t="s">
        <v>351</v>
      </c>
    </row>
    <row r="102" spans="1:65" s="2" customFormat="1" ht="21.75" customHeight="1">
      <c r="A102" s="38"/>
      <c r="B102" s="39"/>
      <c r="C102" s="212" t="s">
        <v>385</v>
      </c>
      <c r="D102" s="212" t="s">
        <v>352</v>
      </c>
      <c r="E102" s="213" t="s">
        <v>5054</v>
      </c>
      <c r="F102" s="214" t="s">
        <v>5055</v>
      </c>
      <c r="G102" s="215" t="s">
        <v>355</v>
      </c>
      <c r="H102" s="216">
        <v>47.07</v>
      </c>
      <c r="I102" s="217"/>
      <c r="J102" s="218">
        <f>ROUND(I102*H102,2)</f>
        <v>0</v>
      </c>
      <c r="K102" s="214" t="s">
        <v>28</v>
      </c>
      <c r="L102" s="44"/>
      <c r="M102" s="219" t="s">
        <v>28</v>
      </c>
      <c r="N102" s="220" t="s">
        <v>45</v>
      </c>
      <c r="O102" s="84"/>
      <c r="P102" s="221">
        <f>O102*H102</f>
        <v>0</v>
      </c>
      <c r="Q102" s="221">
        <v>0</v>
      </c>
      <c r="R102" s="221">
        <f>Q102*H102</f>
        <v>0</v>
      </c>
      <c r="S102" s="221">
        <v>0</v>
      </c>
      <c r="T102" s="222">
        <f>S102*H102</f>
        <v>0</v>
      </c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R102" s="223" t="s">
        <v>228</v>
      </c>
      <c r="AT102" s="223" t="s">
        <v>352</v>
      </c>
      <c r="AU102" s="223" t="s">
        <v>82</v>
      </c>
      <c r="AY102" s="17" t="s">
        <v>351</v>
      </c>
      <c r="BE102" s="224">
        <f>IF(N102="základní",J102,0)</f>
        <v>0</v>
      </c>
      <c r="BF102" s="224">
        <f>IF(N102="snížená",J102,0)</f>
        <v>0</v>
      </c>
      <c r="BG102" s="224">
        <f>IF(N102="zákl. přenesená",J102,0)</f>
        <v>0</v>
      </c>
      <c r="BH102" s="224">
        <f>IF(N102="sníž. přenesená",J102,0)</f>
        <v>0</v>
      </c>
      <c r="BI102" s="224">
        <f>IF(N102="nulová",J102,0)</f>
        <v>0</v>
      </c>
      <c r="BJ102" s="17" t="s">
        <v>82</v>
      </c>
      <c r="BK102" s="224">
        <f>ROUND(I102*H102,2)</f>
        <v>0</v>
      </c>
      <c r="BL102" s="17" t="s">
        <v>228</v>
      </c>
      <c r="BM102" s="223" t="s">
        <v>5592</v>
      </c>
    </row>
    <row r="103" spans="1:51" s="13" customFormat="1" ht="12">
      <c r="A103" s="13"/>
      <c r="B103" s="236"/>
      <c r="C103" s="237"/>
      <c r="D103" s="227" t="s">
        <v>358</v>
      </c>
      <c r="E103" s="238" t="s">
        <v>389</v>
      </c>
      <c r="F103" s="239" t="s">
        <v>5590</v>
      </c>
      <c r="G103" s="237"/>
      <c r="H103" s="240">
        <v>47.07</v>
      </c>
      <c r="I103" s="241"/>
      <c r="J103" s="237"/>
      <c r="K103" s="237"/>
      <c r="L103" s="242"/>
      <c r="M103" s="243"/>
      <c r="N103" s="244"/>
      <c r="O103" s="244"/>
      <c r="P103" s="244"/>
      <c r="Q103" s="244"/>
      <c r="R103" s="244"/>
      <c r="S103" s="244"/>
      <c r="T103" s="245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46" t="s">
        <v>358</v>
      </c>
      <c r="AU103" s="246" t="s">
        <v>82</v>
      </c>
      <c r="AV103" s="13" t="s">
        <v>138</v>
      </c>
      <c r="AW103" s="13" t="s">
        <v>35</v>
      </c>
      <c r="AX103" s="13" t="s">
        <v>82</v>
      </c>
      <c r="AY103" s="246" t="s">
        <v>351</v>
      </c>
    </row>
    <row r="104" spans="1:65" s="2" customFormat="1" ht="21.75" customHeight="1">
      <c r="A104" s="38"/>
      <c r="B104" s="39"/>
      <c r="C104" s="212" t="s">
        <v>395</v>
      </c>
      <c r="D104" s="212" t="s">
        <v>352</v>
      </c>
      <c r="E104" s="213" t="s">
        <v>478</v>
      </c>
      <c r="F104" s="214" t="s">
        <v>479</v>
      </c>
      <c r="G104" s="215" t="s">
        <v>398</v>
      </c>
      <c r="H104" s="216">
        <v>119.983</v>
      </c>
      <c r="I104" s="217"/>
      <c r="J104" s="218">
        <f>ROUND(I104*H104,2)</f>
        <v>0</v>
      </c>
      <c r="K104" s="214" t="s">
        <v>356</v>
      </c>
      <c r="L104" s="44"/>
      <c r="M104" s="219" t="s">
        <v>28</v>
      </c>
      <c r="N104" s="220" t="s">
        <v>45</v>
      </c>
      <c r="O104" s="84"/>
      <c r="P104" s="221">
        <f>O104*H104</f>
        <v>0</v>
      </c>
      <c r="Q104" s="221">
        <v>0</v>
      </c>
      <c r="R104" s="221">
        <f>Q104*H104</f>
        <v>0</v>
      </c>
      <c r="S104" s="221">
        <v>0</v>
      </c>
      <c r="T104" s="222">
        <f>S104*H104</f>
        <v>0</v>
      </c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R104" s="223" t="s">
        <v>228</v>
      </c>
      <c r="AT104" s="223" t="s">
        <v>352</v>
      </c>
      <c r="AU104" s="223" t="s">
        <v>82</v>
      </c>
      <c r="AY104" s="17" t="s">
        <v>351</v>
      </c>
      <c r="BE104" s="224">
        <f>IF(N104="základní",J104,0)</f>
        <v>0</v>
      </c>
      <c r="BF104" s="224">
        <f>IF(N104="snížená",J104,0)</f>
        <v>0</v>
      </c>
      <c r="BG104" s="224">
        <f>IF(N104="zákl. přenesená",J104,0)</f>
        <v>0</v>
      </c>
      <c r="BH104" s="224">
        <f>IF(N104="sníž. přenesená",J104,0)</f>
        <v>0</v>
      </c>
      <c r="BI104" s="224">
        <f>IF(N104="nulová",J104,0)</f>
        <v>0</v>
      </c>
      <c r="BJ104" s="17" t="s">
        <v>82</v>
      </c>
      <c r="BK104" s="224">
        <f>ROUND(I104*H104,2)</f>
        <v>0</v>
      </c>
      <c r="BL104" s="17" t="s">
        <v>228</v>
      </c>
      <c r="BM104" s="223" t="s">
        <v>5593</v>
      </c>
    </row>
    <row r="105" spans="1:51" s="12" customFormat="1" ht="12">
      <c r="A105" s="12"/>
      <c r="B105" s="225"/>
      <c r="C105" s="226"/>
      <c r="D105" s="227" t="s">
        <v>358</v>
      </c>
      <c r="E105" s="228" t="s">
        <v>28</v>
      </c>
      <c r="F105" s="229" t="s">
        <v>5576</v>
      </c>
      <c r="G105" s="226"/>
      <c r="H105" s="228" t="s">
        <v>28</v>
      </c>
      <c r="I105" s="230"/>
      <c r="J105" s="226"/>
      <c r="K105" s="226"/>
      <c r="L105" s="231"/>
      <c r="M105" s="232"/>
      <c r="N105" s="233"/>
      <c r="O105" s="233"/>
      <c r="P105" s="233"/>
      <c r="Q105" s="233"/>
      <c r="R105" s="233"/>
      <c r="S105" s="233"/>
      <c r="T105" s="234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T105" s="235" t="s">
        <v>358</v>
      </c>
      <c r="AU105" s="235" t="s">
        <v>82</v>
      </c>
      <c r="AV105" s="12" t="s">
        <v>82</v>
      </c>
      <c r="AW105" s="12" t="s">
        <v>35</v>
      </c>
      <c r="AX105" s="12" t="s">
        <v>74</v>
      </c>
      <c r="AY105" s="235" t="s">
        <v>351</v>
      </c>
    </row>
    <row r="106" spans="1:51" s="13" customFormat="1" ht="12">
      <c r="A106" s="13"/>
      <c r="B106" s="236"/>
      <c r="C106" s="237"/>
      <c r="D106" s="227" t="s">
        <v>358</v>
      </c>
      <c r="E106" s="238" t="s">
        <v>400</v>
      </c>
      <c r="F106" s="239" t="s">
        <v>5594</v>
      </c>
      <c r="G106" s="237"/>
      <c r="H106" s="240">
        <v>71.64</v>
      </c>
      <c r="I106" s="241"/>
      <c r="J106" s="237"/>
      <c r="K106" s="237"/>
      <c r="L106" s="242"/>
      <c r="M106" s="243"/>
      <c r="N106" s="244"/>
      <c r="O106" s="244"/>
      <c r="P106" s="244"/>
      <c r="Q106" s="244"/>
      <c r="R106" s="244"/>
      <c r="S106" s="244"/>
      <c r="T106" s="245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46" t="s">
        <v>358</v>
      </c>
      <c r="AU106" s="246" t="s">
        <v>82</v>
      </c>
      <c r="AV106" s="13" t="s">
        <v>138</v>
      </c>
      <c r="AW106" s="13" t="s">
        <v>35</v>
      </c>
      <c r="AX106" s="13" t="s">
        <v>74</v>
      </c>
      <c r="AY106" s="246" t="s">
        <v>351</v>
      </c>
    </row>
    <row r="107" spans="1:51" s="13" customFormat="1" ht="12">
      <c r="A107" s="13"/>
      <c r="B107" s="236"/>
      <c r="C107" s="237"/>
      <c r="D107" s="227" t="s">
        <v>358</v>
      </c>
      <c r="E107" s="238" t="s">
        <v>144</v>
      </c>
      <c r="F107" s="239" t="s">
        <v>5595</v>
      </c>
      <c r="G107" s="237"/>
      <c r="H107" s="240">
        <v>23.75</v>
      </c>
      <c r="I107" s="241"/>
      <c r="J107" s="237"/>
      <c r="K107" s="237"/>
      <c r="L107" s="242"/>
      <c r="M107" s="243"/>
      <c r="N107" s="244"/>
      <c r="O107" s="244"/>
      <c r="P107" s="244"/>
      <c r="Q107" s="244"/>
      <c r="R107" s="244"/>
      <c r="S107" s="244"/>
      <c r="T107" s="245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46" t="s">
        <v>358</v>
      </c>
      <c r="AU107" s="246" t="s">
        <v>82</v>
      </c>
      <c r="AV107" s="13" t="s">
        <v>138</v>
      </c>
      <c r="AW107" s="13" t="s">
        <v>35</v>
      </c>
      <c r="AX107" s="13" t="s">
        <v>74</v>
      </c>
      <c r="AY107" s="246" t="s">
        <v>351</v>
      </c>
    </row>
    <row r="108" spans="1:51" s="13" customFormat="1" ht="12">
      <c r="A108" s="13"/>
      <c r="B108" s="236"/>
      <c r="C108" s="237"/>
      <c r="D108" s="227" t="s">
        <v>358</v>
      </c>
      <c r="E108" s="238" t="s">
        <v>403</v>
      </c>
      <c r="F108" s="239" t="s">
        <v>5596</v>
      </c>
      <c r="G108" s="237"/>
      <c r="H108" s="240">
        <v>95.39</v>
      </c>
      <c r="I108" s="241"/>
      <c r="J108" s="237"/>
      <c r="K108" s="237"/>
      <c r="L108" s="242"/>
      <c r="M108" s="243"/>
      <c r="N108" s="244"/>
      <c r="O108" s="244"/>
      <c r="P108" s="244"/>
      <c r="Q108" s="244"/>
      <c r="R108" s="244"/>
      <c r="S108" s="244"/>
      <c r="T108" s="245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46" t="s">
        <v>358</v>
      </c>
      <c r="AU108" s="246" t="s">
        <v>82</v>
      </c>
      <c r="AV108" s="13" t="s">
        <v>138</v>
      </c>
      <c r="AW108" s="13" t="s">
        <v>35</v>
      </c>
      <c r="AX108" s="13" t="s">
        <v>74</v>
      </c>
      <c r="AY108" s="246" t="s">
        <v>351</v>
      </c>
    </row>
    <row r="109" spans="1:51" s="13" customFormat="1" ht="12">
      <c r="A109" s="13"/>
      <c r="B109" s="236"/>
      <c r="C109" s="237"/>
      <c r="D109" s="227" t="s">
        <v>358</v>
      </c>
      <c r="E109" s="238" t="s">
        <v>5563</v>
      </c>
      <c r="F109" s="239" t="s">
        <v>5597</v>
      </c>
      <c r="G109" s="237"/>
      <c r="H109" s="240">
        <v>23.98</v>
      </c>
      <c r="I109" s="241"/>
      <c r="J109" s="237"/>
      <c r="K109" s="237"/>
      <c r="L109" s="242"/>
      <c r="M109" s="243"/>
      <c r="N109" s="244"/>
      <c r="O109" s="244"/>
      <c r="P109" s="244"/>
      <c r="Q109" s="244"/>
      <c r="R109" s="244"/>
      <c r="S109" s="244"/>
      <c r="T109" s="245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46" t="s">
        <v>358</v>
      </c>
      <c r="AU109" s="246" t="s">
        <v>82</v>
      </c>
      <c r="AV109" s="13" t="s">
        <v>138</v>
      </c>
      <c r="AW109" s="13" t="s">
        <v>35</v>
      </c>
      <c r="AX109" s="13" t="s">
        <v>74</v>
      </c>
      <c r="AY109" s="246" t="s">
        <v>351</v>
      </c>
    </row>
    <row r="110" spans="1:51" s="13" customFormat="1" ht="12">
      <c r="A110" s="13"/>
      <c r="B110" s="236"/>
      <c r="C110" s="237"/>
      <c r="D110" s="227" t="s">
        <v>358</v>
      </c>
      <c r="E110" s="238" t="s">
        <v>5565</v>
      </c>
      <c r="F110" s="239" t="s">
        <v>5580</v>
      </c>
      <c r="G110" s="237"/>
      <c r="H110" s="240">
        <v>0.613</v>
      </c>
      <c r="I110" s="241"/>
      <c r="J110" s="237"/>
      <c r="K110" s="237"/>
      <c r="L110" s="242"/>
      <c r="M110" s="243"/>
      <c r="N110" s="244"/>
      <c r="O110" s="244"/>
      <c r="P110" s="244"/>
      <c r="Q110" s="244"/>
      <c r="R110" s="244"/>
      <c r="S110" s="244"/>
      <c r="T110" s="245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46" t="s">
        <v>358</v>
      </c>
      <c r="AU110" s="246" t="s">
        <v>82</v>
      </c>
      <c r="AV110" s="13" t="s">
        <v>138</v>
      </c>
      <c r="AW110" s="13" t="s">
        <v>35</v>
      </c>
      <c r="AX110" s="13" t="s">
        <v>74</v>
      </c>
      <c r="AY110" s="246" t="s">
        <v>351</v>
      </c>
    </row>
    <row r="111" spans="1:51" s="13" customFormat="1" ht="12">
      <c r="A111" s="13"/>
      <c r="B111" s="236"/>
      <c r="C111" s="237"/>
      <c r="D111" s="227" t="s">
        <v>358</v>
      </c>
      <c r="E111" s="238" t="s">
        <v>5598</v>
      </c>
      <c r="F111" s="239" t="s">
        <v>5599</v>
      </c>
      <c r="G111" s="237"/>
      <c r="H111" s="240">
        <v>24.593</v>
      </c>
      <c r="I111" s="241"/>
      <c r="J111" s="237"/>
      <c r="K111" s="237"/>
      <c r="L111" s="242"/>
      <c r="M111" s="243"/>
      <c r="N111" s="244"/>
      <c r="O111" s="244"/>
      <c r="P111" s="244"/>
      <c r="Q111" s="244"/>
      <c r="R111" s="244"/>
      <c r="S111" s="244"/>
      <c r="T111" s="245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46" t="s">
        <v>358</v>
      </c>
      <c r="AU111" s="246" t="s">
        <v>82</v>
      </c>
      <c r="AV111" s="13" t="s">
        <v>138</v>
      </c>
      <c r="AW111" s="13" t="s">
        <v>35</v>
      </c>
      <c r="AX111" s="13" t="s">
        <v>74</v>
      </c>
      <c r="AY111" s="246" t="s">
        <v>351</v>
      </c>
    </row>
    <row r="112" spans="1:51" s="13" customFormat="1" ht="12">
      <c r="A112" s="13"/>
      <c r="B112" s="236"/>
      <c r="C112" s="237"/>
      <c r="D112" s="227" t="s">
        <v>358</v>
      </c>
      <c r="E112" s="238" t="s">
        <v>5600</v>
      </c>
      <c r="F112" s="239" t="s">
        <v>5601</v>
      </c>
      <c r="G112" s="237"/>
      <c r="H112" s="240">
        <v>119.983</v>
      </c>
      <c r="I112" s="241"/>
      <c r="J112" s="237"/>
      <c r="K112" s="237"/>
      <c r="L112" s="242"/>
      <c r="M112" s="243"/>
      <c r="N112" s="244"/>
      <c r="O112" s="244"/>
      <c r="P112" s="244"/>
      <c r="Q112" s="244"/>
      <c r="R112" s="244"/>
      <c r="S112" s="244"/>
      <c r="T112" s="245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46" t="s">
        <v>358</v>
      </c>
      <c r="AU112" s="246" t="s">
        <v>82</v>
      </c>
      <c r="AV112" s="13" t="s">
        <v>138</v>
      </c>
      <c r="AW112" s="13" t="s">
        <v>35</v>
      </c>
      <c r="AX112" s="13" t="s">
        <v>82</v>
      </c>
      <c r="AY112" s="246" t="s">
        <v>351</v>
      </c>
    </row>
    <row r="113" spans="1:63" s="11" customFormat="1" ht="25.9" customHeight="1">
      <c r="A113" s="11"/>
      <c r="B113" s="198"/>
      <c r="C113" s="199"/>
      <c r="D113" s="200" t="s">
        <v>73</v>
      </c>
      <c r="E113" s="201" t="s">
        <v>376</v>
      </c>
      <c r="F113" s="201" t="s">
        <v>748</v>
      </c>
      <c r="G113" s="199"/>
      <c r="H113" s="199"/>
      <c r="I113" s="202"/>
      <c r="J113" s="203">
        <f>BK113</f>
        <v>0</v>
      </c>
      <c r="K113" s="199"/>
      <c r="L113" s="204"/>
      <c r="M113" s="205"/>
      <c r="N113" s="206"/>
      <c r="O113" s="206"/>
      <c r="P113" s="207">
        <f>SUM(P114:P133)</f>
        <v>0</v>
      </c>
      <c r="Q113" s="206"/>
      <c r="R113" s="207">
        <f>SUM(R114:R133)</f>
        <v>102.57786272000001</v>
      </c>
      <c r="S113" s="206"/>
      <c r="T113" s="208">
        <f>SUM(T114:T133)</f>
        <v>0</v>
      </c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R113" s="209" t="s">
        <v>228</v>
      </c>
      <c r="AT113" s="210" t="s">
        <v>73</v>
      </c>
      <c r="AU113" s="210" t="s">
        <v>74</v>
      </c>
      <c r="AY113" s="209" t="s">
        <v>351</v>
      </c>
      <c r="BK113" s="211">
        <f>SUM(BK114:BK133)</f>
        <v>0</v>
      </c>
    </row>
    <row r="114" spans="1:65" s="2" customFormat="1" ht="33" customHeight="1">
      <c r="A114" s="38"/>
      <c r="B114" s="39"/>
      <c r="C114" s="212" t="s">
        <v>405</v>
      </c>
      <c r="D114" s="212" t="s">
        <v>352</v>
      </c>
      <c r="E114" s="213" t="s">
        <v>5602</v>
      </c>
      <c r="F114" s="214" t="s">
        <v>5603</v>
      </c>
      <c r="G114" s="215" t="s">
        <v>398</v>
      </c>
      <c r="H114" s="216">
        <v>71.64</v>
      </c>
      <c r="I114" s="217"/>
      <c r="J114" s="218">
        <f>ROUND(I114*H114,2)</f>
        <v>0</v>
      </c>
      <c r="K114" s="214" t="s">
        <v>28</v>
      </c>
      <c r="L114" s="44"/>
      <c r="M114" s="219" t="s">
        <v>28</v>
      </c>
      <c r="N114" s="220" t="s">
        <v>45</v>
      </c>
      <c r="O114" s="84"/>
      <c r="P114" s="221">
        <f>O114*H114</f>
        <v>0</v>
      </c>
      <c r="Q114" s="221">
        <v>0.18907</v>
      </c>
      <c r="R114" s="221">
        <f>Q114*H114</f>
        <v>13.544974799999999</v>
      </c>
      <c r="S114" s="221">
        <v>0</v>
      </c>
      <c r="T114" s="222">
        <f>S114*H114</f>
        <v>0</v>
      </c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R114" s="223" t="s">
        <v>228</v>
      </c>
      <c r="AT114" s="223" t="s">
        <v>352</v>
      </c>
      <c r="AU114" s="223" t="s">
        <v>82</v>
      </c>
      <c r="AY114" s="17" t="s">
        <v>351</v>
      </c>
      <c r="BE114" s="224">
        <f>IF(N114="základní",J114,0)</f>
        <v>0</v>
      </c>
      <c r="BF114" s="224">
        <f>IF(N114="snížená",J114,0)</f>
        <v>0</v>
      </c>
      <c r="BG114" s="224">
        <f>IF(N114="zákl. přenesená",J114,0)</f>
        <v>0</v>
      </c>
      <c r="BH114" s="224">
        <f>IF(N114="sníž. přenesená",J114,0)</f>
        <v>0</v>
      </c>
      <c r="BI114" s="224">
        <f>IF(N114="nulová",J114,0)</f>
        <v>0</v>
      </c>
      <c r="BJ114" s="17" t="s">
        <v>82</v>
      </c>
      <c r="BK114" s="224">
        <f>ROUND(I114*H114,2)</f>
        <v>0</v>
      </c>
      <c r="BL114" s="17" t="s">
        <v>228</v>
      </c>
      <c r="BM114" s="223" t="s">
        <v>5604</v>
      </c>
    </row>
    <row r="115" spans="1:51" s="12" customFormat="1" ht="12">
      <c r="A115" s="12"/>
      <c r="B115" s="225"/>
      <c r="C115" s="226"/>
      <c r="D115" s="227" t="s">
        <v>358</v>
      </c>
      <c r="E115" s="228" t="s">
        <v>28</v>
      </c>
      <c r="F115" s="229" t="s">
        <v>5576</v>
      </c>
      <c r="G115" s="226"/>
      <c r="H115" s="228" t="s">
        <v>28</v>
      </c>
      <c r="I115" s="230"/>
      <c r="J115" s="226"/>
      <c r="K115" s="226"/>
      <c r="L115" s="231"/>
      <c r="M115" s="232"/>
      <c r="N115" s="233"/>
      <c r="O115" s="233"/>
      <c r="P115" s="233"/>
      <c r="Q115" s="233"/>
      <c r="R115" s="233"/>
      <c r="S115" s="233"/>
      <c r="T115" s="234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T115" s="235" t="s">
        <v>358</v>
      </c>
      <c r="AU115" s="235" t="s">
        <v>82</v>
      </c>
      <c r="AV115" s="12" t="s">
        <v>82</v>
      </c>
      <c r="AW115" s="12" t="s">
        <v>35</v>
      </c>
      <c r="AX115" s="12" t="s">
        <v>74</v>
      </c>
      <c r="AY115" s="235" t="s">
        <v>351</v>
      </c>
    </row>
    <row r="116" spans="1:51" s="13" customFormat="1" ht="12">
      <c r="A116" s="13"/>
      <c r="B116" s="236"/>
      <c r="C116" s="237"/>
      <c r="D116" s="227" t="s">
        <v>358</v>
      </c>
      <c r="E116" s="238" t="s">
        <v>409</v>
      </c>
      <c r="F116" s="239" t="s">
        <v>5594</v>
      </c>
      <c r="G116" s="237"/>
      <c r="H116" s="240">
        <v>71.64</v>
      </c>
      <c r="I116" s="241"/>
      <c r="J116" s="237"/>
      <c r="K116" s="237"/>
      <c r="L116" s="242"/>
      <c r="M116" s="243"/>
      <c r="N116" s="244"/>
      <c r="O116" s="244"/>
      <c r="P116" s="244"/>
      <c r="Q116" s="244"/>
      <c r="R116" s="244"/>
      <c r="S116" s="244"/>
      <c r="T116" s="245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46" t="s">
        <v>358</v>
      </c>
      <c r="AU116" s="246" t="s">
        <v>82</v>
      </c>
      <c r="AV116" s="13" t="s">
        <v>138</v>
      </c>
      <c r="AW116" s="13" t="s">
        <v>35</v>
      </c>
      <c r="AX116" s="13" t="s">
        <v>82</v>
      </c>
      <c r="AY116" s="246" t="s">
        <v>351</v>
      </c>
    </row>
    <row r="117" spans="1:65" s="2" customFormat="1" ht="21.75" customHeight="1">
      <c r="A117" s="38"/>
      <c r="B117" s="39"/>
      <c r="C117" s="212" t="s">
        <v>411</v>
      </c>
      <c r="D117" s="212" t="s">
        <v>352</v>
      </c>
      <c r="E117" s="213" t="s">
        <v>750</v>
      </c>
      <c r="F117" s="214" t="s">
        <v>751</v>
      </c>
      <c r="G117" s="215" t="s">
        <v>398</v>
      </c>
      <c r="H117" s="216">
        <v>108.108</v>
      </c>
      <c r="I117" s="217"/>
      <c r="J117" s="218">
        <f>ROUND(I117*H117,2)</f>
        <v>0</v>
      </c>
      <c r="K117" s="214" t="s">
        <v>356</v>
      </c>
      <c r="L117" s="44"/>
      <c r="M117" s="219" t="s">
        <v>28</v>
      </c>
      <c r="N117" s="220" t="s">
        <v>45</v>
      </c>
      <c r="O117" s="84"/>
      <c r="P117" s="221">
        <f>O117*H117</f>
        <v>0</v>
      </c>
      <c r="Q117" s="221">
        <v>0.27994</v>
      </c>
      <c r="R117" s="221">
        <f>Q117*H117</f>
        <v>30.263753520000005</v>
      </c>
      <c r="S117" s="221">
        <v>0</v>
      </c>
      <c r="T117" s="222">
        <f>S117*H117</f>
        <v>0</v>
      </c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R117" s="223" t="s">
        <v>228</v>
      </c>
      <c r="AT117" s="223" t="s">
        <v>352</v>
      </c>
      <c r="AU117" s="223" t="s">
        <v>82</v>
      </c>
      <c r="AY117" s="17" t="s">
        <v>351</v>
      </c>
      <c r="BE117" s="224">
        <f>IF(N117="základní",J117,0)</f>
        <v>0</v>
      </c>
      <c r="BF117" s="224">
        <f>IF(N117="snížená",J117,0)</f>
        <v>0</v>
      </c>
      <c r="BG117" s="224">
        <f>IF(N117="zákl. přenesená",J117,0)</f>
        <v>0</v>
      </c>
      <c r="BH117" s="224">
        <f>IF(N117="sníž. přenesená",J117,0)</f>
        <v>0</v>
      </c>
      <c r="BI117" s="224">
        <f>IF(N117="nulová",J117,0)</f>
        <v>0</v>
      </c>
      <c r="BJ117" s="17" t="s">
        <v>82</v>
      </c>
      <c r="BK117" s="224">
        <f>ROUND(I117*H117,2)</f>
        <v>0</v>
      </c>
      <c r="BL117" s="17" t="s">
        <v>228</v>
      </c>
      <c r="BM117" s="223" t="s">
        <v>5605</v>
      </c>
    </row>
    <row r="118" spans="1:51" s="12" customFormat="1" ht="12">
      <c r="A118" s="12"/>
      <c r="B118" s="225"/>
      <c r="C118" s="226"/>
      <c r="D118" s="227" t="s">
        <v>358</v>
      </c>
      <c r="E118" s="228" t="s">
        <v>28</v>
      </c>
      <c r="F118" s="229" t="s">
        <v>5576</v>
      </c>
      <c r="G118" s="226"/>
      <c r="H118" s="228" t="s">
        <v>28</v>
      </c>
      <c r="I118" s="230"/>
      <c r="J118" s="226"/>
      <c r="K118" s="226"/>
      <c r="L118" s="231"/>
      <c r="M118" s="232"/>
      <c r="N118" s="233"/>
      <c r="O118" s="233"/>
      <c r="P118" s="233"/>
      <c r="Q118" s="233"/>
      <c r="R118" s="233"/>
      <c r="S118" s="233"/>
      <c r="T118" s="234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T118" s="235" t="s">
        <v>358</v>
      </c>
      <c r="AU118" s="235" t="s">
        <v>82</v>
      </c>
      <c r="AV118" s="12" t="s">
        <v>82</v>
      </c>
      <c r="AW118" s="12" t="s">
        <v>35</v>
      </c>
      <c r="AX118" s="12" t="s">
        <v>74</v>
      </c>
      <c r="AY118" s="235" t="s">
        <v>351</v>
      </c>
    </row>
    <row r="119" spans="1:51" s="13" customFormat="1" ht="12">
      <c r="A119" s="13"/>
      <c r="B119" s="236"/>
      <c r="C119" s="237"/>
      <c r="D119" s="227" t="s">
        <v>358</v>
      </c>
      <c r="E119" s="238" t="s">
        <v>415</v>
      </c>
      <c r="F119" s="239" t="s">
        <v>5606</v>
      </c>
      <c r="G119" s="237"/>
      <c r="H119" s="240">
        <v>83.515</v>
      </c>
      <c r="I119" s="241"/>
      <c r="J119" s="237"/>
      <c r="K119" s="237"/>
      <c r="L119" s="242"/>
      <c r="M119" s="243"/>
      <c r="N119" s="244"/>
      <c r="O119" s="244"/>
      <c r="P119" s="244"/>
      <c r="Q119" s="244"/>
      <c r="R119" s="244"/>
      <c r="S119" s="244"/>
      <c r="T119" s="245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46" t="s">
        <v>358</v>
      </c>
      <c r="AU119" s="246" t="s">
        <v>82</v>
      </c>
      <c r="AV119" s="13" t="s">
        <v>138</v>
      </c>
      <c r="AW119" s="13" t="s">
        <v>35</v>
      </c>
      <c r="AX119" s="13" t="s">
        <v>74</v>
      </c>
      <c r="AY119" s="246" t="s">
        <v>351</v>
      </c>
    </row>
    <row r="120" spans="1:51" s="13" customFormat="1" ht="12">
      <c r="A120" s="13"/>
      <c r="B120" s="236"/>
      <c r="C120" s="237"/>
      <c r="D120" s="227" t="s">
        <v>358</v>
      </c>
      <c r="E120" s="238" t="s">
        <v>2581</v>
      </c>
      <c r="F120" s="239" t="s">
        <v>5607</v>
      </c>
      <c r="G120" s="237"/>
      <c r="H120" s="240">
        <v>24.593</v>
      </c>
      <c r="I120" s="241"/>
      <c r="J120" s="237"/>
      <c r="K120" s="237"/>
      <c r="L120" s="242"/>
      <c r="M120" s="243"/>
      <c r="N120" s="244"/>
      <c r="O120" s="244"/>
      <c r="P120" s="244"/>
      <c r="Q120" s="244"/>
      <c r="R120" s="244"/>
      <c r="S120" s="244"/>
      <c r="T120" s="245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46" t="s">
        <v>358</v>
      </c>
      <c r="AU120" s="246" t="s">
        <v>82</v>
      </c>
      <c r="AV120" s="13" t="s">
        <v>138</v>
      </c>
      <c r="AW120" s="13" t="s">
        <v>35</v>
      </c>
      <c r="AX120" s="13" t="s">
        <v>74</v>
      </c>
      <c r="AY120" s="246" t="s">
        <v>351</v>
      </c>
    </row>
    <row r="121" spans="1:51" s="13" customFormat="1" ht="12">
      <c r="A121" s="13"/>
      <c r="B121" s="236"/>
      <c r="C121" s="237"/>
      <c r="D121" s="227" t="s">
        <v>358</v>
      </c>
      <c r="E121" s="238" t="s">
        <v>2583</v>
      </c>
      <c r="F121" s="239" t="s">
        <v>5608</v>
      </c>
      <c r="G121" s="237"/>
      <c r="H121" s="240">
        <v>108.108</v>
      </c>
      <c r="I121" s="241"/>
      <c r="J121" s="237"/>
      <c r="K121" s="237"/>
      <c r="L121" s="242"/>
      <c r="M121" s="243"/>
      <c r="N121" s="244"/>
      <c r="O121" s="244"/>
      <c r="P121" s="244"/>
      <c r="Q121" s="244"/>
      <c r="R121" s="244"/>
      <c r="S121" s="244"/>
      <c r="T121" s="245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46" t="s">
        <v>358</v>
      </c>
      <c r="AU121" s="246" t="s">
        <v>82</v>
      </c>
      <c r="AV121" s="13" t="s">
        <v>138</v>
      </c>
      <c r="AW121" s="13" t="s">
        <v>35</v>
      </c>
      <c r="AX121" s="13" t="s">
        <v>82</v>
      </c>
      <c r="AY121" s="246" t="s">
        <v>351</v>
      </c>
    </row>
    <row r="122" spans="1:65" s="2" customFormat="1" ht="21.75" customHeight="1">
      <c r="A122" s="38"/>
      <c r="B122" s="39"/>
      <c r="C122" s="212" t="s">
        <v>417</v>
      </c>
      <c r="D122" s="212" t="s">
        <v>352</v>
      </c>
      <c r="E122" s="213" t="s">
        <v>5609</v>
      </c>
      <c r="F122" s="214" t="s">
        <v>5610</v>
      </c>
      <c r="G122" s="215" t="s">
        <v>398</v>
      </c>
      <c r="H122" s="216">
        <v>95.39</v>
      </c>
      <c r="I122" s="217"/>
      <c r="J122" s="218">
        <f>ROUND(I122*H122,2)</f>
        <v>0</v>
      </c>
      <c r="K122" s="214" t="s">
        <v>356</v>
      </c>
      <c r="L122" s="44"/>
      <c r="M122" s="219" t="s">
        <v>28</v>
      </c>
      <c r="N122" s="220" t="s">
        <v>45</v>
      </c>
      <c r="O122" s="84"/>
      <c r="P122" s="221">
        <f>O122*H122</f>
        <v>0</v>
      </c>
      <c r="Q122" s="221">
        <v>0.378</v>
      </c>
      <c r="R122" s="221">
        <f>Q122*H122</f>
        <v>36.05742</v>
      </c>
      <c r="S122" s="221">
        <v>0</v>
      </c>
      <c r="T122" s="222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23" t="s">
        <v>228</v>
      </c>
      <c r="AT122" s="223" t="s">
        <v>352</v>
      </c>
      <c r="AU122" s="223" t="s">
        <v>82</v>
      </c>
      <c r="AY122" s="17" t="s">
        <v>351</v>
      </c>
      <c r="BE122" s="224">
        <f>IF(N122="základní",J122,0)</f>
        <v>0</v>
      </c>
      <c r="BF122" s="224">
        <f>IF(N122="snížená",J122,0)</f>
        <v>0</v>
      </c>
      <c r="BG122" s="224">
        <f>IF(N122="zákl. přenesená",J122,0)</f>
        <v>0</v>
      </c>
      <c r="BH122" s="224">
        <f>IF(N122="sníž. přenesená",J122,0)</f>
        <v>0</v>
      </c>
      <c r="BI122" s="224">
        <f>IF(N122="nulová",J122,0)</f>
        <v>0</v>
      </c>
      <c r="BJ122" s="17" t="s">
        <v>82</v>
      </c>
      <c r="BK122" s="224">
        <f>ROUND(I122*H122,2)</f>
        <v>0</v>
      </c>
      <c r="BL122" s="17" t="s">
        <v>228</v>
      </c>
      <c r="BM122" s="223" t="s">
        <v>5611</v>
      </c>
    </row>
    <row r="123" spans="1:51" s="13" customFormat="1" ht="12">
      <c r="A123" s="13"/>
      <c r="B123" s="236"/>
      <c r="C123" s="237"/>
      <c r="D123" s="227" t="s">
        <v>358</v>
      </c>
      <c r="E123" s="238" t="s">
        <v>421</v>
      </c>
      <c r="F123" s="239" t="s">
        <v>5612</v>
      </c>
      <c r="G123" s="237"/>
      <c r="H123" s="240">
        <v>95.39</v>
      </c>
      <c r="I123" s="241"/>
      <c r="J123" s="237"/>
      <c r="K123" s="237"/>
      <c r="L123" s="242"/>
      <c r="M123" s="243"/>
      <c r="N123" s="244"/>
      <c r="O123" s="244"/>
      <c r="P123" s="244"/>
      <c r="Q123" s="244"/>
      <c r="R123" s="244"/>
      <c r="S123" s="244"/>
      <c r="T123" s="245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46" t="s">
        <v>358</v>
      </c>
      <c r="AU123" s="246" t="s">
        <v>82</v>
      </c>
      <c r="AV123" s="13" t="s">
        <v>138</v>
      </c>
      <c r="AW123" s="13" t="s">
        <v>35</v>
      </c>
      <c r="AX123" s="13" t="s">
        <v>82</v>
      </c>
      <c r="AY123" s="246" t="s">
        <v>351</v>
      </c>
    </row>
    <row r="124" spans="1:65" s="2" customFormat="1" ht="21.75" customHeight="1">
      <c r="A124" s="38"/>
      <c r="B124" s="39"/>
      <c r="C124" s="212" t="s">
        <v>422</v>
      </c>
      <c r="D124" s="212" t="s">
        <v>352</v>
      </c>
      <c r="E124" s="213" t="s">
        <v>758</v>
      </c>
      <c r="F124" s="214" t="s">
        <v>759</v>
      </c>
      <c r="G124" s="215" t="s">
        <v>355</v>
      </c>
      <c r="H124" s="216">
        <v>14.151</v>
      </c>
      <c r="I124" s="217"/>
      <c r="J124" s="218">
        <f>ROUND(I124*H124,2)</f>
        <v>0</v>
      </c>
      <c r="K124" s="214" t="s">
        <v>356</v>
      </c>
      <c r="L124" s="44"/>
      <c r="M124" s="219" t="s">
        <v>28</v>
      </c>
      <c r="N124" s="220" t="s">
        <v>45</v>
      </c>
      <c r="O124" s="84"/>
      <c r="P124" s="221">
        <f>O124*H124</f>
        <v>0</v>
      </c>
      <c r="Q124" s="221">
        <v>0</v>
      </c>
      <c r="R124" s="221">
        <f>Q124*H124</f>
        <v>0</v>
      </c>
      <c r="S124" s="221">
        <v>0</v>
      </c>
      <c r="T124" s="222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23" t="s">
        <v>228</v>
      </c>
      <c r="AT124" s="223" t="s">
        <v>352</v>
      </c>
      <c r="AU124" s="223" t="s">
        <v>82</v>
      </c>
      <c r="AY124" s="17" t="s">
        <v>351</v>
      </c>
      <c r="BE124" s="224">
        <f>IF(N124="základní",J124,0)</f>
        <v>0</v>
      </c>
      <c r="BF124" s="224">
        <f>IF(N124="snížená",J124,0)</f>
        <v>0</v>
      </c>
      <c r="BG124" s="224">
        <f>IF(N124="zákl. přenesená",J124,0)</f>
        <v>0</v>
      </c>
      <c r="BH124" s="224">
        <f>IF(N124="sníž. přenesená",J124,0)</f>
        <v>0</v>
      </c>
      <c r="BI124" s="224">
        <f>IF(N124="nulová",J124,0)</f>
        <v>0</v>
      </c>
      <c r="BJ124" s="17" t="s">
        <v>82</v>
      </c>
      <c r="BK124" s="224">
        <f>ROUND(I124*H124,2)</f>
        <v>0</v>
      </c>
      <c r="BL124" s="17" t="s">
        <v>228</v>
      </c>
      <c r="BM124" s="223" t="s">
        <v>5613</v>
      </c>
    </row>
    <row r="125" spans="1:51" s="13" customFormat="1" ht="12">
      <c r="A125" s="13"/>
      <c r="B125" s="236"/>
      <c r="C125" s="237"/>
      <c r="D125" s="227" t="s">
        <v>358</v>
      </c>
      <c r="E125" s="238" t="s">
        <v>426</v>
      </c>
      <c r="F125" s="239" t="s">
        <v>5614</v>
      </c>
      <c r="G125" s="237"/>
      <c r="H125" s="240">
        <v>13.538</v>
      </c>
      <c r="I125" s="241"/>
      <c r="J125" s="237"/>
      <c r="K125" s="237"/>
      <c r="L125" s="242"/>
      <c r="M125" s="243"/>
      <c r="N125" s="244"/>
      <c r="O125" s="244"/>
      <c r="P125" s="244"/>
      <c r="Q125" s="244"/>
      <c r="R125" s="244"/>
      <c r="S125" s="244"/>
      <c r="T125" s="245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46" t="s">
        <v>358</v>
      </c>
      <c r="AU125" s="246" t="s">
        <v>82</v>
      </c>
      <c r="AV125" s="13" t="s">
        <v>138</v>
      </c>
      <c r="AW125" s="13" t="s">
        <v>35</v>
      </c>
      <c r="AX125" s="13" t="s">
        <v>74</v>
      </c>
      <c r="AY125" s="246" t="s">
        <v>351</v>
      </c>
    </row>
    <row r="126" spans="1:51" s="13" customFormat="1" ht="12">
      <c r="A126" s="13"/>
      <c r="B126" s="236"/>
      <c r="C126" s="237"/>
      <c r="D126" s="227" t="s">
        <v>358</v>
      </c>
      <c r="E126" s="238" t="s">
        <v>3817</v>
      </c>
      <c r="F126" s="239" t="s">
        <v>5615</v>
      </c>
      <c r="G126" s="237"/>
      <c r="H126" s="240">
        <v>0.613</v>
      </c>
      <c r="I126" s="241"/>
      <c r="J126" s="237"/>
      <c r="K126" s="237"/>
      <c r="L126" s="242"/>
      <c r="M126" s="243"/>
      <c r="N126" s="244"/>
      <c r="O126" s="244"/>
      <c r="P126" s="244"/>
      <c r="Q126" s="244"/>
      <c r="R126" s="244"/>
      <c r="S126" s="244"/>
      <c r="T126" s="245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6" t="s">
        <v>358</v>
      </c>
      <c r="AU126" s="246" t="s">
        <v>82</v>
      </c>
      <c r="AV126" s="13" t="s">
        <v>138</v>
      </c>
      <c r="AW126" s="13" t="s">
        <v>35</v>
      </c>
      <c r="AX126" s="13" t="s">
        <v>74</v>
      </c>
      <c r="AY126" s="246" t="s">
        <v>351</v>
      </c>
    </row>
    <row r="127" spans="1:51" s="13" customFormat="1" ht="12">
      <c r="A127" s="13"/>
      <c r="B127" s="236"/>
      <c r="C127" s="237"/>
      <c r="D127" s="227" t="s">
        <v>358</v>
      </c>
      <c r="E127" s="238" t="s">
        <v>5616</v>
      </c>
      <c r="F127" s="239" t="s">
        <v>5617</v>
      </c>
      <c r="G127" s="237"/>
      <c r="H127" s="240">
        <v>14.151</v>
      </c>
      <c r="I127" s="241"/>
      <c r="J127" s="237"/>
      <c r="K127" s="237"/>
      <c r="L127" s="242"/>
      <c r="M127" s="243"/>
      <c r="N127" s="244"/>
      <c r="O127" s="244"/>
      <c r="P127" s="244"/>
      <c r="Q127" s="244"/>
      <c r="R127" s="244"/>
      <c r="S127" s="244"/>
      <c r="T127" s="245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6" t="s">
        <v>358</v>
      </c>
      <c r="AU127" s="246" t="s">
        <v>82</v>
      </c>
      <c r="AV127" s="13" t="s">
        <v>138</v>
      </c>
      <c r="AW127" s="13" t="s">
        <v>35</v>
      </c>
      <c r="AX127" s="13" t="s">
        <v>82</v>
      </c>
      <c r="AY127" s="246" t="s">
        <v>351</v>
      </c>
    </row>
    <row r="128" spans="1:65" s="2" customFormat="1" ht="66.75" customHeight="1">
      <c r="A128" s="38"/>
      <c r="B128" s="39"/>
      <c r="C128" s="212" t="s">
        <v>428</v>
      </c>
      <c r="D128" s="212" t="s">
        <v>352</v>
      </c>
      <c r="E128" s="213" t="s">
        <v>5618</v>
      </c>
      <c r="F128" s="214" t="s">
        <v>5619</v>
      </c>
      <c r="G128" s="215" t="s">
        <v>398</v>
      </c>
      <c r="H128" s="216">
        <v>95.62</v>
      </c>
      <c r="I128" s="217"/>
      <c r="J128" s="218">
        <f>ROUND(I128*H128,2)</f>
        <v>0</v>
      </c>
      <c r="K128" s="214" t="s">
        <v>356</v>
      </c>
      <c r="L128" s="44"/>
      <c r="M128" s="219" t="s">
        <v>28</v>
      </c>
      <c r="N128" s="220" t="s">
        <v>45</v>
      </c>
      <c r="O128" s="84"/>
      <c r="P128" s="221">
        <f>O128*H128</f>
        <v>0</v>
      </c>
      <c r="Q128" s="221">
        <v>0.10362</v>
      </c>
      <c r="R128" s="221">
        <f>Q128*H128</f>
        <v>9.908144400000001</v>
      </c>
      <c r="S128" s="221">
        <v>0</v>
      </c>
      <c r="T128" s="222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23" t="s">
        <v>228</v>
      </c>
      <c r="AT128" s="223" t="s">
        <v>352</v>
      </c>
      <c r="AU128" s="223" t="s">
        <v>82</v>
      </c>
      <c r="AY128" s="17" t="s">
        <v>351</v>
      </c>
      <c r="BE128" s="224">
        <f>IF(N128="základní",J128,0)</f>
        <v>0</v>
      </c>
      <c r="BF128" s="224">
        <f>IF(N128="snížená",J128,0)</f>
        <v>0</v>
      </c>
      <c r="BG128" s="224">
        <f>IF(N128="zákl. přenesená",J128,0)</f>
        <v>0</v>
      </c>
      <c r="BH128" s="224">
        <f>IF(N128="sníž. přenesená",J128,0)</f>
        <v>0</v>
      </c>
      <c r="BI128" s="224">
        <f>IF(N128="nulová",J128,0)</f>
        <v>0</v>
      </c>
      <c r="BJ128" s="17" t="s">
        <v>82</v>
      </c>
      <c r="BK128" s="224">
        <f>ROUND(I128*H128,2)</f>
        <v>0</v>
      </c>
      <c r="BL128" s="17" t="s">
        <v>228</v>
      </c>
      <c r="BM128" s="223" t="s">
        <v>5620</v>
      </c>
    </row>
    <row r="129" spans="1:51" s="13" customFormat="1" ht="12">
      <c r="A129" s="13"/>
      <c r="B129" s="236"/>
      <c r="C129" s="237"/>
      <c r="D129" s="227" t="s">
        <v>358</v>
      </c>
      <c r="E129" s="238" t="s">
        <v>432</v>
      </c>
      <c r="F129" s="239" t="s">
        <v>5594</v>
      </c>
      <c r="G129" s="237"/>
      <c r="H129" s="240">
        <v>71.64</v>
      </c>
      <c r="I129" s="241"/>
      <c r="J129" s="237"/>
      <c r="K129" s="237"/>
      <c r="L129" s="242"/>
      <c r="M129" s="243"/>
      <c r="N129" s="244"/>
      <c r="O129" s="244"/>
      <c r="P129" s="244"/>
      <c r="Q129" s="244"/>
      <c r="R129" s="244"/>
      <c r="S129" s="244"/>
      <c r="T129" s="245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6" t="s">
        <v>358</v>
      </c>
      <c r="AU129" s="246" t="s">
        <v>82</v>
      </c>
      <c r="AV129" s="13" t="s">
        <v>138</v>
      </c>
      <c r="AW129" s="13" t="s">
        <v>35</v>
      </c>
      <c r="AX129" s="13" t="s">
        <v>74</v>
      </c>
      <c r="AY129" s="246" t="s">
        <v>351</v>
      </c>
    </row>
    <row r="130" spans="1:51" s="13" customFormat="1" ht="12">
      <c r="A130" s="13"/>
      <c r="B130" s="236"/>
      <c r="C130" s="237"/>
      <c r="D130" s="227" t="s">
        <v>358</v>
      </c>
      <c r="E130" s="238" t="s">
        <v>3823</v>
      </c>
      <c r="F130" s="239" t="s">
        <v>5597</v>
      </c>
      <c r="G130" s="237"/>
      <c r="H130" s="240">
        <v>23.98</v>
      </c>
      <c r="I130" s="241"/>
      <c r="J130" s="237"/>
      <c r="K130" s="237"/>
      <c r="L130" s="242"/>
      <c r="M130" s="243"/>
      <c r="N130" s="244"/>
      <c r="O130" s="244"/>
      <c r="P130" s="244"/>
      <c r="Q130" s="244"/>
      <c r="R130" s="244"/>
      <c r="S130" s="244"/>
      <c r="T130" s="245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6" t="s">
        <v>358</v>
      </c>
      <c r="AU130" s="246" t="s">
        <v>82</v>
      </c>
      <c r="AV130" s="13" t="s">
        <v>138</v>
      </c>
      <c r="AW130" s="13" t="s">
        <v>35</v>
      </c>
      <c r="AX130" s="13" t="s">
        <v>74</v>
      </c>
      <c r="AY130" s="246" t="s">
        <v>351</v>
      </c>
    </row>
    <row r="131" spans="1:51" s="13" customFormat="1" ht="12">
      <c r="A131" s="13"/>
      <c r="B131" s="236"/>
      <c r="C131" s="237"/>
      <c r="D131" s="227" t="s">
        <v>358</v>
      </c>
      <c r="E131" s="238" t="s">
        <v>5015</v>
      </c>
      <c r="F131" s="239" t="s">
        <v>5621</v>
      </c>
      <c r="G131" s="237"/>
      <c r="H131" s="240">
        <v>95.62</v>
      </c>
      <c r="I131" s="241"/>
      <c r="J131" s="237"/>
      <c r="K131" s="237"/>
      <c r="L131" s="242"/>
      <c r="M131" s="243"/>
      <c r="N131" s="244"/>
      <c r="O131" s="244"/>
      <c r="P131" s="244"/>
      <c r="Q131" s="244"/>
      <c r="R131" s="244"/>
      <c r="S131" s="244"/>
      <c r="T131" s="245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6" t="s">
        <v>358</v>
      </c>
      <c r="AU131" s="246" t="s">
        <v>82</v>
      </c>
      <c r="AV131" s="13" t="s">
        <v>138</v>
      </c>
      <c r="AW131" s="13" t="s">
        <v>35</v>
      </c>
      <c r="AX131" s="13" t="s">
        <v>82</v>
      </c>
      <c r="AY131" s="246" t="s">
        <v>351</v>
      </c>
    </row>
    <row r="132" spans="1:65" s="2" customFormat="1" ht="21.75" customHeight="1">
      <c r="A132" s="38"/>
      <c r="B132" s="39"/>
      <c r="C132" s="247" t="s">
        <v>433</v>
      </c>
      <c r="D132" s="247" t="s">
        <v>612</v>
      </c>
      <c r="E132" s="248" t="s">
        <v>5622</v>
      </c>
      <c r="F132" s="249" t="s">
        <v>5623</v>
      </c>
      <c r="G132" s="250" t="s">
        <v>398</v>
      </c>
      <c r="H132" s="251">
        <v>98.489</v>
      </c>
      <c r="I132" s="252"/>
      <c r="J132" s="253">
        <f>ROUND(I132*H132,2)</f>
        <v>0</v>
      </c>
      <c r="K132" s="249" t="s">
        <v>356</v>
      </c>
      <c r="L132" s="254"/>
      <c r="M132" s="255" t="s">
        <v>28</v>
      </c>
      <c r="N132" s="256" t="s">
        <v>45</v>
      </c>
      <c r="O132" s="84"/>
      <c r="P132" s="221">
        <f>O132*H132</f>
        <v>0</v>
      </c>
      <c r="Q132" s="221">
        <v>0.13</v>
      </c>
      <c r="R132" s="221">
        <f>Q132*H132</f>
        <v>12.80357</v>
      </c>
      <c r="S132" s="221">
        <v>0</v>
      </c>
      <c r="T132" s="222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23" t="s">
        <v>405</v>
      </c>
      <c r="AT132" s="223" t="s">
        <v>612</v>
      </c>
      <c r="AU132" s="223" t="s">
        <v>82</v>
      </c>
      <c r="AY132" s="17" t="s">
        <v>351</v>
      </c>
      <c r="BE132" s="224">
        <f>IF(N132="základní",J132,0)</f>
        <v>0</v>
      </c>
      <c r="BF132" s="224">
        <f>IF(N132="snížená",J132,0)</f>
        <v>0</v>
      </c>
      <c r="BG132" s="224">
        <f>IF(N132="zákl. přenesená",J132,0)</f>
        <v>0</v>
      </c>
      <c r="BH132" s="224">
        <f>IF(N132="sníž. přenesená",J132,0)</f>
        <v>0</v>
      </c>
      <c r="BI132" s="224">
        <f>IF(N132="nulová",J132,0)</f>
        <v>0</v>
      </c>
      <c r="BJ132" s="17" t="s">
        <v>82</v>
      </c>
      <c r="BK132" s="224">
        <f>ROUND(I132*H132,2)</f>
        <v>0</v>
      </c>
      <c r="BL132" s="17" t="s">
        <v>228</v>
      </c>
      <c r="BM132" s="223" t="s">
        <v>5624</v>
      </c>
    </row>
    <row r="133" spans="1:51" s="13" customFormat="1" ht="12">
      <c r="A133" s="13"/>
      <c r="B133" s="236"/>
      <c r="C133" s="237"/>
      <c r="D133" s="227" t="s">
        <v>358</v>
      </c>
      <c r="E133" s="238" t="s">
        <v>437</v>
      </c>
      <c r="F133" s="239" t="s">
        <v>5625</v>
      </c>
      <c r="G133" s="237"/>
      <c r="H133" s="240">
        <v>98.489</v>
      </c>
      <c r="I133" s="241"/>
      <c r="J133" s="237"/>
      <c r="K133" s="237"/>
      <c r="L133" s="242"/>
      <c r="M133" s="243"/>
      <c r="N133" s="244"/>
      <c r="O133" s="244"/>
      <c r="P133" s="244"/>
      <c r="Q133" s="244"/>
      <c r="R133" s="244"/>
      <c r="S133" s="244"/>
      <c r="T133" s="245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6" t="s">
        <v>358</v>
      </c>
      <c r="AU133" s="246" t="s">
        <v>82</v>
      </c>
      <c r="AV133" s="13" t="s">
        <v>138</v>
      </c>
      <c r="AW133" s="13" t="s">
        <v>35</v>
      </c>
      <c r="AX133" s="13" t="s">
        <v>82</v>
      </c>
      <c r="AY133" s="246" t="s">
        <v>351</v>
      </c>
    </row>
    <row r="134" spans="1:63" s="11" customFormat="1" ht="25.9" customHeight="1">
      <c r="A134" s="11"/>
      <c r="B134" s="198"/>
      <c r="C134" s="199"/>
      <c r="D134" s="200" t="s">
        <v>73</v>
      </c>
      <c r="E134" s="201" t="s">
        <v>970</v>
      </c>
      <c r="F134" s="201" t="s">
        <v>2289</v>
      </c>
      <c r="G134" s="199"/>
      <c r="H134" s="199"/>
      <c r="I134" s="202"/>
      <c r="J134" s="203">
        <f>BK134</f>
        <v>0</v>
      </c>
      <c r="K134" s="199"/>
      <c r="L134" s="204"/>
      <c r="M134" s="205"/>
      <c r="N134" s="206"/>
      <c r="O134" s="206"/>
      <c r="P134" s="207">
        <f>SUM(P135:P173)</f>
        <v>0</v>
      </c>
      <c r="Q134" s="206"/>
      <c r="R134" s="207">
        <f>SUM(R135:R173)</f>
        <v>18.52035156</v>
      </c>
      <c r="S134" s="206"/>
      <c r="T134" s="208">
        <f>SUM(T135:T173)</f>
        <v>0</v>
      </c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R134" s="209" t="s">
        <v>228</v>
      </c>
      <c r="AT134" s="210" t="s">
        <v>73</v>
      </c>
      <c r="AU134" s="210" t="s">
        <v>74</v>
      </c>
      <c r="AY134" s="209" t="s">
        <v>351</v>
      </c>
      <c r="BK134" s="211">
        <f>SUM(BK135:BK173)</f>
        <v>0</v>
      </c>
    </row>
    <row r="135" spans="1:65" s="2" customFormat="1" ht="21.75" customHeight="1">
      <c r="A135" s="38"/>
      <c r="B135" s="39"/>
      <c r="C135" s="212" t="s">
        <v>438</v>
      </c>
      <c r="D135" s="212" t="s">
        <v>352</v>
      </c>
      <c r="E135" s="213" t="s">
        <v>5626</v>
      </c>
      <c r="F135" s="214" t="s">
        <v>5627</v>
      </c>
      <c r="G135" s="215" t="s">
        <v>534</v>
      </c>
      <c r="H135" s="216">
        <v>2</v>
      </c>
      <c r="I135" s="217"/>
      <c r="J135" s="218">
        <f>ROUND(I135*H135,2)</f>
        <v>0</v>
      </c>
      <c r="K135" s="214" t="s">
        <v>356</v>
      </c>
      <c r="L135" s="44"/>
      <c r="M135" s="219" t="s">
        <v>28</v>
      </c>
      <c r="N135" s="220" t="s">
        <v>45</v>
      </c>
      <c r="O135" s="84"/>
      <c r="P135" s="221">
        <f>O135*H135</f>
        <v>0</v>
      </c>
      <c r="Q135" s="221">
        <v>0.0007</v>
      </c>
      <c r="R135" s="221">
        <f>Q135*H135</f>
        <v>0.0014</v>
      </c>
      <c r="S135" s="221">
        <v>0</v>
      </c>
      <c r="T135" s="222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23" t="s">
        <v>228</v>
      </c>
      <c r="AT135" s="223" t="s">
        <v>352</v>
      </c>
      <c r="AU135" s="223" t="s">
        <v>82</v>
      </c>
      <c r="AY135" s="17" t="s">
        <v>351</v>
      </c>
      <c r="BE135" s="224">
        <f>IF(N135="základní",J135,0)</f>
        <v>0</v>
      </c>
      <c r="BF135" s="224">
        <f>IF(N135="snížená",J135,0)</f>
        <v>0</v>
      </c>
      <c r="BG135" s="224">
        <f>IF(N135="zákl. přenesená",J135,0)</f>
        <v>0</v>
      </c>
      <c r="BH135" s="224">
        <f>IF(N135="sníž. přenesená",J135,0)</f>
        <v>0</v>
      </c>
      <c r="BI135" s="224">
        <f>IF(N135="nulová",J135,0)</f>
        <v>0</v>
      </c>
      <c r="BJ135" s="17" t="s">
        <v>82</v>
      </c>
      <c r="BK135" s="224">
        <f>ROUND(I135*H135,2)</f>
        <v>0</v>
      </c>
      <c r="BL135" s="17" t="s">
        <v>228</v>
      </c>
      <c r="BM135" s="223" t="s">
        <v>5628</v>
      </c>
    </row>
    <row r="136" spans="1:51" s="12" customFormat="1" ht="12">
      <c r="A136" s="12"/>
      <c r="B136" s="225"/>
      <c r="C136" s="226"/>
      <c r="D136" s="227" t="s">
        <v>358</v>
      </c>
      <c r="E136" s="228" t="s">
        <v>28</v>
      </c>
      <c r="F136" s="229" t="s">
        <v>5576</v>
      </c>
      <c r="G136" s="226"/>
      <c r="H136" s="228" t="s">
        <v>28</v>
      </c>
      <c r="I136" s="230"/>
      <c r="J136" s="226"/>
      <c r="K136" s="226"/>
      <c r="L136" s="231"/>
      <c r="M136" s="232"/>
      <c r="N136" s="233"/>
      <c r="O136" s="233"/>
      <c r="P136" s="233"/>
      <c r="Q136" s="233"/>
      <c r="R136" s="233"/>
      <c r="S136" s="233"/>
      <c r="T136" s="234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T136" s="235" t="s">
        <v>358</v>
      </c>
      <c r="AU136" s="235" t="s">
        <v>82</v>
      </c>
      <c r="AV136" s="12" t="s">
        <v>82</v>
      </c>
      <c r="AW136" s="12" t="s">
        <v>35</v>
      </c>
      <c r="AX136" s="12" t="s">
        <v>74</v>
      </c>
      <c r="AY136" s="235" t="s">
        <v>351</v>
      </c>
    </row>
    <row r="137" spans="1:51" s="13" customFormat="1" ht="12">
      <c r="A137" s="13"/>
      <c r="B137" s="236"/>
      <c r="C137" s="237"/>
      <c r="D137" s="227" t="s">
        <v>358</v>
      </c>
      <c r="E137" s="238" t="s">
        <v>442</v>
      </c>
      <c r="F137" s="239" t="s">
        <v>138</v>
      </c>
      <c r="G137" s="237"/>
      <c r="H137" s="240">
        <v>2</v>
      </c>
      <c r="I137" s="241"/>
      <c r="J137" s="237"/>
      <c r="K137" s="237"/>
      <c r="L137" s="242"/>
      <c r="M137" s="243"/>
      <c r="N137" s="244"/>
      <c r="O137" s="244"/>
      <c r="P137" s="244"/>
      <c r="Q137" s="244"/>
      <c r="R137" s="244"/>
      <c r="S137" s="244"/>
      <c r="T137" s="245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6" t="s">
        <v>358</v>
      </c>
      <c r="AU137" s="246" t="s">
        <v>82</v>
      </c>
      <c r="AV137" s="13" t="s">
        <v>138</v>
      </c>
      <c r="AW137" s="13" t="s">
        <v>35</v>
      </c>
      <c r="AX137" s="13" t="s">
        <v>82</v>
      </c>
      <c r="AY137" s="246" t="s">
        <v>351</v>
      </c>
    </row>
    <row r="138" spans="1:65" s="2" customFormat="1" ht="16.5" customHeight="1">
      <c r="A138" s="38"/>
      <c r="B138" s="39"/>
      <c r="C138" s="247" t="s">
        <v>8</v>
      </c>
      <c r="D138" s="247" t="s">
        <v>612</v>
      </c>
      <c r="E138" s="248" t="s">
        <v>5629</v>
      </c>
      <c r="F138" s="249" t="s">
        <v>5630</v>
      </c>
      <c r="G138" s="250" t="s">
        <v>534</v>
      </c>
      <c r="H138" s="251">
        <v>1</v>
      </c>
      <c r="I138" s="252"/>
      <c r="J138" s="253">
        <f>ROUND(I138*H138,2)</f>
        <v>0</v>
      </c>
      <c r="K138" s="249" t="s">
        <v>28</v>
      </c>
      <c r="L138" s="254"/>
      <c r="M138" s="255" t="s">
        <v>28</v>
      </c>
      <c r="N138" s="256" t="s">
        <v>45</v>
      </c>
      <c r="O138" s="84"/>
      <c r="P138" s="221">
        <f>O138*H138</f>
        <v>0</v>
      </c>
      <c r="Q138" s="221">
        <v>0.004</v>
      </c>
      <c r="R138" s="221">
        <f>Q138*H138</f>
        <v>0.004</v>
      </c>
      <c r="S138" s="221">
        <v>0</v>
      </c>
      <c r="T138" s="222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23" t="s">
        <v>405</v>
      </c>
      <c r="AT138" s="223" t="s">
        <v>612</v>
      </c>
      <c r="AU138" s="223" t="s">
        <v>82</v>
      </c>
      <c r="AY138" s="17" t="s">
        <v>351</v>
      </c>
      <c r="BE138" s="224">
        <f>IF(N138="základní",J138,0)</f>
        <v>0</v>
      </c>
      <c r="BF138" s="224">
        <f>IF(N138="snížená",J138,0)</f>
        <v>0</v>
      </c>
      <c r="BG138" s="224">
        <f>IF(N138="zákl. přenesená",J138,0)</f>
        <v>0</v>
      </c>
      <c r="BH138" s="224">
        <f>IF(N138="sníž. přenesená",J138,0)</f>
        <v>0</v>
      </c>
      <c r="BI138" s="224">
        <f>IF(N138="nulová",J138,0)</f>
        <v>0</v>
      </c>
      <c r="BJ138" s="17" t="s">
        <v>82</v>
      </c>
      <c r="BK138" s="224">
        <f>ROUND(I138*H138,2)</f>
        <v>0</v>
      </c>
      <c r="BL138" s="17" t="s">
        <v>228</v>
      </c>
      <c r="BM138" s="223" t="s">
        <v>5631</v>
      </c>
    </row>
    <row r="139" spans="1:51" s="12" customFormat="1" ht="12">
      <c r="A139" s="12"/>
      <c r="B139" s="225"/>
      <c r="C139" s="226"/>
      <c r="D139" s="227" t="s">
        <v>358</v>
      </c>
      <c r="E139" s="228" t="s">
        <v>28</v>
      </c>
      <c r="F139" s="229" t="s">
        <v>5576</v>
      </c>
      <c r="G139" s="226"/>
      <c r="H139" s="228" t="s">
        <v>28</v>
      </c>
      <c r="I139" s="230"/>
      <c r="J139" s="226"/>
      <c r="K139" s="226"/>
      <c r="L139" s="231"/>
      <c r="M139" s="232"/>
      <c r="N139" s="233"/>
      <c r="O139" s="233"/>
      <c r="P139" s="233"/>
      <c r="Q139" s="233"/>
      <c r="R139" s="233"/>
      <c r="S139" s="233"/>
      <c r="T139" s="234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T139" s="235" t="s">
        <v>358</v>
      </c>
      <c r="AU139" s="235" t="s">
        <v>82</v>
      </c>
      <c r="AV139" s="12" t="s">
        <v>82</v>
      </c>
      <c r="AW139" s="12" t="s">
        <v>35</v>
      </c>
      <c r="AX139" s="12" t="s">
        <v>74</v>
      </c>
      <c r="AY139" s="235" t="s">
        <v>351</v>
      </c>
    </row>
    <row r="140" spans="1:51" s="13" customFormat="1" ht="12">
      <c r="A140" s="13"/>
      <c r="B140" s="236"/>
      <c r="C140" s="237"/>
      <c r="D140" s="227" t="s">
        <v>358</v>
      </c>
      <c r="E140" s="238" t="s">
        <v>446</v>
      </c>
      <c r="F140" s="239" t="s">
        <v>82</v>
      </c>
      <c r="G140" s="237"/>
      <c r="H140" s="240">
        <v>1</v>
      </c>
      <c r="I140" s="241"/>
      <c r="J140" s="237"/>
      <c r="K140" s="237"/>
      <c r="L140" s="242"/>
      <c r="M140" s="243"/>
      <c r="N140" s="244"/>
      <c r="O140" s="244"/>
      <c r="P140" s="244"/>
      <c r="Q140" s="244"/>
      <c r="R140" s="244"/>
      <c r="S140" s="244"/>
      <c r="T140" s="245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6" t="s">
        <v>358</v>
      </c>
      <c r="AU140" s="246" t="s">
        <v>82</v>
      </c>
      <c r="AV140" s="13" t="s">
        <v>138</v>
      </c>
      <c r="AW140" s="13" t="s">
        <v>35</v>
      </c>
      <c r="AX140" s="13" t="s">
        <v>82</v>
      </c>
      <c r="AY140" s="246" t="s">
        <v>351</v>
      </c>
    </row>
    <row r="141" spans="1:65" s="2" customFormat="1" ht="16.5" customHeight="1">
      <c r="A141" s="38"/>
      <c r="B141" s="39"/>
      <c r="C141" s="247" t="s">
        <v>451</v>
      </c>
      <c r="D141" s="247" t="s">
        <v>612</v>
      </c>
      <c r="E141" s="248" t="s">
        <v>5632</v>
      </c>
      <c r="F141" s="249" t="s">
        <v>5633</v>
      </c>
      <c r="G141" s="250" t="s">
        <v>534</v>
      </c>
      <c r="H141" s="251">
        <v>1</v>
      </c>
      <c r="I141" s="252"/>
      <c r="J141" s="253">
        <f>ROUND(I141*H141,2)</f>
        <v>0</v>
      </c>
      <c r="K141" s="249" t="s">
        <v>28</v>
      </c>
      <c r="L141" s="254"/>
      <c r="M141" s="255" t="s">
        <v>28</v>
      </c>
      <c r="N141" s="256" t="s">
        <v>45</v>
      </c>
      <c r="O141" s="84"/>
      <c r="P141" s="221">
        <f>O141*H141</f>
        <v>0</v>
      </c>
      <c r="Q141" s="221">
        <v>0.006</v>
      </c>
      <c r="R141" s="221">
        <f>Q141*H141</f>
        <v>0.006</v>
      </c>
      <c r="S141" s="221">
        <v>0</v>
      </c>
      <c r="T141" s="222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23" t="s">
        <v>405</v>
      </c>
      <c r="AT141" s="223" t="s">
        <v>612</v>
      </c>
      <c r="AU141" s="223" t="s">
        <v>82</v>
      </c>
      <c r="AY141" s="17" t="s">
        <v>351</v>
      </c>
      <c r="BE141" s="224">
        <f>IF(N141="základní",J141,0)</f>
        <v>0</v>
      </c>
      <c r="BF141" s="224">
        <f>IF(N141="snížená",J141,0)</f>
        <v>0</v>
      </c>
      <c r="BG141" s="224">
        <f>IF(N141="zákl. přenesená",J141,0)</f>
        <v>0</v>
      </c>
      <c r="BH141" s="224">
        <f>IF(N141="sníž. přenesená",J141,0)</f>
        <v>0</v>
      </c>
      <c r="BI141" s="224">
        <f>IF(N141="nulová",J141,0)</f>
        <v>0</v>
      </c>
      <c r="BJ141" s="17" t="s">
        <v>82</v>
      </c>
      <c r="BK141" s="224">
        <f>ROUND(I141*H141,2)</f>
        <v>0</v>
      </c>
      <c r="BL141" s="17" t="s">
        <v>228</v>
      </c>
      <c r="BM141" s="223" t="s">
        <v>5634</v>
      </c>
    </row>
    <row r="142" spans="1:51" s="13" customFormat="1" ht="12">
      <c r="A142" s="13"/>
      <c r="B142" s="236"/>
      <c r="C142" s="237"/>
      <c r="D142" s="227" t="s">
        <v>358</v>
      </c>
      <c r="E142" s="238" t="s">
        <v>455</v>
      </c>
      <c r="F142" s="239" t="s">
        <v>82</v>
      </c>
      <c r="G142" s="237"/>
      <c r="H142" s="240">
        <v>1</v>
      </c>
      <c r="I142" s="241"/>
      <c r="J142" s="237"/>
      <c r="K142" s="237"/>
      <c r="L142" s="242"/>
      <c r="M142" s="243"/>
      <c r="N142" s="244"/>
      <c r="O142" s="244"/>
      <c r="P142" s="244"/>
      <c r="Q142" s="244"/>
      <c r="R142" s="244"/>
      <c r="S142" s="244"/>
      <c r="T142" s="245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6" t="s">
        <v>358</v>
      </c>
      <c r="AU142" s="246" t="s">
        <v>82</v>
      </c>
      <c r="AV142" s="13" t="s">
        <v>138</v>
      </c>
      <c r="AW142" s="13" t="s">
        <v>35</v>
      </c>
      <c r="AX142" s="13" t="s">
        <v>82</v>
      </c>
      <c r="AY142" s="246" t="s">
        <v>351</v>
      </c>
    </row>
    <row r="143" spans="1:65" s="2" customFormat="1" ht="21.75" customHeight="1">
      <c r="A143" s="38"/>
      <c r="B143" s="39"/>
      <c r="C143" s="212" t="s">
        <v>461</v>
      </c>
      <c r="D143" s="212" t="s">
        <v>352</v>
      </c>
      <c r="E143" s="213" t="s">
        <v>5635</v>
      </c>
      <c r="F143" s="214" t="s">
        <v>5636</v>
      </c>
      <c r="G143" s="215" t="s">
        <v>534</v>
      </c>
      <c r="H143" s="216">
        <v>1</v>
      </c>
      <c r="I143" s="217"/>
      <c r="J143" s="218">
        <f>ROUND(I143*H143,2)</f>
        <v>0</v>
      </c>
      <c r="K143" s="214" t="s">
        <v>356</v>
      </c>
      <c r="L143" s="44"/>
      <c r="M143" s="219" t="s">
        <v>28</v>
      </c>
      <c r="N143" s="220" t="s">
        <v>45</v>
      </c>
      <c r="O143" s="84"/>
      <c r="P143" s="221">
        <f>O143*H143</f>
        <v>0</v>
      </c>
      <c r="Q143" s="221">
        <v>0.11241</v>
      </c>
      <c r="R143" s="221">
        <f>Q143*H143</f>
        <v>0.11241</v>
      </c>
      <c r="S143" s="221">
        <v>0</v>
      </c>
      <c r="T143" s="222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23" t="s">
        <v>228</v>
      </c>
      <c r="AT143" s="223" t="s">
        <v>352</v>
      </c>
      <c r="AU143" s="223" t="s">
        <v>82</v>
      </c>
      <c r="AY143" s="17" t="s">
        <v>351</v>
      </c>
      <c r="BE143" s="224">
        <f>IF(N143="základní",J143,0)</f>
        <v>0</v>
      </c>
      <c r="BF143" s="224">
        <f>IF(N143="snížená",J143,0)</f>
        <v>0</v>
      </c>
      <c r="BG143" s="224">
        <f>IF(N143="zákl. přenesená",J143,0)</f>
        <v>0</v>
      </c>
      <c r="BH143" s="224">
        <f>IF(N143="sníž. přenesená",J143,0)</f>
        <v>0</v>
      </c>
      <c r="BI143" s="224">
        <f>IF(N143="nulová",J143,0)</f>
        <v>0</v>
      </c>
      <c r="BJ143" s="17" t="s">
        <v>82</v>
      </c>
      <c r="BK143" s="224">
        <f>ROUND(I143*H143,2)</f>
        <v>0</v>
      </c>
      <c r="BL143" s="17" t="s">
        <v>228</v>
      </c>
      <c r="BM143" s="223" t="s">
        <v>5637</v>
      </c>
    </row>
    <row r="144" spans="1:51" s="13" customFormat="1" ht="12">
      <c r="A144" s="13"/>
      <c r="B144" s="236"/>
      <c r="C144" s="237"/>
      <c r="D144" s="227" t="s">
        <v>358</v>
      </c>
      <c r="E144" s="238" t="s">
        <v>465</v>
      </c>
      <c r="F144" s="239" t="s">
        <v>82</v>
      </c>
      <c r="G144" s="237"/>
      <c r="H144" s="240">
        <v>1</v>
      </c>
      <c r="I144" s="241"/>
      <c r="J144" s="237"/>
      <c r="K144" s="237"/>
      <c r="L144" s="242"/>
      <c r="M144" s="243"/>
      <c r="N144" s="244"/>
      <c r="O144" s="244"/>
      <c r="P144" s="244"/>
      <c r="Q144" s="244"/>
      <c r="R144" s="244"/>
      <c r="S144" s="244"/>
      <c r="T144" s="245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6" t="s">
        <v>358</v>
      </c>
      <c r="AU144" s="246" t="s">
        <v>82</v>
      </c>
      <c r="AV144" s="13" t="s">
        <v>138</v>
      </c>
      <c r="AW144" s="13" t="s">
        <v>35</v>
      </c>
      <c r="AX144" s="13" t="s">
        <v>82</v>
      </c>
      <c r="AY144" s="246" t="s">
        <v>351</v>
      </c>
    </row>
    <row r="145" spans="1:65" s="2" customFormat="1" ht="16.5" customHeight="1">
      <c r="A145" s="38"/>
      <c r="B145" s="39"/>
      <c r="C145" s="247" t="s">
        <v>467</v>
      </c>
      <c r="D145" s="247" t="s">
        <v>612</v>
      </c>
      <c r="E145" s="248" t="s">
        <v>5638</v>
      </c>
      <c r="F145" s="249" t="s">
        <v>5639</v>
      </c>
      <c r="G145" s="250" t="s">
        <v>534</v>
      </c>
      <c r="H145" s="251">
        <v>1</v>
      </c>
      <c r="I145" s="252"/>
      <c r="J145" s="253">
        <f>ROUND(I145*H145,2)</f>
        <v>0</v>
      </c>
      <c r="K145" s="249" t="s">
        <v>356</v>
      </c>
      <c r="L145" s="254"/>
      <c r="M145" s="255" t="s">
        <v>28</v>
      </c>
      <c r="N145" s="256" t="s">
        <v>45</v>
      </c>
      <c r="O145" s="84"/>
      <c r="P145" s="221">
        <f>O145*H145</f>
        <v>0</v>
      </c>
      <c r="Q145" s="221">
        <v>0.0065</v>
      </c>
      <c r="R145" s="221">
        <f>Q145*H145</f>
        <v>0.0065</v>
      </c>
      <c r="S145" s="221">
        <v>0</v>
      </c>
      <c r="T145" s="222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23" t="s">
        <v>405</v>
      </c>
      <c r="AT145" s="223" t="s">
        <v>612</v>
      </c>
      <c r="AU145" s="223" t="s">
        <v>82</v>
      </c>
      <c r="AY145" s="17" t="s">
        <v>351</v>
      </c>
      <c r="BE145" s="224">
        <f>IF(N145="základní",J145,0)</f>
        <v>0</v>
      </c>
      <c r="BF145" s="224">
        <f>IF(N145="snížená",J145,0)</f>
        <v>0</v>
      </c>
      <c r="BG145" s="224">
        <f>IF(N145="zákl. přenesená",J145,0)</f>
        <v>0</v>
      </c>
      <c r="BH145" s="224">
        <f>IF(N145="sníž. přenesená",J145,0)</f>
        <v>0</v>
      </c>
      <c r="BI145" s="224">
        <f>IF(N145="nulová",J145,0)</f>
        <v>0</v>
      </c>
      <c r="BJ145" s="17" t="s">
        <v>82</v>
      </c>
      <c r="BK145" s="224">
        <f>ROUND(I145*H145,2)</f>
        <v>0</v>
      </c>
      <c r="BL145" s="17" t="s">
        <v>228</v>
      </c>
      <c r="BM145" s="223" t="s">
        <v>5640</v>
      </c>
    </row>
    <row r="146" spans="1:51" s="13" customFormat="1" ht="12">
      <c r="A146" s="13"/>
      <c r="B146" s="236"/>
      <c r="C146" s="237"/>
      <c r="D146" s="227" t="s">
        <v>358</v>
      </c>
      <c r="E146" s="238" t="s">
        <v>471</v>
      </c>
      <c r="F146" s="239" t="s">
        <v>82</v>
      </c>
      <c r="G146" s="237"/>
      <c r="H146" s="240">
        <v>1</v>
      </c>
      <c r="I146" s="241"/>
      <c r="J146" s="237"/>
      <c r="K146" s="237"/>
      <c r="L146" s="242"/>
      <c r="M146" s="243"/>
      <c r="N146" s="244"/>
      <c r="O146" s="244"/>
      <c r="P146" s="244"/>
      <c r="Q146" s="244"/>
      <c r="R146" s="244"/>
      <c r="S146" s="244"/>
      <c r="T146" s="245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6" t="s">
        <v>358</v>
      </c>
      <c r="AU146" s="246" t="s">
        <v>82</v>
      </c>
      <c r="AV146" s="13" t="s">
        <v>138</v>
      </c>
      <c r="AW146" s="13" t="s">
        <v>35</v>
      </c>
      <c r="AX146" s="13" t="s">
        <v>82</v>
      </c>
      <c r="AY146" s="246" t="s">
        <v>351</v>
      </c>
    </row>
    <row r="147" spans="1:65" s="2" customFormat="1" ht="16.5" customHeight="1">
      <c r="A147" s="38"/>
      <c r="B147" s="39"/>
      <c r="C147" s="247" t="s">
        <v>472</v>
      </c>
      <c r="D147" s="247" t="s">
        <v>612</v>
      </c>
      <c r="E147" s="248" t="s">
        <v>5641</v>
      </c>
      <c r="F147" s="249" t="s">
        <v>5642</v>
      </c>
      <c r="G147" s="250" t="s">
        <v>534</v>
      </c>
      <c r="H147" s="251">
        <v>1</v>
      </c>
      <c r="I147" s="252"/>
      <c r="J147" s="253">
        <f>ROUND(I147*H147,2)</f>
        <v>0</v>
      </c>
      <c r="K147" s="249" t="s">
        <v>356</v>
      </c>
      <c r="L147" s="254"/>
      <c r="M147" s="255" t="s">
        <v>28</v>
      </c>
      <c r="N147" s="256" t="s">
        <v>45</v>
      </c>
      <c r="O147" s="84"/>
      <c r="P147" s="221">
        <f>O147*H147</f>
        <v>0</v>
      </c>
      <c r="Q147" s="221">
        <v>0.0033</v>
      </c>
      <c r="R147" s="221">
        <f>Q147*H147</f>
        <v>0.0033</v>
      </c>
      <c r="S147" s="221">
        <v>0</v>
      </c>
      <c r="T147" s="222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23" t="s">
        <v>405</v>
      </c>
      <c r="AT147" s="223" t="s">
        <v>612</v>
      </c>
      <c r="AU147" s="223" t="s">
        <v>82</v>
      </c>
      <c r="AY147" s="17" t="s">
        <v>351</v>
      </c>
      <c r="BE147" s="224">
        <f>IF(N147="základní",J147,0)</f>
        <v>0</v>
      </c>
      <c r="BF147" s="224">
        <f>IF(N147="snížená",J147,0)</f>
        <v>0</v>
      </c>
      <c r="BG147" s="224">
        <f>IF(N147="zákl. přenesená",J147,0)</f>
        <v>0</v>
      </c>
      <c r="BH147" s="224">
        <f>IF(N147="sníž. přenesená",J147,0)</f>
        <v>0</v>
      </c>
      <c r="BI147" s="224">
        <f>IF(N147="nulová",J147,0)</f>
        <v>0</v>
      </c>
      <c r="BJ147" s="17" t="s">
        <v>82</v>
      </c>
      <c r="BK147" s="224">
        <f>ROUND(I147*H147,2)</f>
        <v>0</v>
      </c>
      <c r="BL147" s="17" t="s">
        <v>228</v>
      </c>
      <c r="BM147" s="223" t="s">
        <v>5643</v>
      </c>
    </row>
    <row r="148" spans="1:51" s="13" customFormat="1" ht="12">
      <c r="A148" s="13"/>
      <c r="B148" s="236"/>
      <c r="C148" s="237"/>
      <c r="D148" s="227" t="s">
        <v>358</v>
      </c>
      <c r="E148" s="238" t="s">
        <v>476</v>
      </c>
      <c r="F148" s="239" t="s">
        <v>82</v>
      </c>
      <c r="G148" s="237"/>
      <c r="H148" s="240">
        <v>1</v>
      </c>
      <c r="I148" s="241"/>
      <c r="J148" s="237"/>
      <c r="K148" s="237"/>
      <c r="L148" s="242"/>
      <c r="M148" s="243"/>
      <c r="N148" s="244"/>
      <c r="O148" s="244"/>
      <c r="P148" s="244"/>
      <c r="Q148" s="244"/>
      <c r="R148" s="244"/>
      <c r="S148" s="244"/>
      <c r="T148" s="245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6" t="s">
        <v>358</v>
      </c>
      <c r="AU148" s="246" t="s">
        <v>82</v>
      </c>
      <c r="AV148" s="13" t="s">
        <v>138</v>
      </c>
      <c r="AW148" s="13" t="s">
        <v>35</v>
      </c>
      <c r="AX148" s="13" t="s">
        <v>82</v>
      </c>
      <c r="AY148" s="246" t="s">
        <v>351</v>
      </c>
    </row>
    <row r="149" spans="1:65" s="2" customFormat="1" ht="16.5" customHeight="1">
      <c r="A149" s="38"/>
      <c r="B149" s="39"/>
      <c r="C149" s="247" t="s">
        <v>477</v>
      </c>
      <c r="D149" s="247" t="s">
        <v>612</v>
      </c>
      <c r="E149" s="248" t="s">
        <v>5644</v>
      </c>
      <c r="F149" s="249" t="s">
        <v>5645</v>
      </c>
      <c r="G149" s="250" t="s">
        <v>534</v>
      </c>
      <c r="H149" s="251">
        <v>1</v>
      </c>
      <c r="I149" s="252"/>
      <c r="J149" s="253">
        <f>ROUND(I149*H149,2)</f>
        <v>0</v>
      </c>
      <c r="K149" s="249" t="s">
        <v>356</v>
      </c>
      <c r="L149" s="254"/>
      <c r="M149" s="255" t="s">
        <v>28</v>
      </c>
      <c r="N149" s="256" t="s">
        <v>45</v>
      </c>
      <c r="O149" s="84"/>
      <c r="P149" s="221">
        <f>O149*H149</f>
        <v>0</v>
      </c>
      <c r="Q149" s="221">
        <v>0.00015</v>
      </c>
      <c r="R149" s="221">
        <f>Q149*H149</f>
        <v>0.00015</v>
      </c>
      <c r="S149" s="221">
        <v>0</v>
      </c>
      <c r="T149" s="222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23" t="s">
        <v>405</v>
      </c>
      <c r="AT149" s="223" t="s">
        <v>612</v>
      </c>
      <c r="AU149" s="223" t="s">
        <v>82</v>
      </c>
      <c r="AY149" s="17" t="s">
        <v>351</v>
      </c>
      <c r="BE149" s="224">
        <f>IF(N149="základní",J149,0)</f>
        <v>0</v>
      </c>
      <c r="BF149" s="224">
        <f>IF(N149="snížená",J149,0)</f>
        <v>0</v>
      </c>
      <c r="BG149" s="224">
        <f>IF(N149="zákl. přenesená",J149,0)</f>
        <v>0</v>
      </c>
      <c r="BH149" s="224">
        <f>IF(N149="sníž. přenesená",J149,0)</f>
        <v>0</v>
      </c>
      <c r="BI149" s="224">
        <f>IF(N149="nulová",J149,0)</f>
        <v>0</v>
      </c>
      <c r="BJ149" s="17" t="s">
        <v>82</v>
      </c>
      <c r="BK149" s="224">
        <f>ROUND(I149*H149,2)</f>
        <v>0</v>
      </c>
      <c r="BL149" s="17" t="s">
        <v>228</v>
      </c>
      <c r="BM149" s="223" t="s">
        <v>5646</v>
      </c>
    </row>
    <row r="150" spans="1:51" s="13" customFormat="1" ht="12">
      <c r="A150" s="13"/>
      <c r="B150" s="236"/>
      <c r="C150" s="237"/>
      <c r="D150" s="227" t="s">
        <v>358</v>
      </c>
      <c r="E150" s="238" t="s">
        <v>481</v>
      </c>
      <c r="F150" s="239" t="s">
        <v>82</v>
      </c>
      <c r="G150" s="237"/>
      <c r="H150" s="240">
        <v>1</v>
      </c>
      <c r="I150" s="241"/>
      <c r="J150" s="237"/>
      <c r="K150" s="237"/>
      <c r="L150" s="242"/>
      <c r="M150" s="243"/>
      <c r="N150" s="244"/>
      <c r="O150" s="244"/>
      <c r="P150" s="244"/>
      <c r="Q150" s="244"/>
      <c r="R150" s="244"/>
      <c r="S150" s="244"/>
      <c r="T150" s="245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6" t="s">
        <v>358</v>
      </c>
      <c r="AU150" s="246" t="s">
        <v>82</v>
      </c>
      <c r="AV150" s="13" t="s">
        <v>138</v>
      </c>
      <c r="AW150" s="13" t="s">
        <v>35</v>
      </c>
      <c r="AX150" s="13" t="s">
        <v>82</v>
      </c>
      <c r="AY150" s="246" t="s">
        <v>351</v>
      </c>
    </row>
    <row r="151" spans="1:65" s="2" customFormat="1" ht="44.25" customHeight="1">
      <c r="A151" s="38"/>
      <c r="B151" s="39"/>
      <c r="C151" s="212" t="s">
        <v>7</v>
      </c>
      <c r="D151" s="212" t="s">
        <v>352</v>
      </c>
      <c r="E151" s="213" t="s">
        <v>5647</v>
      </c>
      <c r="F151" s="214" t="s">
        <v>5648</v>
      </c>
      <c r="G151" s="215" t="s">
        <v>612</v>
      </c>
      <c r="H151" s="216">
        <v>47.5</v>
      </c>
      <c r="I151" s="217"/>
      <c r="J151" s="218">
        <f>ROUND(I151*H151,2)</f>
        <v>0</v>
      </c>
      <c r="K151" s="214" t="s">
        <v>356</v>
      </c>
      <c r="L151" s="44"/>
      <c r="M151" s="219" t="s">
        <v>28</v>
      </c>
      <c r="N151" s="220" t="s">
        <v>45</v>
      </c>
      <c r="O151" s="84"/>
      <c r="P151" s="221">
        <f>O151*H151</f>
        <v>0</v>
      </c>
      <c r="Q151" s="221">
        <v>0.1554</v>
      </c>
      <c r="R151" s="221">
        <f>Q151*H151</f>
        <v>7.381500000000001</v>
      </c>
      <c r="S151" s="221">
        <v>0</v>
      </c>
      <c r="T151" s="222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23" t="s">
        <v>228</v>
      </c>
      <c r="AT151" s="223" t="s">
        <v>352</v>
      </c>
      <c r="AU151" s="223" t="s">
        <v>82</v>
      </c>
      <c r="AY151" s="17" t="s">
        <v>351</v>
      </c>
      <c r="BE151" s="224">
        <f>IF(N151="základní",J151,0)</f>
        <v>0</v>
      </c>
      <c r="BF151" s="224">
        <f>IF(N151="snížená",J151,0)</f>
        <v>0</v>
      </c>
      <c r="BG151" s="224">
        <f>IF(N151="zákl. přenesená",J151,0)</f>
        <v>0</v>
      </c>
      <c r="BH151" s="224">
        <f>IF(N151="sníž. přenesená",J151,0)</f>
        <v>0</v>
      </c>
      <c r="BI151" s="224">
        <f>IF(N151="nulová",J151,0)</f>
        <v>0</v>
      </c>
      <c r="BJ151" s="17" t="s">
        <v>82</v>
      </c>
      <c r="BK151" s="224">
        <f>ROUND(I151*H151,2)</f>
        <v>0</v>
      </c>
      <c r="BL151" s="17" t="s">
        <v>228</v>
      </c>
      <c r="BM151" s="223" t="s">
        <v>5649</v>
      </c>
    </row>
    <row r="152" spans="1:51" s="12" customFormat="1" ht="12">
      <c r="A152" s="12"/>
      <c r="B152" s="225"/>
      <c r="C152" s="226"/>
      <c r="D152" s="227" t="s">
        <v>358</v>
      </c>
      <c r="E152" s="228" t="s">
        <v>28</v>
      </c>
      <c r="F152" s="229" t="s">
        <v>5576</v>
      </c>
      <c r="G152" s="226"/>
      <c r="H152" s="228" t="s">
        <v>28</v>
      </c>
      <c r="I152" s="230"/>
      <c r="J152" s="226"/>
      <c r="K152" s="226"/>
      <c r="L152" s="231"/>
      <c r="M152" s="232"/>
      <c r="N152" s="233"/>
      <c r="O152" s="233"/>
      <c r="P152" s="233"/>
      <c r="Q152" s="233"/>
      <c r="R152" s="233"/>
      <c r="S152" s="233"/>
      <c r="T152" s="234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T152" s="235" t="s">
        <v>358</v>
      </c>
      <c r="AU152" s="235" t="s">
        <v>82</v>
      </c>
      <c r="AV152" s="12" t="s">
        <v>82</v>
      </c>
      <c r="AW152" s="12" t="s">
        <v>35</v>
      </c>
      <c r="AX152" s="12" t="s">
        <v>74</v>
      </c>
      <c r="AY152" s="235" t="s">
        <v>351</v>
      </c>
    </row>
    <row r="153" spans="1:51" s="13" customFormat="1" ht="12">
      <c r="A153" s="13"/>
      <c r="B153" s="236"/>
      <c r="C153" s="237"/>
      <c r="D153" s="227" t="s">
        <v>358</v>
      </c>
      <c r="E153" s="238" t="s">
        <v>497</v>
      </c>
      <c r="F153" s="239" t="s">
        <v>5650</v>
      </c>
      <c r="G153" s="237"/>
      <c r="H153" s="240">
        <v>47.5</v>
      </c>
      <c r="I153" s="241"/>
      <c r="J153" s="237"/>
      <c r="K153" s="237"/>
      <c r="L153" s="242"/>
      <c r="M153" s="243"/>
      <c r="N153" s="244"/>
      <c r="O153" s="244"/>
      <c r="P153" s="244"/>
      <c r="Q153" s="244"/>
      <c r="R153" s="244"/>
      <c r="S153" s="244"/>
      <c r="T153" s="245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6" t="s">
        <v>358</v>
      </c>
      <c r="AU153" s="246" t="s">
        <v>82</v>
      </c>
      <c r="AV153" s="13" t="s">
        <v>138</v>
      </c>
      <c r="AW153" s="13" t="s">
        <v>35</v>
      </c>
      <c r="AX153" s="13" t="s">
        <v>82</v>
      </c>
      <c r="AY153" s="246" t="s">
        <v>351</v>
      </c>
    </row>
    <row r="154" spans="1:65" s="2" customFormat="1" ht="21.75" customHeight="1">
      <c r="A154" s="38"/>
      <c r="B154" s="39"/>
      <c r="C154" s="247" t="s">
        <v>501</v>
      </c>
      <c r="D154" s="247" t="s">
        <v>612</v>
      </c>
      <c r="E154" s="248" t="s">
        <v>5651</v>
      </c>
      <c r="F154" s="249" t="s">
        <v>5652</v>
      </c>
      <c r="G154" s="250" t="s">
        <v>534</v>
      </c>
      <c r="H154" s="251">
        <v>26.52</v>
      </c>
      <c r="I154" s="252"/>
      <c r="J154" s="253">
        <f>ROUND(I154*H154,2)</f>
        <v>0</v>
      </c>
      <c r="K154" s="249" t="s">
        <v>356</v>
      </c>
      <c r="L154" s="254"/>
      <c r="M154" s="255" t="s">
        <v>28</v>
      </c>
      <c r="N154" s="256" t="s">
        <v>45</v>
      </c>
      <c r="O154" s="84"/>
      <c r="P154" s="221">
        <f>O154*H154</f>
        <v>0</v>
      </c>
      <c r="Q154" s="221">
        <v>0.0483</v>
      </c>
      <c r="R154" s="221">
        <f>Q154*H154</f>
        <v>1.280916</v>
      </c>
      <c r="S154" s="221">
        <v>0</v>
      </c>
      <c r="T154" s="222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23" t="s">
        <v>405</v>
      </c>
      <c r="AT154" s="223" t="s">
        <v>612</v>
      </c>
      <c r="AU154" s="223" t="s">
        <v>82</v>
      </c>
      <c r="AY154" s="17" t="s">
        <v>351</v>
      </c>
      <c r="BE154" s="224">
        <f>IF(N154="základní",J154,0)</f>
        <v>0</v>
      </c>
      <c r="BF154" s="224">
        <f>IF(N154="snížená",J154,0)</f>
        <v>0</v>
      </c>
      <c r="BG154" s="224">
        <f>IF(N154="zákl. přenesená",J154,0)</f>
        <v>0</v>
      </c>
      <c r="BH154" s="224">
        <f>IF(N154="sníž. přenesená",J154,0)</f>
        <v>0</v>
      </c>
      <c r="BI154" s="224">
        <f>IF(N154="nulová",J154,0)</f>
        <v>0</v>
      </c>
      <c r="BJ154" s="17" t="s">
        <v>82</v>
      </c>
      <c r="BK154" s="224">
        <f>ROUND(I154*H154,2)</f>
        <v>0</v>
      </c>
      <c r="BL154" s="17" t="s">
        <v>228</v>
      </c>
      <c r="BM154" s="223" t="s">
        <v>5653</v>
      </c>
    </row>
    <row r="155" spans="1:51" s="12" customFormat="1" ht="12">
      <c r="A155" s="12"/>
      <c r="B155" s="225"/>
      <c r="C155" s="226"/>
      <c r="D155" s="227" t="s">
        <v>358</v>
      </c>
      <c r="E155" s="228" t="s">
        <v>28</v>
      </c>
      <c r="F155" s="229" t="s">
        <v>5576</v>
      </c>
      <c r="G155" s="226"/>
      <c r="H155" s="228" t="s">
        <v>28</v>
      </c>
      <c r="I155" s="230"/>
      <c r="J155" s="226"/>
      <c r="K155" s="226"/>
      <c r="L155" s="231"/>
      <c r="M155" s="232"/>
      <c r="N155" s="233"/>
      <c r="O155" s="233"/>
      <c r="P155" s="233"/>
      <c r="Q155" s="233"/>
      <c r="R155" s="233"/>
      <c r="S155" s="233"/>
      <c r="T155" s="234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T155" s="235" t="s">
        <v>358</v>
      </c>
      <c r="AU155" s="235" t="s">
        <v>82</v>
      </c>
      <c r="AV155" s="12" t="s">
        <v>82</v>
      </c>
      <c r="AW155" s="12" t="s">
        <v>35</v>
      </c>
      <c r="AX155" s="12" t="s">
        <v>74</v>
      </c>
      <c r="AY155" s="235" t="s">
        <v>351</v>
      </c>
    </row>
    <row r="156" spans="1:51" s="13" customFormat="1" ht="12">
      <c r="A156" s="13"/>
      <c r="B156" s="236"/>
      <c r="C156" s="237"/>
      <c r="D156" s="227" t="s">
        <v>358</v>
      </c>
      <c r="E156" s="238" t="s">
        <v>505</v>
      </c>
      <c r="F156" s="239" t="s">
        <v>5654</v>
      </c>
      <c r="G156" s="237"/>
      <c r="H156" s="240">
        <v>26.52</v>
      </c>
      <c r="I156" s="241"/>
      <c r="J156" s="237"/>
      <c r="K156" s="237"/>
      <c r="L156" s="242"/>
      <c r="M156" s="243"/>
      <c r="N156" s="244"/>
      <c r="O156" s="244"/>
      <c r="P156" s="244"/>
      <c r="Q156" s="244"/>
      <c r="R156" s="244"/>
      <c r="S156" s="244"/>
      <c r="T156" s="245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6" t="s">
        <v>358</v>
      </c>
      <c r="AU156" s="246" t="s">
        <v>82</v>
      </c>
      <c r="AV156" s="13" t="s">
        <v>138</v>
      </c>
      <c r="AW156" s="13" t="s">
        <v>35</v>
      </c>
      <c r="AX156" s="13" t="s">
        <v>82</v>
      </c>
      <c r="AY156" s="246" t="s">
        <v>351</v>
      </c>
    </row>
    <row r="157" spans="1:65" s="2" customFormat="1" ht="21.75" customHeight="1">
      <c r="A157" s="38"/>
      <c r="B157" s="39"/>
      <c r="C157" s="247" t="s">
        <v>507</v>
      </c>
      <c r="D157" s="247" t="s">
        <v>612</v>
      </c>
      <c r="E157" s="248" t="s">
        <v>5655</v>
      </c>
      <c r="F157" s="249" t="s">
        <v>5656</v>
      </c>
      <c r="G157" s="250" t="s">
        <v>534</v>
      </c>
      <c r="H157" s="251">
        <v>4.08</v>
      </c>
      <c r="I157" s="252"/>
      <c r="J157" s="253">
        <f>ROUND(I157*H157,2)</f>
        <v>0</v>
      </c>
      <c r="K157" s="249" t="s">
        <v>28</v>
      </c>
      <c r="L157" s="254"/>
      <c r="M157" s="255" t="s">
        <v>28</v>
      </c>
      <c r="N157" s="256" t="s">
        <v>45</v>
      </c>
      <c r="O157" s="84"/>
      <c r="P157" s="221">
        <f>O157*H157</f>
        <v>0</v>
      </c>
      <c r="Q157" s="221">
        <v>0.064</v>
      </c>
      <c r="R157" s="221">
        <f>Q157*H157</f>
        <v>0.26112</v>
      </c>
      <c r="S157" s="221">
        <v>0</v>
      </c>
      <c r="T157" s="222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23" t="s">
        <v>405</v>
      </c>
      <c r="AT157" s="223" t="s">
        <v>612</v>
      </c>
      <c r="AU157" s="223" t="s">
        <v>82</v>
      </c>
      <c r="AY157" s="17" t="s">
        <v>351</v>
      </c>
      <c r="BE157" s="224">
        <f>IF(N157="základní",J157,0)</f>
        <v>0</v>
      </c>
      <c r="BF157" s="224">
        <f>IF(N157="snížená",J157,0)</f>
        <v>0</v>
      </c>
      <c r="BG157" s="224">
        <f>IF(N157="zákl. přenesená",J157,0)</f>
        <v>0</v>
      </c>
      <c r="BH157" s="224">
        <f>IF(N157="sníž. přenesená",J157,0)</f>
        <v>0</v>
      </c>
      <c r="BI157" s="224">
        <f>IF(N157="nulová",J157,0)</f>
        <v>0</v>
      </c>
      <c r="BJ157" s="17" t="s">
        <v>82</v>
      </c>
      <c r="BK157" s="224">
        <f>ROUND(I157*H157,2)</f>
        <v>0</v>
      </c>
      <c r="BL157" s="17" t="s">
        <v>228</v>
      </c>
      <c r="BM157" s="223" t="s">
        <v>5657</v>
      </c>
    </row>
    <row r="158" spans="1:51" s="12" customFormat="1" ht="12">
      <c r="A158" s="12"/>
      <c r="B158" s="225"/>
      <c r="C158" s="226"/>
      <c r="D158" s="227" t="s">
        <v>358</v>
      </c>
      <c r="E158" s="228" t="s">
        <v>28</v>
      </c>
      <c r="F158" s="229" t="s">
        <v>5576</v>
      </c>
      <c r="G158" s="226"/>
      <c r="H158" s="228" t="s">
        <v>28</v>
      </c>
      <c r="I158" s="230"/>
      <c r="J158" s="226"/>
      <c r="K158" s="226"/>
      <c r="L158" s="231"/>
      <c r="M158" s="232"/>
      <c r="N158" s="233"/>
      <c r="O158" s="233"/>
      <c r="P158" s="233"/>
      <c r="Q158" s="233"/>
      <c r="R158" s="233"/>
      <c r="S158" s="233"/>
      <c r="T158" s="234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T158" s="235" t="s">
        <v>358</v>
      </c>
      <c r="AU158" s="235" t="s">
        <v>82</v>
      </c>
      <c r="AV158" s="12" t="s">
        <v>82</v>
      </c>
      <c r="AW158" s="12" t="s">
        <v>35</v>
      </c>
      <c r="AX158" s="12" t="s">
        <v>74</v>
      </c>
      <c r="AY158" s="235" t="s">
        <v>351</v>
      </c>
    </row>
    <row r="159" spans="1:51" s="13" customFormat="1" ht="12">
      <c r="A159" s="13"/>
      <c r="B159" s="236"/>
      <c r="C159" s="237"/>
      <c r="D159" s="227" t="s">
        <v>358</v>
      </c>
      <c r="E159" s="238" t="s">
        <v>511</v>
      </c>
      <c r="F159" s="239" t="s">
        <v>5658</v>
      </c>
      <c r="G159" s="237"/>
      <c r="H159" s="240">
        <v>4.08</v>
      </c>
      <c r="I159" s="241"/>
      <c r="J159" s="237"/>
      <c r="K159" s="237"/>
      <c r="L159" s="242"/>
      <c r="M159" s="243"/>
      <c r="N159" s="244"/>
      <c r="O159" s="244"/>
      <c r="P159" s="244"/>
      <c r="Q159" s="244"/>
      <c r="R159" s="244"/>
      <c r="S159" s="244"/>
      <c r="T159" s="245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6" t="s">
        <v>358</v>
      </c>
      <c r="AU159" s="246" t="s">
        <v>82</v>
      </c>
      <c r="AV159" s="13" t="s">
        <v>138</v>
      </c>
      <c r="AW159" s="13" t="s">
        <v>35</v>
      </c>
      <c r="AX159" s="13" t="s">
        <v>82</v>
      </c>
      <c r="AY159" s="246" t="s">
        <v>351</v>
      </c>
    </row>
    <row r="160" spans="1:65" s="2" customFormat="1" ht="16.5" customHeight="1">
      <c r="A160" s="38"/>
      <c r="B160" s="39"/>
      <c r="C160" s="247" t="s">
        <v>513</v>
      </c>
      <c r="D160" s="247" t="s">
        <v>612</v>
      </c>
      <c r="E160" s="248" t="s">
        <v>5659</v>
      </c>
      <c r="F160" s="249" t="s">
        <v>5660</v>
      </c>
      <c r="G160" s="250" t="s">
        <v>534</v>
      </c>
      <c r="H160" s="251">
        <v>17.85</v>
      </c>
      <c r="I160" s="252"/>
      <c r="J160" s="253">
        <f>ROUND(I160*H160,2)</f>
        <v>0</v>
      </c>
      <c r="K160" s="249" t="s">
        <v>356</v>
      </c>
      <c r="L160" s="254"/>
      <c r="M160" s="255" t="s">
        <v>28</v>
      </c>
      <c r="N160" s="256" t="s">
        <v>45</v>
      </c>
      <c r="O160" s="84"/>
      <c r="P160" s="221">
        <f>O160*H160</f>
        <v>0</v>
      </c>
      <c r="Q160" s="221">
        <v>0.0821</v>
      </c>
      <c r="R160" s="221">
        <f>Q160*H160</f>
        <v>1.4654850000000001</v>
      </c>
      <c r="S160" s="221">
        <v>0</v>
      </c>
      <c r="T160" s="222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23" t="s">
        <v>405</v>
      </c>
      <c r="AT160" s="223" t="s">
        <v>612</v>
      </c>
      <c r="AU160" s="223" t="s">
        <v>82</v>
      </c>
      <c r="AY160" s="17" t="s">
        <v>351</v>
      </c>
      <c r="BE160" s="224">
        <f>IF(N160="základní",J160,0)</f>
        <v>0</v>
      </c>
      <c r="BF160" s="224">
        <f>IF(N160="snížená",J160,0)</f>
        <v>0</v>
      </c>
      <c r="BG160" s="224">
        <f>IF(N160="zákl. přenesená",J160,0)</f>
        <v>0</v>
      </c>
      <c r="BH160" s="224">
        <f>IF(N160="sníž. přenesená",J160,0)</f>
        <v>0</v>
      </c>
      <c r="BI160" s="224">
        <f>IF(N160="nulová",J160,0)</f>
        <v>0</v>
      </c>
      <c r="BJ160" s="17" t="s">
        <v>82</v>
      </c>
      <c r="BK160" s="224">
        <f>ROUND(I160*H160,2)</f>
        <v>0</v>
      </c>
      <c r="BL160" s="17" t="s">
        <v>228</v>
      </c>
      <c r="BM160" s="223" t="s">
        <v>5661</v>
      </c>
    </row>
    <row r="161" spans="1:51" s="13" customFormat="1" ht="12">
      <c r="A161" s="13"/>
      <c r="B161" s="236"/>
      <c r="C161" s="237"/>
      <c r="D161" s="227" t="s">
        <v>358</v>
      </c>
      <c r="E161" s="238" t="s">
        <v>517</v>
      </c>
      <c r="F161" s="239" t="s">
        <v>5662</v>
      </c>
      <c r="G161" s="237"/>
      <c r="H161" s="240">
        <v>48.45</v>
      </c>
      <c r="I161" s="241"/>
      <c r="J161" s="237"/>
      <c r="K161" s="237"/>
      <c r="L161" s="242"/>
      <c r="M161" s="243"/>
      <c r="N161" s="244"/>
      <c r="O161" s="244"/>
      <c r="P161" s="244"/>
      <c r="Q161" s="244"/>
      <c r="R161" s="244"/>
      <c r="S161" s="244"/>
      <c r="T161" s="245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6" t="s">
        <v>358</v>
      </c>
      <c r="AU161" s="246" t="s">
        <v>82</v>
      </c>
      <c r="AV161" s="13" t="s">
        <v>138</v>
      </c>
      <c r="AW161" s="13" t="s">
        <v>35</v>
      </c>
      <c r="AX161" s="13" t="s">
        <v>74</v>
      </c>
      <c r="AY161" s="246" t="s">
        <v>351</v>
      </c>
    </row>
    <row r="162" spans="1:51" s="13" customFormat="1" ht="12">
      <c r="A162" s="13"/>
      <c r="B162" s="236"/>
      <c r="C162" s="237"/>
      <c r="D162" s="227" t="s">
        <v>358</v>
      </c>
      <c r="E162" s="238" t="s">
        <v>3910</v>
      </c>
      <c r="F162" s="239" t="s">
        <v>5663</v>
      </c>
      <c r="G162" s="237"/>
      <c r="H162" s="240">
        <v>-4.08</v>
      </c>
      <c r="I162" s="241"/>
      <c r="J162" s="237"/>
      <c r="K162" s="237"/>
      <c r="L162" s="242"/>
      <c r="M162" s="243"/>
      <c r="N162" s="244"/>
      <c r="O162" s="244"/>
      <c r="P162" s="244"/>
      <c r="Q162" s="244"/>
      <c r="R162" s="244"/>
      <c r="S162" s="244"/>
      <c r="T162" s="245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6" t="s">
        <v>358</v>
      </c>
      <c r="AU162" s="246" t="s">
        <v>82</v>
      </c>
      <c r="AV162" s="13" t="s">
        <v>138</v>
      </c>
      <c r="AW162" s="13" t="s">
        <v>35</v>
      </c>
      <c r="AX162" s="13" t="s">
        <v>74</v>
      </c>
      <c r="AY162" s="246" t="s">
        <v>351</v>
      </c>
    </row>
    <row r="163" spans="1:51" s="13" customFormat="1" ht="12">
      <c r="A163" s="13"/>
      <c r="B163" s="236"/>
      <c r="C163" s="237"/>
      <c r="D163" s="227" t="s">
        <v>358</v>
      </c>
      <c r="E163" s="238" t="s">
        <v>5281</v>
      </c>
      <c r="F163" s="239" t="s">
        <v>5664</v>
      </c>
      <c r="G163" s="237"/>
      <c r="H163" s="240">
        <v>-26.52</v>
      </c>
      <c r="I163" s="241"/>
      <c r="J163" s="237"/>
      <c r="K163" s="237"/>
      <c r="L163" s="242"/>
      <c r="M163" s="243"/>
      <c r="N163" s="244"/>
      <c r="O163" s="244"/>
      <c r="P163" s="244"/>
      <c r="Q163" s="244"/>
      <c r="R163" s="244"/>
      <c r="S163" s="244"/>
      <c r="T163" s="245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6" t="s">
        <v>358</v>
      </c>
      <c r="AU163" s="246" t="s">
        <v>82</v>
      </c>
      <c r="AV163" s="13" t="s">
        <v>138</v>
      </c>
      <c r="AW163" s="13" t="s">
        <v>35</v>
      </c>
      <c r="AX163" s="13" t="s">
        <v>74</v>
      </c>
      <c r="AY163" s="246" t="s">
        <v>351</v>
      </c>
    </row>
    <row r="164" spans="1:51" s="13" customFormat="1" ht="12">
      <c r="A164" s="13"/>
      <c r="B164" s="236"/>
      <c r="C164" s="237"/>
      <c r="D164" s="227" t="s">
        <v>358</v>
      </c>
      <c r="E164" s="238" t="s">
        <v>5186</v>
      </c>
      <c r="F164" s="239" t="s">
        <v>5665</v>
      </c>
      <c r="G164" s="237"/>
      <c r="H164" s="240">
        <v>17.85</v>
      </c>
      <c r="I164" s="241"/>
      <c r="J164" s="237"/>
      <c r="K164" s="237"/>
      <c r="L164" s="242"/>
      <c r="M164" s="243"/>
      <c r="N164" s="244"/>
      <c r="O164" s="244"/>
      <c r="P164" s="244"/>
      <c r="Q164" s="244"/>
      <c r="R164" s="244"/>
      <c r="S164" s="244"/>
      <c r="T164" s="245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6" t="s">
        <v>358</v>
      </c>
      <c r="AU164" s="246" t="s">
        <v>82</v>
      </c>
      <c r="AV164" s="13" t="s">
        <v>138</v>
      </c>
      <c r="AW164" s="13" t="s">
        <v>35</v>
      </c>
      <c r="AX164" s="13" t="s">
        <v>82</v>
      </c>
      <c r="AY164" s="246" t="s">
        <v>351</v>
      </c>
    </row>
    <row r="165" spans="1:65" s="2" customFormat="1" ht="44.25" customHeight="1">
      <c r="A165" s="38"/>
      <c r="B165" s="39"/>
      <c r="C165" s="212" t="s">
        <v>519</v>
      </c>
      <c r="D165" s="212" t="s">
        <v>352</v>
      </c>
      <c r="E165" s="213" t="s">
        <v>2291</v>
      </c>
      <c r="F165" s="214" t="s">
        <v>2292</v>
      </c>
      <c r="G165" s="215" t="s">
        <v>612</v>
      </c>
      <c r="H165" s="216">
        <v>10.965</v>
      </c>
      <c r="I165" s="217"/>
      <c r="J165" s="218">
        <f>ROUND(I165*H165,2)</f>
        <v>0</v>
      </c>
      <c r="K165" s="214" t="s">
        <v>356</v>
      </c>
      <c r="L165" s="44"/>
      <c r="M165" s="219" t="s">
        <v>28</v>
      </c>
      <c r="N165" s="220" t="s">
        <v>45</v>
      </c>
      <c r="O165" s="84"/>
      <c r="P165" s="221">
        <f>O165*H165</f>
        <v>0</v>
      </c>
      <c r="Q165" s="221">
        <v>0.1295</v>
      </c>
      <c r="R165" s="221">
        <f>Q165*H165</f>
        <v>1.4199675</v>
      </c>
      <c r="S165" s="221">
        <v>0</v>
      </c>
      <c r="T165" s="222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23" t="s">
        <v>228</v>
      </c>
      <c r="AT165" s="223" t="s">
        <v>352</v>
      </c>
      <c r="AU165" s="223" t="s">
        <v>82</v>
      </c>
      <c r="AY165" s="17" t="s">
        <v>351</v>
      </c>
      <c r="BE165" s="224">
        <f>IF(N165="základní",J165,0)</f>
        <v>0</v>
      </c>
      <c r="BF165" s="224">
        <f>IF(N165="snížená",J165,0)</f>
        <v>0</v>
      </c>
      <c r="BG165" s="224">
        <f>IF(N165="zákl. přenesená",J165,0)</f>
        <v>0</v>
      </c>
      <c r="BH165" s="224">
        <f>IF(N165="sníž. přenesená",J165,0)</f>
        <v>0</v>
      </c>
      <c r="BI165" s="224">
        <f>IF(N165="nulová",J165,0)</f>
        <v>0</v>
      </c>
      <c r="BJ165" s="17" t="s">
        <v>82</v>
      </c>
      <c r="BK165" s="224">
        <f>ROUND(I165*H165,2)</f>
        <v>0</v>
      </c>
      <c r="BL165" s="17" t="s">
        <v>228</v>
      </c>
      <c r="BM165" s="223" t="s">
        <v>5666</v>
      </c>
    </row>
    <row r="166" spans="1:51" s="12" customFormat="1" ht="12">
      <c r="A166" s="12"/>
      <c r="B166" s="225"/>
      <c r="C166" s="226"/>
      <c r="D166" s="227" t="s">
        <v>358</v>
      </c>
      <c r="E166" s="228" t="s">
        <v>28</v>
      </c>
      <c r="F166" s="229" t="s">
        <v>5576</v>
      </c>
      <c r="G166" s="226"/>
      <c r="H166" s="228" t="s">
        <v>28</v>
      </c>
      <c r="I166" s="230"/>
      <c r="J166" s="226"/>
      <c r="K166" s="226"/>
      <c r="L166" s="231"/>
      <c r="M166" s="232"/>
      <c r="N166" s="233"/>
      <c r="O166" s="233"/>
      <c r="P166" s="233"/>
      <c r="Q166" s="233"/>
      <c r="R166" s="233"/>
      <c r="S166" s="233"/>
      <c r="T166" s="234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T166" s="235" t="s">
        <v>358</v>
      </c>
      <c r="AU166" s="235" t="s">
        <v>82</v>
      </c>
      <c r="AV166" s="12" t="s">
        <v>82</v>
      </c>
      <c r="AW166" s="12" t="s">
        <v>35</v>
      </c>
      <c r="AX166" s="12" t="s">
        <v>74</v>
      </c>
      <c r="AY166" s="235" t="s">
        <v>351</v>
      </c>
    </row>
    <row r="167" spans="1:51" s="13" customFormat="1" ht="12">
      <c r="A167" s="13"/>
      <c r="B167" s="236"/>
      <c r="C167" s="237"/>
      <c r="D167" s="227" t="s">
        <v>358</v>
      </c>
      <c r="E167" s="238" t="s">
        <v>523</v>
      </c>
      <c r="F167" s="239" t="s">
        <v>5667</v>
      </c>
      <c r="G167" s="237"/>
      <c r="H167" s="240">
        <v>10.965</v>
      </c>
      <c r="I167" s="241"/>
      <c r="J167" s="237"/>
      <c r="K167" s="237"/>
      <c r="L167" s="242"/>
      <c r="M167" s="243"/>
      <c r="N167" s="244"/>
      <c r="O167" s="244"/>
      <c r="P167" s="244"/>
      <c r="Q167" s="244"/>
      <c r="R167" s="244"/>
      <c r="S167" s="244"/>
      <c r="T167" s="245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6" t="s">
        <v>358</v>
      </c>
      <c r="AU167" s="246" t="s">
        <v>82</v>
      </c>
      <c r="AV167" s="13" t="s">
        <v>138</v>
      </c>
      <c r="AW167" s="13" t="s">
        <v>35</v>
      </c>
      <c r="AX167" s="13" t="s">
        <v>82</v>
      </c>
      <c r="AY167" s="246" t="s">
        <v>351</v>
      </c>
    </row>
    <row r="168" spans="1:65" s="2" customFormat="1" ht="16.5" customHeight="1">
      <c r="A168" s="38"/>
      <c r="B168" s="39"/>
      <c r="C168" s="247" t="s">
        <v>525</v>
      </c>
      <c r="D168" s="247" t="s">
        <v>612</v>
      </c>
      <c r="E168" s="248" t="s">
        <v>5668</v>
      </c>
      <c r="F168" s="249" t="s">
        <v>5669</v>
      </c>
      <c r="G168" s="250" t="s">
        <v>534</v>
      </c>
      <c r="H168" s="251">
        <v>22.369</v>
      </c>
      <c r="I168" s="252"/>
      <c r="J168" s="253">
        <f>ROUND(I168*H168,2)</f>
        <v>0</v>
      </c>
      <c r="K168" s="249" t="s">
        <v>356</v>
      </c>
      <c r="L168" s="254"/>
      <c r="M168" s="255" t="s">
        <v>28</v>
      </c>
      <c r="N168" s="256" t="s">
        <v>45</v>
      </c>
      <c r="O168" s="84"/>
      <c r="P168" s="221">
        <f>O168*H168</f>
        <v>0</v>
      </c>
      <c r="Q168" s="221">
        <v>0.0213</v>
      </c>
      <c r="R168" s="221">
        <f>Q168*H168</f>
        <v>0.4764597</v>
      </c>
      <c r="S168" s="221">
        <v>0</v>
      </c>
      <c r="T168" s="222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23" t="s">
        <v>405</v>
      </c>
      <c r="AT168" s="223" t="s">
        <v>612</v>
      </c>
      <c r="AU168" s="223" t="s">
        <v>82</v>
      </c>
      <c r="AY168" s="17" t="s">
        <v>351</v>
      </c>
      <c r="BE168" s="224">
        <f>IF(N168="základní",J168,0)</f>
        <v>0</v>
      </c>
      <c r="BF168" s="224">
        <f>IF(N168="snížená",J168,0)</f>
        <v>0</v>
      </c>
      <c r="BG168" s="224">
        <f>IF(N168="zákl. přenesená",J168,0)</f>
        <v>0</v>
      </c>
      <c r="BH168" s="224">
        <f>IF(N168="sníž. přenesená",J168,0)</f>
        <v>0</v>
      </c>
      <c r="BI168" s="224">
        <f>IF(N168="nulová",J168,0)</f>
        <v>0</v>
      </c>
      <c r="BJ168" s="17" t="s">
        <v>82</v>
      </c>
      <c r="BK168" s="224">
        <f>ROUND(I168*H168,2)</f>
        <v>0</v>
      </c>
      <c r="BL168" s="17" t="s">
        <v>228</v>
      </c>
      <c r="BM168" s="223" t="s">
        <v>5670</v>
      </c>
    </row>
    <row r="169" spans="1:51" s="13" customFormat="1" ht="12">
      <c r="A169" s="13"/>
      <c r="B169" s="236"/>
      <c r="C169" s="237"/>
      <c r="D169" s="227" t="s">
        <v>358</v>
      </c>
      <c r="E169" s="238" t="s">
        <v>529</v>
      </c>
      <c r="F169" s="239" t="s">
        <v>5671</v>
      </c>
      <c r="G169" s="237"/>
      <c r="H169" s="240">
        <v>22.369</v>
      </c>
      <c r="I169" s="241"/>
      <c r="J169" s="237"/>
      <c r="K169" s="237"/>
      <c r="L169" s="242"/>
      <c r="M169" s="243"/>
      <c r="N169" s="244"/>
      <c r="O169" s="244"/>
      <c r="P169" s="244"/>
      <c r="Q169" s="244"/>
      <c r="R169" s="244"/>
      <c r="S169" s="244"/>
      <c r="T169" s="245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6" t="s">
        <v>358</v>
      </c>
      <c r="AU169" s="246" t="s">
        <v>82</v>
      </c>
      <c r="AV169" s="13" t="s">
        <v>138</v>
      </c>
      <c r="AW169" s="13" t="s">
        <v>35</v>
      </c>
      <c r="AX169" s="13" t="s">
        <v>82</v>
      </c>
      <c r="AY169" s="246" t="s">
        <v>351</v>
      </c>
    </row>
    <row r="170" spans="1:65" s="2" customFormat="1" ht="21.75" customHeight="1">
      <c r="A170" s="38"/>
      <c r="B170" s="39"/>
      <c r="C170" s="212" t="s">
        <v>531</v>
      </c>
      <c r="D170" s="212" t="s">
        <v>352</v>
      </c>
      <c r="E170" s="213" t="s">
        <v>2303</v>
      </c>
      <c r="F170" s="214" t="s">
        <v>2304</v>
      </c>
      <c r="G170" s="215" t="s">
        <v>355</v>
      </c>
      <c r="H170" s="216">
        <v>2.704</v>
      </c>
      <c r="I170" s="217"/>
      <c r="J170" s="218">
        <f>ROUND(I170*H170,2)</f>
        <v>0</v>
      </c>
      <c r="K170" s="214" t="s">
        <v>356</v>
      </c>
      <c r="L170" s="44"/>
      <c r="M170" s="219" t="s">
        <v>28</v>
      </c>
      <c r="N170" s="220" t="s">
        <v>45</v>
      </c>
      <c r="O170" s="84"/>
      <c r="P170" s="221">
        <f>O170*H170</f>
        <v>0</v>
      </c>
      <c r="Q170" s="221">
        <v>2.25634</v>
      </c>
      <c r="R170" s="221">
        <f>Q170*H170</f>
        <v>6.10114336</v>
      </c>
      <c r="S170" s="221">
        <v>0</v>
      </c>
      <c r="T170" s="222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23" t="s">
        <v>228</v>
      </c>
      <c r="AT170" s="223" t="s">
        <v>352</v>
      </c>
      <c r="AU170" s="223" t="s">
        <v>82</v>
      </c>
      <c r="AY170" s="17" t="s">
        <v>351</v>
      </c>
      <c r="BE170" s="224">
        <f>IF(N170="základní",J170,0)</f>
        <v>0</v>
      </c>
      <c r="BF170" s="224">
        <f>IF(N170="snížená",J170,0)</f>
        <v>0</v>
      </c>
      <c r="BG170" s="224">
        <f>IF(N170="zákl. přenesená",J170,0)</f>
        <v>0</v>
      </c>
      <c r="BH170" s="224">
        <f>IF(N170="sníž. přenesená",J170,0)</f>
        <v>0</v>
      </c>
      <c r="BI170" s="224">
        <f>IF(N170="nulová",J170,0)</f>
        <v>0</v>
      </c>
      <c r="BJ170" s="17" t="s">
        <v>82</v>
      </c>
      <c r="BK170" s="224">
        <f>ROUND(I170*H170,2)</f>
        <v>0</v>
      </c>
      <c r="BL170" s="17" t="s">
        <v>228</v>
      </c>
      <c r="BM170" s="223" t="s">
        <v>5672</v>
      </c>
    </row>
    <row r="171" spans="1:51" s="13" customFormat="1" ht="12">
      <c r="A171" s="13"/>
      <c r="B171" s="236"/>
      <c r="C171" s="237"/>
      <c r="D171" s="227" t="s">
        <v>358</v>
      </c>
      <c r="E171" s="238" t="s">
        <v>536</v>
      </c>
      <c r="F171" s="239" t="s">
        <v>5673</v>
      </c>
      <c r="G171" s="237"/>
      <c r="H171" s="240">
        <v>2.375</v>
      </c>
      <c r="I171" s="241"/>
      <c r="J171" s="237"/>
      <c r="K171" s="237"/>
      <c r="L171" s="242"/>
      <c r="M171" s="243"/>
      <c r="N171" s="244"/>
      <c r="O171" s="244"/>
      <c r="P171" s="244"/>
      <c r="Q171" s="244"/>
      <c r="R171" s="244"/>
      <c r="S171" s="244"/>
      <c r="T171" s="245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6" t="s">
        <v>358</v>
      </c>
      <c r="AU171" s="246" t="s">
        <v>82</v>
      </c>
      <c r="AV171" s="13" t="s">
        <v>138</v>
      </c>
      <c r="AW171" s="13" t="s">
        <v>35</v>
      </c>
      <c r="AX171" s="13" t="s">
        <v>74</v>
      </c>
      <c r="AY171" s="246" t="s">
        <v>351</v>
      </c>
    </row>
    <row r="172" spans="1:51" s="13" customFormat="1" ht="12">
      <c r="A172" s="13"/>
      <c r="B172" s="236"/>
      <c r="C172" s="237"/>
      <c r="D172" s="227" t="s">
        <v>358</v>
      </c>
      <c r="E172" s="238" t="s">
        <v>5571</v>
      </c>
      <c r="F172" s="239" t="s">
        <v>5674</v>
      </c>
      <c r="G172" s="237"/>
      <c r="H172" s="240">
        <v>0.329</v>
      </c>
      <c r="I172" s="241"/>
      <c r="J172" s="237"/>
      <c r="K172" s="237"/>
      <c r="L172" s="242"/>
      <c r="M172" s="243"/>
      <c r="N172" s="244"/>
      <c r="O172" s="244"/>
      <c r="P172" s="244"/>
      <c r="Q172" s="244"/>
      <c r="R172" s="244"/>
      <c r="S172" s="244"/>
      <c r="T172" s="245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6" t="s">
        <v>358</v>
      </c>
      <c r="AU172" s="246" t="s">
        <v>82</v>
      </c>
      <c r="AV172" s="13" t="s">
        <v>138</v>
      </c>
      <c r="AW172" s="13" t="s">
        <v>35</v>
      </c>
      <c r="AX172" s="13" t="s">
        <v>74</v>
      </c>
      <c r="AY172" s="246" t="s">
        <v>351</v>
      </c>
    </row>
    <row r="173" spans="1:51" s="13" customFormat="1" ht="12">
      <c r="A173" s="13"/>
      <c r="B173" s="236"/>
      <c r="C173" s="237"/>
      <c r="D173" s="227" t="s">
        <v>358</v>
      </c>
      <c r="E173" s="238" t="s">
        <v>5675</v>
      </c>
      <c r="F173" s="239" t="s">
        <v>5676</v>
      </c>
      <c r="G173" s="237"/>
      <c r="H173" s="240">
        <v>2.704</v>
      </c>
      <c r="I173" s="241"/>
      <c r="J173" s="237"/>
      <c r="K173" s="237"/>
      <c r="L173" s="242"/>
      <c r="M173" s="243"/>
      <c r="N173" s="244"/>
      <c r="O173" s="244"/>
      <c r="P173" s="244"/>
      <c r="Q173" s="244"/>
      <c r="R173" s="244"/>
      <c r="S173" s="244"/>
      <c r="T173" s="245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6" t="s">
        <v>358</v>
      </c>
      <c r="AU173" s="246" t="s">
        <v>82</v>
      </c>
      <c r="AV173" s="13" t="s">
        <v>138</v>
      </c>
      <c r="AW173" s="13" t="s">
        <v>35</v>
      </c>
      <c r="AX173" s="13" t="s">
        <v>82</v>
      </c>
      <c r="AY173" s="246" t="s">
        <v>351</v>
      </c>
    </row>
    <row r="174" spans="1:63" s="11" customFormat="1" ht="25.9" customHeight="1">
      <c r="A174" s="11"/>
      <c r="B174" s="198"/>
      <c r="C174" s="199"/>
      <c r="D174" s="200" t="s">
        <v>73</v>
      </c>
      <c r="E174" s="201" t="s">
        <v>2492</v>
      </c>
      <c r="F174" s="201" t="s">
        <v>2493</v>
      </c>
      <c r="G174" s="199"/>
      <c r="H174" s="199"/>
      <c r="I174" s="202"/>
      <c r="J174" s="203">
        <f>BK174</f>
        <v>0</v>
      </c>
      <c r="K174" s="199"/>
      <c r="L174" s="204"/>
      <c r="M174" s="205"/>
      <c r="N174" s="206"/>
      <c r="O174" s="206"/>
      <c r="P174" s="207">
        <f>P175</f>
        <v>0</v>
      </c>
      <c r="Q174" s="206"/>
      <c r="R174" s="207">
        <f>R175</f>
        <v>0</v>
      </c>
      <c r="S174" s="206"/>
      <c r="T174" s="208">
        <f>T175</f>
        <v>0</v>
      </c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R174" s="209" t="s">
        <v>228</v>
      </c>
      <c r="AT174" s="210" t="s">
        <v>73</v>
      </c>
      <c r="AU174" s="210" t="s">
        <v>74</v>
      </c>
      <c r="AY174" s="209" t="s">
        <v>351</v>
      </c>
      <c r="BK174" s="211">
        <f>BK175</f>
        <v>0</v>
      </c>
    </row>
    <row r="175" spans="1:65" s="2" customFormat="1" ht="33" customHeight="1">
      <c r="A175" s="38"/>
      <c r="B175" s="39"/>
      <c r="C175" s="212" t="s">
        <v>537</v>
      </c>
      <c r="D175" s="212" t="s">
        <v>352</v>
      </c>
      <c r="E175" s="213" t="s">
        <v>5677</v>
      </c>
      <c r="F175" s="214" t="s">
        <v>5678</v>
      </c>
      <c r="G175" s="215" t="s">
        <v>540</v>
      </c>
      <c r="H175" s="216">
        <v>121.098</v>
      </c>
      <c r="I175" s="217"/>
      <c r="J175" s="218">
        <f>ROUND(I175*H175,2)</f>
        <v>0</v>
      </c>
      <c r="K175" s="214" t="s">
        <v>356</v>
      </c>
      <c r="L175" s="44"/>
      <c r="M175" s="257" t="s">
        <v>28</v>
      </c>
      <c r="N175" s="258" t="s">
        <v>45</v>
      </c>
      <c r="O175" s="259"/>
      <c r="P175" s="260">
        <f>O175*H175</f>
        <v>0</v>
      </c>
      <c r="Q175" s="260">
        <v>0</v>
      </c>
      <c r="R175" s="260">
        <f>Q175*H175</f>
        <v>0</v>
      </c>
      <c r="S175" s="260">
        <v>0</v>
      </c>
      <c r="T175" s="261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23" t="s">
        <v>228</v>
      </c>
      <c r="AT175" s="223" t="s">
        <v>352</v>
      </c>
      <c r="AU175" s="223" t="s">
        <v>82</v>
      </c>
      <c r="AY175" s="17" t="s">
        <v>351</v>
      </c>
      <c r="BE175" s="224">
        <f>IF(N175="základní",J175,0)</f>
        <v>0</v>
      </c>
      <c r="BF175" s="224">
        <f>IF(N175="snížená",J175,0)</f>
        <v>0</v>
      </c>
      <c r="BG175" s="224">
        <f>IF(N175="zákl. přenesená",J175,0)</f>
        <v>0</v>
      </c>
      <c r="BH175" s="224">
        <f>IF(N175="sníž. přenesená",J175,0)</f>
        <v>0</v>
      </c>
      <c r="BI175" s="224">
        <f>IF(N175="nulová",J175,0)</f>
        <v>0</v>
      </c>
      <c r="BJ175" s="17" t="s">
        <v>82</v>
      </c>
      <c r="BK175" s="224">
        <f>ROUND(I175*H175,2)</f>
        <v>0</v>
      </c>
      <c r="BL175" s="17" t="s">
        <v>228</v>
      </c>
      <c r="BM175" s="223" t="s">
        <v>5679</v>
      </c>
    </row>
    <row r="176" spans="1:31" s="2" customFormat="1" ht="6.95" customHeight="1">
      <c r="A176" s="38"/>
      <c r="B176" s="59"/>
      <c r="C176" s="60"/>
      <c r="D176" s="60"/>
      <c r="E176" s="60"/>
      <c r="F176" s="60"/>
      <c r="G176" s="60"/>
      <c r="H176" s="60"/>
      <c r="I176" s="168"/>
      <c r="J176" s="60"/>
      <c r="K176" s="60"/>
      <c r="L176" s="44"/>
      <c r="M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</row>
  </sheetData>
  <sheetProtection password="CC35" sheet="1" objects="1" scenarios="1" formatColumns="0" formatRows="0" autoFilter="0"/>
  <autoFilter ref="C82:K175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28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56" s="1" customFormat="1" ht="36.95" customHeight="1">
      <c r="I2" s="128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123</v>
      </c>
      <c r="AZ2" s="129" t="s">
        <v>150</v>
      </c>
      <c r="BA2" s="129" t="s">
        <v>150</v>
      </c>
      <c r="BB2" s="129" t="s">
        <v>28</v>
      </c>
      <c r="BC2" s="129" t="s">
        <v>5680</v>
      </c>
      <c r="BD2" s="129" t="s">
        <v>138</v>
      </c>
    </row>
    <row r="3" spans="2:56" s="1" customFormat="1" ht="6.95" customHeight="1">
      <c r="B3" s="130"/>
      <c r="C3" s="131"/>
      <c r="D3" s="131"/>
      <c r="E3" s="131"/>
      <c r="F3" s="131"/>
      <c r="G3" s="131"/>
      <c r="H3" s="131"/>
      <c r="I3" s="132"/>
      <c r="J3" s="131"/>
      <c r="K3" s="131"/>
      <c r="L3" s="20"/>
      <c r="AT3" s="17" t="s">
        <v>84</v>
      </c>
      <c r="AZ3" s="129" t="s">
        <v>153</v>
      </c>
      <c r="BA3" s="129" t="s">
        <v>153</v>
      </c>
      <c r="BB3" s="129" t="s">
        <v>28</v>
      </c>
      <c r="BC3" s="129" t="s">
        <v>5680</v>
      </c>
      <c r="BD3" s="129" t="s">
        <v>138</v>
      </c>
    </row>
    <row r="4" spans="2:46" s="1" customFormat="1" ht="24.95" customHeight="1">
      <c r="B4" s="20"/>
      <c r="D4" s="133" t="s">
        <v>141</v>
      </c>
      <c r="I4" s="128"/>
      <c r="L4" s="20"/>
      <c r="M4" s="134" t="s">
        <v>10</v>
      </c>
      <c r="AT4" s="17" t="s">
        <v>4</v>
      </c>
    </row>
    <row r="5" spans="2:12" s="1" customFormat="1" ht="6.95" customHeight="1">
      <c r="B5" s="20"/>
      <c r="I5" s="128"/>
      <c r="L5" s="20"/>
    </row>
    <row r="6" spans="2:12" s="1" customFormat="1" ht="12" customHeight="1">
      <c r="B6" s="20"/>
      <c r="D6" s="135" t="s">
        <v>16</v>
      </c>
      <c r="I6" s="128"/>
      <c r="L6" s="20"/>
    </row>
    <row r="7" spans="2:12" s="1" customFormat="1" ht="16.5" customHeight="1">
      <c r="B7" s="20"/>
      <c r="E7" s="136" t="str">
        <f>'Rekapitulace stavby'!K6</f>
        <v>Transform. domova Kamelie Křižanov IV - SO.3 výstavba Měřín DA a DS</v>
      </c>
      <c r="F7" s="135"/>
      <c r="G7" s="135"/>
      <c r="H7" s="135"/>
      <c r="I7" s="128"/>
      <c r="L7" s="20"/>
    </row>
    <row r="8" spans="1:31" s="2" customFormat="1" ht="12" customHeight="1">
      <c r="A8" s="38"/>
      <c r="B8" s="44"/>
      <c r="C8" s="38"/>
      <c r="D8" s="135" t="s">
        <v>149</v>
      </c>
      <c r="E8" s="38"/>
      <c r="F8" s="38"/>
      <c r="G8" s="38"/>
      <c r="H8" s="38"/>
      <c r="I8" s="137"/>
      <c r="J8" s="38"/>
      <c r="K8" s="38"/>
      <c r="L8" s="1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9" t="s">
        <v>5681</v>
      </c>
      <c r="F9" s="38"/>
      <c r="G9" s="38"/>
      <c r="H9" s="38"/>
      <c r="I9" s="137"/>
      <c r="J9" s="38"/>
      <c r="K9" s="38"/>
      <c r="L9" s="1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137"/>
      <c r="J10" s="38"/>
      <c r="K10" s="38"/>
      <c r="L10" s="1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5" t="s">
        <v>18</v>
      </c>
      <c r="E11" s="38"/>
      <c r="F11" s="140" t="s">
        <v>28</v>
      </c>
      <c r="G11" s="38"/>
      <c r="H11" s="38"/>
      <c r="I11" s="141" t="s">
        <v>20</v>
      </c>
      <c r="J11" s="140" t="s">
        <v>28</v>
      </c>
      <c r="K11" s="38"/>
      <c r="L11" s="1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5" t="s">
        <v>22</v>
      </c>
      <c r="E12" s="38"/>
      <c r="F12" s="140" t="s">
        <v>23</v>
      </c>
      <c r="G12" s="38"/>
      <c r="H12" s="38"/>
      <c r="I12" s="141" t="s">
        <v>24</v>
      </c>
      <c r="J12" s="142" t="str">
        <f>'Rekapitulace stavby'!AN8</f>
        <v>27. 1. 2020</v>
      </c>
      <c r="K12" s="38"/>
      <c r="L12" s="1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37"/>
      <c r="J13" s="38"/>
      <c r="K13" s="38"/>
      <c r="L13" s="1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5" t="s">
        <v>26</v>
      </c>
      <c r="E14" s="38"/>
      <c r="F14" s="38"/>
      <c r="G14" s="38"/>
      <c r="H14" s="38"/>
      <c r="I14" s="141" t="s">
        <v>27</v>
      </c>
      <c r="J14" s="140" t="s">
        <v>28</v>
      </c>
      <c r="K14" s="38"/>
      <c r="L14" s="1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0" t="s">
        <v>29</v>
      </c>
      <c r="F15" s="38"/>
      <c r="G15" s="38"/>
      <c r="H15" s="38"/>
      <c r="I15" s="141" t="s">
        <v>30</v>
      </c>
      <c r="J15" s="140" t="s">
        <v>28</v>
      </c>
      <c r="K15" s="38"/>
      <c r="L15" s="1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137"/>
      <c r="J16" s="38"/>
      <c r="K16" s="38"/>
      <c r="L16" s="1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5" t="s">
        <v>31</v>
      </c>
      <c r="E17" s="38"/>
      <c r="F17" s="38"/>
      <c r="G17" s="38"/>
      <c r="H17" s="38"/>
      <c r="I17" s="141" t="s">
        <v>27</v>
      </c>
      <c r="J17" s="33" t="str">
        <f>'Rekapitulace stavby'!AN13</f>
        <v>Vyplň údaj</v>
      </c>
      <c r="K17" s="38"/>
      <c r="L17" s="1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0"/>
      <c r="G18" s="140"/>
      <c r="H18" s="140"/>
      <c r="I18" s="141" t="s">
        <v>30</v>
      </c>
      <c r="J18" s="33" t="str">
        <f>'Rekapitulace stavby'!AN14</f>
        <v>Vyplň údaj</v>
      </c>
      <c r="K18" s="38"/>
      <c r="L18" s="1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137"/>
      <c r="J19" s="38"/>
      <c r="K19" s="38"/>
      <c r="L19" s="1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5" t="s">
        <v>33</v>
      </c>
      <c r="E20" s="38"/>
      <c r="F20" s="38"/>
      <c r="G20" s="38"/>
      <c r="H20" s="38"/>
      <c r="I20" s="141" t="s">
        <v>27</v>
      </c>
      <c r="J20" s="140" t="s">
        <v>28</v>
      </c>
      <c r="K20" s="38"/>
      <c r="L20" s="1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0" t="s">
        <v>34</v>
      </c>
      <c r="F21" s="38"/>
      <c r="G21" s="38"/>
      <c r="H21" s="38"/>
      <c r="I21" s="141" t="s">
        <v>30</v>
      </c>
      <c r="J21" s="140" t="s">
        <v>28</v>
      </c>
      <c r="K21" s="38"/>
      <c r="L21" s="1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137"/>
      <c r="J22" s="38"/>
      <c r="K22" s="38"/>
      <c r="L22" s="1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5" t="s">
        <v>36</v>
      </c>
      <c r="E23" s="38"/>
      <c r="F23" s="38"/>
      <c r="G23" s="38"/>
      <c r="H23" s="38"/>
      <c r="I23" s="141" t="s">
        <v>27</v>
      </c>
      <c r="J23" s="140" t="str">
        <f>IF('Rekapitulace stavby'!AN19="","",'Rekapitulace stavby'!AN19)</f>
        <v/>
      </c>
      <c r="K23" s="38"/>
      <c r="L23" s="1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0" t="str">
        <f>IF('Rekapitulace stavby'!E20="","",'Rekapitulace stavby'!E20)</f>
        <v xml:space="preserve"> </v>
      </c>
      <c r="F24" s="38"/>
      <c r="G24" s="38"/>
      <c r="H24" s="38"/>
      <c r="I24" s="141" t="s">
        <v>30</v>
      </c>
      <c r="J24" s="140" t="str">
        <f>IF('Rekapitulace stavby'!AN20="","",'Rekapitulace stavby'!AN20)</f>
        <v/>
      </c>
      <c r="K24" s="38"/>
      <c r="L24" s="1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137"/>
      <c r="J25" s="38"/>
      <c r="K25" s="38"/>
      <c r="L25" s="1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5" t="s">
        <v>38</v>
      </c>
      <c r="E26" s="38"/>
      <c r="F26" s="38"/>
      <c r="G26" s="38"/>
      <c r="H26" s="38"/>
      <c r="I26" s="137"/>
      <c r="J26" s="38"/>
      <c r="K26" s="38"/>
      <c r="L26" s="1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3"/>
      <c r="B27" s="144"/>
      <c r="C27" s="143"/>
      <c r="D27" s="143"/>
      <c r="E27" s="145" t="s">
        <v>28</v>
      </c>
      <c r="F27" s="145"/>
      <c r="G27" s="145"/>
      <c r="H27" s="145"/>
      <c r="I27" s="146"/>
      <c r="J27" s="143"/>
      <c r="K27" s="143"/>
      <c r="L27" s="147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137"/>
      <c r="J28" s="38"/>
      <c r="K28" s="38"/>
      <c r="L28" s="1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50"/>
      <c r="J29" s="149"/>
      <c r="K29" s="149"/>
      <c r="L29" s="1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1" t="s">
        <v>40</v>
      </c>
      <c r="E30" s="38"/>
      <c r="F30" s="38"/>
      <c r="G30" s="38"/>
      <c r="H30" s="38"/>
      <c r="I30" s="137"/>
      <c r="J30" s="152">
        <f>ROUND(J83,2)</f>
        <v>0</v>
      </c>
      <c r="K30" s="38"/>
      <c r="L30" s="1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50"/>
      <c r="J31" s="149"/>
      <c r="K31" s="149"/>
      <c r="L31" s="1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3" t="s">
        <v>42</v>
      </c>
      <c r="G32" s="38"/>
      <c r="H32" s="38"/>
      <c r="I32" s="154" t="s">
        <v>41</v>
      </c>
      <c r="J32" s="153" t="s">
        <v>43</v>
      </c>
      <c r="K32" s="38"/>
      <c r="L32" s="1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5" t="s">
        <v>44</v>
      </c>
      <c r="E33" s="135" t="s">
        <v>45</v>
      </c>
      <c r="F33" s="156">
        <f>ROUND((SUM(BE83:BE131)),2)</f>
        <v>0</v>
      </c>
      <c r="G33" s="38"/>
      <c r="H33" s="38"/>
      <c r="I33" s="157">
        <v>0.21</v>
      </c>
      <c r="J33" s="156">
        <f>ROUND(((SUM(BE83:BE131))*I33),2)</f>
        <v>0</v>
      </c>
      <c r="K33" s="38"/>
      <c r="L33" s="1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5" t="s">
        <v>46</v>
      </c>
      <c r="F34" s="156">
        <f>ROUND((SUM(BF83:BF131)),2)</f>
        <v>0</v>
      </c>
      <c r="G34" s="38"/>
      <c r="H34" s="38"/>
      <c r="I34" s="157">
        <v>0.15</v>
      </c>
      <c r="J34" s="156">
        <f>ROUND(((SUM(BF83:BF131))*I34),2)</f>
        <v>0</v>
      </c>
      <c r="K34" s="38"/>
      <c r="L34" s="1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5" t="s">
        <v>47</v>
      </c>
      <c r="F35" s="156">
        <f>ROUND((SUM(BG83:BG131)),2)</f>
        <v>0</v>
      </c>
      <c r="G35" s="38"/>
      <c r="H35" s="38"/>
      <c r="I35" s="157">
        <v>0.21</v>
      </c>
      <c r="J35" s="156">
        <f>0</f>
        <v>0</v>
      </c>
      <c r="K35" s="38"/>
      <c r="L35" s="1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5" t="s">
        <v>48</v>
      </c>
      <c r="F36" s="156">
        <f>ROUND((SUM(BH83:BH131)),2)</f>
        <v>0</v>
      </c>
      <c r="G36" s="38"/>
      <c r="H36" s="38"/>
      <c r="I36" s="157">
        <v>0.15</v>
      </c>
      <c r="J36" s="156">
        <f>0</f>
        <v>0</v>
      </c>
      <c r="K36" s="38"/>
      <c r="L36" s="1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5" t="s">
        <v>49</v>
      </c>
      <c r="F37" s="156">
        <f>ROUND((SUM(BI83:BI131)),2)</f>
        <v>0</v>
      </c>
      <c r="G37" s="38"/>
      <c r="H37" s="38"/>
      <c r="I37" s="157">
        <v>0</v>
      </c>
      <c r="J37" s="156">
        <f>0</f>
        <v>0</v>
      </c>
      <c r="K37" s="38"/>
      <c r="L37" s="1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137"/>
      <c r="J38" s="38"/>
      <c r="K38" s="38"/>
      <c r="L38" s="1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8"/>
      <c r="D39" s="159" t="s">
        <v>50</v>
      </c>
      <c r="E39" s="160"/>
      <c r="F39" s="160"/>
      <c r="G39" s="161" t="s">
        <v>51</v>
      </c>
      <c r="H39" s="162" t="s">
        <v>52</v>
      </c>
      <c r="I39" s="163"/>
      <c r="J39" s="164">
        <f>SUM(J30:J37)</f>
        <v>0</v>
      </c>
      <c r="K39" s="165"/>
      <c r="L39" s="1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66"/>
      <c r="C40" s="167"/>
      <c r="D40" s="167"/>
      <c r="E40" s="167"/>
      <c r="F40" s="167"/>
      <c r="G40" s="167"/>
      <c r="H40" s="167"/>
      <c r="I40" s="168"/>
      <c r="J40" s="167"/>
      <c r="K40" s="167"/>
      <c r="L40" s="1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69"/>
      <c r="C44" s="170"/>
      <c r="D44" s="170"/>
      <c r="E44" s="170"/>
      <c r="F44" s="170"/>
      <c r="G44" s="170"/>
      <c r="H44" s="170"/>
      <c r="I44" s="171"/>
      <c r="J44" s="170"/>
      <c r="K44" s="170"/>
      <c r="L44" s="1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218</v>
      </c>
      <c r="D45" s="40"/>
      <c r="E45" s="40"/>
      <c r="F45" s="40"/>
      <c r="G45" s="40"/>
      <c r="H45" s="40"/>
      <c r="I45" s="137"/>
      <c r="J45" s="40"/>
      <c r="K45" s="40"/>
      <c r="L45" s="1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137"/>
      <c r="J46" s="40"/>
      <c r="K46" s="40"/>
      <c r="L46" s="1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137"/>
      <c r="J47" s="40"/>
      <c r="K47" s="40"/>
      <c r="L47" s="1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72" t="str">
        <f>E7</f>
        <v>Transform. domova Kamelie Křižanov IV - SO.3 výstavba Měřín DA a DS</v>
      </c>
      <c r="F48" s="32"/>
      <c r="G48" s="32"/>
      <c r="H48" s="32"/>
      <c r="I48" s="137"/>
      <c r="J48" s="40"/>
      <c r="K48" s="40"/>
      <c r="L48" s="1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149</v>
      </c>
      <c r="D49" s="40"/>
      <c r="E49" s="40"/>
      <c r="F49" s="40"/>
      <c r="G49" s="40"/>
      <c r="H49" s="40"/>
      <c r="I49" s="137"/>
      <c r="J49" s="40"/>
      <c r="K49" s="40"/>
      <c r="L49" s="1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ALFA-265111 - D.27 - zpevněné plochy - veřejná část</v>
      </c>
      <c r="F50" s="40"/>
      <c r="G50" s="40"/>
      <c r="H50" s="40"/>
      <c r="I50" s="137"/>
      <c r="J50" s="40"/>
      <c r="K50" s="40"/>
      <c r="L50" s="1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137"/>
      <c r="J51" s="40"/>
      <c r="K51" s="40"/>
      <c r="L51" s="1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22</v>
      </c>
      <c r="D52" s="40"/>
      <c r="E52" s="40"/>
      <c r="F52" s="27" t="str">
        <f>F12</f>
        <v>Měřín</v>
      </c>
      <c r="G52" s="40"/>
      <c r="H52" s="40"/>
      <c r="I52" s="141" t="s">
        <v>24</v>
      </c>
      <c r="J52" s="72" t="str">
        <f>IF(J12="","",J12)</f>
        <v>27. 1. 2020</v>
      </c>
      <c r="K52" s="40"/>
      <c r="L52" s="1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137"/>
      <c r="J53" s="40"/>
      <c r="K53" s="40"/>
      <c r="L53" s="1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40.05" customHeight="1">
      <c r="A54" s="38"/>
      <c r="B54" s="39"/>
      <c r="C54" s="32" t="s">
        <v>26</v>
      </c>
      <c r="D54" s="40"/>
      <c r="E54" s="40"/>
      <c r="F54" s="27" t="str">
        <f>E15</f>
        <v>Kraj Výsočina, Žižkova57, Jihlava</v>
      </c>
      <c r="G54" s="40"/>
      <c r="H54" s="40"/>
      <c r="I54" s="141" t="s">
        <v>33</v>
      </c>
      <c r="J54" s="36" t="str">
        <f>E21</f>
        <v>Atelier Alfa, spol. s r.o., Brněnská 48, Jihlava</v>
      </c>
      <c r="K54" s="40"/>
      <c r="L54" s="1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31</v>
      </c>
      <c r="D55" s="40"/>
      <c r="E55" s="40"/>
      <c r="F55" s="27" t="str">
        <f>IF(E18="","",E18)</f>
        <v>Vyplň údaj</v>
      </c>
      <c r="G55" s="40"/>
      <c r="H55" s="40"/>
      <c r="I55" s="141" t="s">
        <v>36</v>
      </c>
      <c r="J55" s="36" t="str">
        <f>E24</f>
        <v xml:space="preserve"> </v>
      </c>
      <c r="K55" s="40"/>
      <c r="L55" s="1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137"/>
      <c r="J56" s="40"/>
      <c r="K56" s="40"/>
      <c r="L56" s="1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73" t="s">
        <v>243</v>
      </c>
      <c r="D57" s="174"/>
      <c r="E57" s="174"/>
      <c r="F57" s="174"/>
      <c r="G57" s="174"/>
      <c r="H57" s="174"/>
      <c r="I57" s="175"/>
      <c r="J57" s="176" t="s">
        <v>244</v>
      </c>
      <c r="K57" s="174"/>
      <c r="L57" s="1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137"/>
      <c r="J58" s="40"/>
      <c r="K58" s="40"/>
      <c r="L58" s="1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77" t="s">
        <v>72</v>
      </c>
      <c r="D59" s="40"/>
      <c r="E59" s="40"/>
      <c r="F59" s="40"/>
      <c r="G59" s="40"/>
      <c r="H59" s="40"/>
      <c r="I59" s="137"/>
      <c r="J59" s="102">
        <f>J83</f>
        <v>0</v>
      </c>
      <c r="K59" s="40"/>
      <c r="L59" s="1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84</v>
      </c>
    </row>
    <row r="60" spans="1:31" s="9" customFormat="1" ht="24.95" customHeight="1">
      <c r="A60" s="9"/>
      <c r="B60" s="178"/>
      <c r="C60" s="179"/>
      <c r="D60" s="180" t="s">
        <v>251</v>
      </c>
      <c r="E60" s="181"/>
      <c r="F60" s="181"/>
      <c r="G60" s="181"/>
      <c r="H60" s="181"/>
      <c r="I60" s="182"/>
      <c r="J60" s="183">
        <f>J84</f>
        <v>0</v>
      </c>
      <c r="K60" s="179"/>
      <c r="L60" s="184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9" customFormat="1" ht="24.95" customHeight="1">
      <c r="A61" s="9"/>
      <c r="B61" s="178"/>
      <c r="C61" s="179"/>
      <c r="D61" s="180" t="s">
        <v>262</v>
      </c>
      <c r="E61" s="181"/>
      <c r="F61" s="181"/>
      <c r="G61" s="181"/>
      <c r="H61" s="181"/>
      <c r="I61" s="182"/>
      <c r="J61" s="183">
        <f>J101</f>
        <v>0</v>
      </c>
      <c r="K61" s="179"/>
      <c r="L61" s="184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1:31" s="9" customFormat="1" ht="24.95" customHeight="1">
      <c r="A62" s="9"/>
      <c r="B62" s="178"/>
      <c r="C62" s="179"/>
      <c r="D62" s="180" t="s">
        <v>312</v>
      </c>
      <c r="E62" s="181"/>
      <c r="F62" s="181"/>
      <c r="G62" s="181"/>
      <c r="H62" s="181"/>
      <c r="I62" s="182"/>
      <c r="J62" s="183">
        <f>J113</f>
        <v>0</v>
      </c>
      <c r="K62" s="179"/>
      <c r="L62" s="184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9" customFormat="1" ht="24.95" customHeight="1">
      <c r="A63" s="9"/>
      <c r="B63" s="178"/>
      <c r="C63" s="179"/>
      <c r="D63" s="180" t="s">
        <v>327</v>
      </c>
      <c r="E63" s="181"/>
      <c r="F63" s="181"/>
      <c r="G63" s="181"/>
      <c r="H63" s="181"/>
      <c r="I63" s="182"/>
      <c r="J63" s="183">
        <f>J130</f>
        <v>0</v>
      </c>
      <c r="K63" s="179"/>
      <c r="L63" s="184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s="2" customFormat="1" ht="21.8" customHeight="1">
      <c r="A64" s="38"/>
      <c r="B64" s="39"/>
      <c r="C64" s="40"/>
      <c r="D64" s="40"/>
      <c r="E64" s="40"/>
      <c r="F64" s="40"/>
      <c r="G64" s="40"/>
      <c r="H64" s="40"/>
      <c r="I64" s="137"/>
      <c r="J64" s="40"/>
      <c r="K64" s="40"/>
      <c r="L64" s="1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5" spans="1:31" s="2" customFormat="1" ht="6.95" customHeight="1">
      <c r="A65" s="38"/>
      <c r="B65" s="59"/>
      <c r="C65" s="60"/>
      <c r="D65" s="60"/>
      <c r="E65" s="60"/>
      <c r="F65" s="60"/>
      <c r="G65" s="60"/>
      <c r="H65" s="60"/>
      <c r="I65" s="168"/>
      <c r="J65" s="60"/>
      <c r="K65" s="60"/>
      <c r="L65" s="1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9" spans="1:31" s="2" customFormat="1" ht="6.95" customHeight="1">
      <c r="A69" s="38"/>
      <c r="B69" s="61"/>
      <c r="C69" s="62"/>
      <c r="D69" s="62"/>
      <c r="E69" s="62"/>
      <c r="F69" s="62"/>
      <c r="G69" s="62"/>
      <c r="H69" s="62"/>
      <c r="I69" s="171"/>
      <c r="J69" s="62"/>
      <c r="K69" s="62"/>
      <c r="L69" s="1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24.95" customHeight="1">
      <c r="A70" s="38"/>
      <c r="B70" s="39"/>
      <c r="C70" s="23" t="s">
        <v>337</v>
      </c>
      <c r="D70" s="40"/>
      <c r="E70" s="40"/>
      <c r="F70" s="40"/>
      <c r="G70" s="40"/>
      <c r="H70" s="40"/>
      <c r="I70" s="137"/>
      <c r="J70" s="40"/>
      <c r="K70" s="40"/>
      <c r="L70" s="1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6.95" customHeight="1">
      <c r="A71" s="38"/>
      <c r="B71" s="39"/>
      <c r="C71" s="40"/>
      <c r="D71" s="40"/>
      <c r="E71" s="40"/>
      <c r="F71" s="40"/>
      <c r="G71" s="40"/>
      <c r="H71" s="40"/>
      <c r="I71" s="137"/>
      <c r="J71" s="40"/>
      <c r="K71" s="40"/>
      <c r="L71" s="1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2" customHeight="1">
      <c r="A72" s="38"/>
      <c r="B72" s="39"/>
      <c r="C72" s="32" t="s">
        <v>16</v>
      </c>
      <c r="D72" s="40"/>
      <c r="E72" s="40"/>
      <c r="F72" s="40"/>
      <c r="G72" s="40"/>
      <c r="H72" s="40"/>
      <c r="I72" s="137"/>
      <c r="J72" s="40"/>
      <c r="K72" s="40"/>
      <c r="L72" s="1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6.5" customHeight="1">
      <c r="A73" s="38"/>
      <c r="B73" s="39"/>
      <c r="C73" s="40"/>
      <c r="D73" s="40"/>
      <c r="E73" s="172" t="str">
        <f>E7</f>
        <v>Transform. domova Kamelie Křižanov IV - SO.3 výstavba Měřín DA a DS</v>
      </c>
      <c r="F73" s="32"/>
      <c r="G73" s="32"/>
      <c r="H73" s="32"/>
      <c r="I73" s="137"/>
      <c r="J73" s="40"/>
      <c r="K73" s="40"/>
      <c r="L73" s="1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2" customHeight="1">
      <c r="A74" s="38"/>
      <c r="B74" s="39"/>
      <c r="C74" s="32" t="s">
        <v>149</v>
      </c>
      <c r="D74" s="40"/>
      <c r="E74" s="40"/>
      <c r="F74" s="40"/>
      <c r="G74" s="40"/>
      <c r="H74" s="40"/>
      <c r="I74" s="137"/>
      <c r="J74" s="40"/>
      <c r="K74" s="40"/>
      <c r="L74" s="1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6.5" customHeight="1">
      <c r="A75" s="38"/>
      <c r="B75" s="39"/>
      <c r="C75" s="40"/>
      <c r="D75" s="40"/>
      <c r="E75" s="69" t="str">
        <f>E9</f>
        <v>ALFA-265111 - D.27 - zpevněné plochy - veřejná část</v>
      </c>
      <c r="F75" s="40"/>
      <c r="G75" s="40"/>
      <c r="H75" s="40"/>
      <c r="I75" s="137"/>
      <c r="J75" s="40"/>
      <c r="K75" s="40"/>
      <c r="L75" s="1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6.95" customHeight="1">
      <c r="A76" s="38"/>
      <c r="B76" s="39"/>
      <c r="C76" s="40"/>
      <c r="D76" s="40"/>
      <c r="E76" s="40"/>
      <c r="F76" s="40"/>
      <c r="G76" s="40"/>
      <c r="H76" s="40"/>
      <c r="I76" s="137"/>
      <c r="J76" s="40"/>
      <c r="K76" s="40"/>
      <c r="L76" s="1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2" customHeight="1">
      <c r="A77" s="38"/>
      <c r="B77" s="39"/>
      <c r="C77" s="32" t="s">
        <v>22</v>
      </c>
      <c r="D77" s="40"/>
      <c r="E77" s="40"/>
      <c r="F77" s="27" t="str">
        <f>F12</f>
        <v>Měřín</v>
      </c>
      <c r="G77" s="40"/>
      <c r="H77" s="40"/>
      <c r="I77" s="141" t="s">
        <v>24</v>
      </c>
      <c r="J77" s="72" t="str">
        <f>IF(J12="","",J12)</f>
        <v>27. 1. 2020</v>
      </c>
      <c r="K77" s="40"/>
      <c r="L77" s="1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6.95" customHeight="1">
      <c r="A78" s="38"/>
      <c r="B78" s="39"/>
      <c r="C78" s="40"/>
      <c r="D78" s="40"/>
      <c r="E78" s="40"/>
      <c r="F78" s="40"/>
      <c r="G78" s="40"/>
      <c r="H78" s="40"/>
      <c r="I78" s="137"/>
      <c r="J78" s="40"/>
      <c r="K78" s="40"/>
      <c r="L78" s="1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40.05" customHeight="1">
      <c r="A79" s="38"/>
      <c r="B79" s="39"/>
      <c r="C79" s="32" t="s">
        <v>26</v>
      </c>
      <c r="D79" s="40"/>
      <c r="E79" s="40"/>
      <c r="F79" s="27" t="str">
        <f>E15</f>
        <v>Kraj Výsočina, Žižkova57, Jihlava</v>
      </c>
      <c r="G79" s="40"/>
      <c r="H79" s="40"/>
      <c r="I79" s="141" t="s">
        <v>33</v>
      </c>
      <c r="J79" s="36" t="str">
        <f>E21</f>
        <v>Atelier Alfa, spol. s r.o., Brněnská 48, Jihlava</v>
      </c>
      <c r="K79" s="40"/>
      <c r="L79" s="1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5.15" customHeight="1">
      <c r="A80" s="38"/>
      <c r="B80" s="39"/>
      <c r="C80" s="32" t="s">
        <v>31</v>
      </c>
      <c r="D80" s="40"/>
      <c r="E80" s="40"/>
      <c r="F80" s="27" t="str">
        <f>IF(E18="","",E18)</f>
        <v>Vyplň údaj</v>
      </c>
      <c r="G80" s="40"/>
      <c r="H80" s="40"/>
      <c r="I80" s="141" t="s">
        <v>36</v>
      </c>
      <c r="J80" s="36" t="str">
        <f>E24</f>
        <v xml:space="preserve"> </v>
      </c>
      <c r="K80" s="40"/>
      <c r="L80" s="1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0.3" customHeight="1">
      <c r="A81" s="38"/>
      <c r="B81" s="39"/>
      <c r="C81" s="40"/>
      <c r="D81" s="40"/>
      <c r="E81" s="40"/>
      <c r="F81" s="40"/>
      <c r="G81" s="40"/>
      <c r="H81" s="40"/>
      <c r="I81" s="137"/>
      <c r="J81" s="40"/>
      <c r="K81" s="40"/>
      <c r="L81" s="1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10" customFormat="1" ht="29.25" customHeight="1">
      <c r="A82" s="186"/>
      <c r="B82" s="187"/>
      <c r="C82" s="188" t="s">
        <v>338</v>
      </c>
      <c r="D82" s="189" t="s">
        <v>59</v>
      </c>
      <c r="E82" s="189" t="s">
        <v>55</v>
      </c>
      <c r="F82" s="189" t="s">
        <v>56</v>
      </c>
      <c r="G82" s="189" t="s">
        <v>339</v>
      </c>
      <c r="H82" s="189" t="s">
        <v>340</v>
      </c>
      <c r="I82" s="190" t="s">
        <v>341</v>
      </c>
      <c r="J82" s="189" t="s">
        <v>244</v>
      </c>
      <c r="K82" s="191" t="s">
        <v>342</v>
      </c>
      <c r="L82" s="192"/>
      <c r="M82" s="92" t="s">
        <v>28</v>
      </c>
      <c r="N82" s="93" t="s">
        <v>44</v>
      </c>
      <c r="O82" s="93" t="s">
        <v>343</v>
      </c>
      <c r="P82" s="93" t="s">
        <v>344</v>
      </c>
      <c r="Q82" s="93" t="s">
        <v>345</v>
      </c>
      <c r="R82" s="93" t="s">
        <v>346</v>
      </c>
      <c r="S82" s="93" t="s">
        <v>347</v>
      </c>
      <c r="T82" s="94" t="s">
        <v>348</v>
      </c>
      <c r="U82" s="186"/>
      <c r="V82" s="186"/>
      <c r="W82" s="186"/>
      <c r="X82" s="186"/>
      <c r="Y82" s="186"/>
      <c r="Z82" s="186"/>
      <c r="AA82" s="186"/>
      <c r="AB82" s="186"/>
      <c r="AC82" s="186"/>
      <c r="AD82" s="186"/>
      <c r="AE82" s="186"/>
    </row>
    <row r="83" spans="1:63" s="2" customFormat="1" ht="22.8" customHeight="1">
      <c r="A83" s="38"/>
      <c r="B83" s="39"/>
      <c r="C83" s="99" t="s">
        <v>349</v>
      </c>
      <c r="D83" s="40"/>
      <c r="E83" s="40"/>
      <c r="F83" s="40"/>
      <c r="G83" s="40"/>
      <c r="H83" s="40"/>
      <c r="I83" s="137"/>
      <c r="J83" s="193">
        <f>BK83</f>
        <v>0</v>
      </c>
      <c r="K83" s="40"/>
      <c r="L83" s="44"/>
      <c r="M83" s="95"/>
      <c r="N83" s="194"/>
      <c r="O83" s="96"/>
      <c r="P83" s="195">
        <f>P84+P101+P113+P130</f>
        <v>0</v>
      </c>
      <c r="Q83" s="96"/>
      <c r="R83" s="195">
        <f>R84+R101+R113+R130</f>
        <v>38.3178762</v>
      </c>
      <c r="S83" s="96"/>
      <c r="T83" s="196">
        <f>T84+T101+T113+T130</f>
        <v>0</v>
      </c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T83" s="17" t="s">
        <v>73</v>
      </c>
      <c r="AU83" s="17" t="s">
        <v>84</v>
      </c>
      <c r="BK83" s="197">
        <f>BK84+BK101+BK113+BK130</f>
        <v>0</v>
      </c>
    </row>
    <row r="84" spans="1:63" s="11" customFormat="1" ht="25.9" customHeight="1">
      <c r="A84" s="11"/>
      <c r="B84" s="198"/>
      <c r="C84" s="199"/>
      <c r="D84" s="200" t="s">
        <v>73</v>
      </c>
      <c r="E84" s="201" t="s">
        <v>82</v>
      </c>
      <c r="F84" s="201" t="s">
        <v>350</v>
      </c>
      <c r="G84" s="199"/>
      <c r="H84" s="199"/>
      <c r="I84" s="202"/>
      <c r="J84" s="203">
        <f>BK84</f>
        <v>0</v>
      </c>
      <c r="K84" s="199"/>
      <c r="L84" s="204"/>
      <c r="M84" s="205"/>
      <c r="N84" s="206"/>
      <c r="O84" s="206"/>
      <c r="P84" s="207">
        <f>SUM(P85:P100)</f>
        <v>0</v>
      </c>
      <c r="Q84" s="206"/>
      <c r="R84" s="207">
        <f>SUM(R85:R100)</f>
        <v>0</v>
      </c>
      <c r="S84" s="206"/>
      <c r="T84" s="208">
        <f>SUM(T85:T100)</f>
        <v>0</v>
      </c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R84" s="209" t="s">
        <v>228</v>
      </c>
      <c r="AT84" s="210" t="s">
        <v>73</v>
      </c>
      <c r="AU84" s="210" t="s">
        <v>74</v>
      </c>
      <c r="AY84" s="209" t="s">
        <v>351</v>
      </c>
      <c r="BK84" s="211">
        <f>SUM(BK85:BK100)</f>
        <v>0</v>
      </c>
    </row>
    <row r="85" spans="1:65" s="2" customFormat="1" ht="44.25" customHeight="1">
      <c r="A85" s="38"/>
      <c r="B85" s="39"/>
      <c r="C85" s="212" t="s">
        <v>82</v>
      </c>
      <c r="D85" s="212" t="s">
        <v>352</v>
      </c>
      <c r="E85" s="213" t="s">
        <v>5573</v>
      </c>
      <c r="F85" s="214" t="s">
        <v>5574</v>
      </c>
      <c r="G85" s="215" t="s">
        <v>355</v>
      </c>
      <c r="H85" s="216">
        <v>18.326</v>
      </c>
      <c r="I85" s="217"/>
      <c r="J85" s="218">
        <f>ROUND(I85*H85,2)</f>
        <v>0</v>
      </c>
      <c r="K85" s="214" t="s">
        <v>356</v>
      </c>
      <c r="L85" s="44"/>
      <c r="M85" s="219" t="s">
        <v>28</v>
      </c>
      <c r="N85" s="220" t="s">
        <v>45</v>
      </c>
      <c r="O85" s="84"/>
      <c r="P85" s="221">
        <f>O85*H85</f>
        <v>0</v>
      </c>
      <c r="Q85" s="221">
        <v>0</v>
      </c>
      <c r="R85" s="221">
        <f>Q85*H85</f>
        <v>0</v>
      </c>
      <c r="S85" s="221">
        <v>0</v>
      </c>
      <c r="T85" s="222">
        <f>S85*H85</f>
        <v>0</v>
      </c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R85" s="223" t="s">
        <v>228</v>
      </c>
      <c r="AT85" s="223" t="s">
        <v>352</v>
      </c>
      <c r="AU85" s="223" t="s">
        <v>82</v>
      </c>
      <c r="AY85" s="17" t="s">
        <v>351</v>
      </c>
      <c r="BE85" s="224">
        <f>IF(N85="základní",J85,0)</f>
        <v>0</v>
      </c>
      <c r="BF85" s="224">
        <f>IF(N85="snížená",J85,0)</f>
        <v>0</v>
      </c>
      <c r="BG85" s="224">
        <f>IF(N85="zákl. přenesená",J85,0)</f>
        <v>0</v>
      </c>
      <c r="BH85" s="224">
        <f>IF(N85="sníž. přenesená",J85,0)</f>
        <v>0</v>
      </c>
      <c r="BI85" s="224">
        <f>IF(N85="nulová",J85,0)</f>
        <v>0</v>
      </c>
      <c r="BJ85" s="17" t="s">
        <v>82</v>
      </c>
      <c r="BK85" s="224">
        <f>ROUND(I85*H85,2)</f>
        <v>0</v>
      </c>
      <c r="BL85" s="17" t="s">
        <v>228</v>
      </c>
      <c r="BM85" s="223" t="s">
        <v>5682</v>
      </c>
    </row>
    <row r="86" spans="1:51" s="12" customFormat="1" ht="12">
      <c r="A86" s="12"/>
      <c r="B86" s="225"/>
      <c r="C86" s="226"/>
      <c r="D86" s="227" t="s">
        <v>358</v>
      </c>
      <c r="E86" s="228" t="s">
        <v>28</v>
      </c>
      <c r="F86" s="229" t="s">
        <v>5576</v>
      </c>
      <c r="G86" s="226"/>
      <c r="H86" s="228" t="s">
        <v>28</v>
      </c>
      <c r="I86" s="230"/>
      <c r="J86" s="226"/>
      <c r="K86" s="226"/>
      <c r="L86" s="231"/>
      <c r="M86" s="232"/>
      <c r="N86" s="233"/>
      <c r="O86" s="233"/>
      <c r="P86" s="233"/>
      <c r="Q86" s="233"/>
      <c r="R86" s="233"/>
      <c r="S86" s="233"/>
      <c r="T86" s="234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T86" s="235" t="s">
        <v>358</v>
      </c>
      <c r="AU86" s="235" t="s">
        <v>82</v>
      </c>
      <c r="AV86" s="12" t="s">
        <v>82</v>
      </c>
      <c r="AW86" s="12" t="s">
        <v>35</v>
      </c>
      <c r="AX86" s="12" t="s">
        <v>74</v>
      </c>
      <c r="AY86" s="235" t="s">
        <v>351</v>
      </c>
    </row>
    <row r="87" spans="1:51" s="13" customFormat="1" ht="12">
      <c r="A87" s="13"/>
      <c r="B87" s="236"/>
      <c r="C87" s="237"/>
      <c r="D87" s="227" t="s">
        <v>358</v>
      </c>
      <c r="E87" s="238" t="s">
        <v>360</v>
      </c>
      <c r="F87" s="239" t="s">
        <v>5683</v>
      </c>
      <c r="G87" s="237"/>
      <c r="H87" s="240">
        <v>18.326</v>
      </c>
      <c r="I87" s="241"/>
      <c r="J87" s="237"/>
      <c r="K87" s="237"/>
      <c r="L87" s="242"/>
      <c r="M87" s="243"/>
      <c r="N87" s="244"/>
      <c r="O87" s="244"/>
      <c r="P87" s="244"/>
      <c r="Q87" s="244"/>
      <c r="R87" s="244"/>
      <c r="S87" s="244"/>
      <c r="T87" s="245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T87" s="246" t="s">
        <v>358</v>
      </c>
      <c r="AU87" s="246" t="s">
        <v>82</v>
      </c>
      <c r="AV87" s="13" t="s">
        <v>138</v>
      </c>
      <c r="AW87" s="13" t="s">
        <v>35</v>
      </c>
      <c r="AX87" s="13" t="s">
        <v>82</v>
      </c>
      <c r="AY87" s="246" t="s">
        <v>351</v>
      </c>
    </row>
    <row r="88" spans="1:65" s="2" customFormat="1" ht="44.25" customHeight="1">
      <c r="A88" s="38"/>
      <c r="B88" s="39"/>
      <c r="C88" s="212" t="s">
        <v>138</v>
      </c>
      <c r="D88" s="212" t="s">
        <v>352</v>
      </c>
      <c r="E88" s="213" t="s">
        <v>5582</v>
      </c>
      <c r="F88" s="214" t="s">
        <v>5583</v>
      </c>
      <c r="G88" s="215" t="s">
        <v>355</v>
      </c>
      <c r="H88" s="216">
        <v>18.326</v>
      </c>
      <c r="I88" s="217"/>
      <c r="J88" s="218">
        <f>ROUND(I88*H88,2)</f>
        <v>0</v>
      </c>
      <c r="K88" s="214" t="s">
        <v>356</v>
      </c>
      <c r="L88" s="44"/>
      <c r="M88" s="219" t="s">
        <v>28</v>
      </c>
      <c r="N88" s="220" t="s">
        <v>45</v>
      </c>
      <c r="O88" s="84"/>
      <c r="P88" s="221">
        <f>O88*H88</f>
        <v>0</v>
      </c>
      <c r="Q88" s="221">
        <v>0</v>
      </c>
      <c r="R88" s="221">
        <f>Q88*H88</f>
        <v>0</v>
      </c>
      <c r="S88" s="221">
        <v>0</v>
      </c>
      <c r="T88" s="222">
        <f>S88*H88</f>
        <v>0</v>
      </c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R88" s="223" t="s">
        <v>228</v>
      </c>
      <c r="AT88" s="223" t="s">
        <v>352</v>
      </c>
      <c r="AU88" s="223" t="s">
        <v>82</v>
      </c>
      <c r="AY88" s="17" t="s">
        <v>351</v>
      </c>
      <c r="BE88" s="224">
        <f>IF(N88="základní",J88,0)</f>
        <v>0</v>
      </c>
      <c r="BF88" s="224">
        <f>IF(N88="snížená",J88,0)</f>
        <v>0</v>
      </c>
      <c r="BG88" s="224">
        <f>IF(N88="zákl. přenesená",J88,0)</f>
        <v>0</v>
      </c>
      <c r="BH88" s="224">
        <f>IF(N88="sníž. přenesená",J88,0)</f>
        <v>0</v>
      </c>
      <c r="BI88" s="224">
        <f>IF(N88="nulová",J88,0)</f>
        <v>0</v>
      </c>
      <c r="BJ88" s="17" t="s">
        <v>82</v>
      </c>
      <c r="BK88" s="224">
        <f>ROUND(I88*H88,2)</f>
        <v>0</v>
      </c>
      <c r="BL88" s="17" t="s">
        <v>228</v>
      </c>
      <c r="BM88" s="223" t="s">
        <v>5684</v>
      </c>
    </row>
    <row r="89" spans="1:51" s="13" customFormat="1" ht="12">
      <c r="A89" s="13"/>
      <c r="B89" s="236"/>
      <c r="C89" s="237"/>
      <c r="D89" s="227" t="s">
        <v>358</v>
      </c>
      <c r="E89" s="238" t="s">
        <v>365</v>
      </c>
      <c r="F89" s="239" t="s">
        <v>5685</v>
      </c>
      <c r="G89" s="237"/>
      <c r="H89" s="240">
        <v>18.326</v>
      </c>
      <c r="I89" s="241"/>
      <c r="J89" s="237"/>
      <c r="K89" s="237"/>
      <c r="L89" s="242"/>
      <c r="M89" s="243"/>
      <c r="N89" s="244"/>
      <c r="O89" s="244"/>
      <c r="P89" s="244"/>
      <c r="Q89" s="244"/>
      <c r="R89" s="244"/>
      <c r="S89" s="244"/>
      <c r="T89" s="245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46" t="s">
        <v>358</v>
      </c>
      <c r="AU89" s="246" t="s">
        <v>82</v>
      </c>
      <c r="AV89" s="13" t="s">
        <v>138</v>
      </c>
      <c r="AW89" s="13" t="s">
        <v>35</v>
      </c>
      <c r="AX89" s="13" t="s">
        <v>82</v>
      </c>
      <c r="AY89" s="246" t="s">
        <v>351</v>
      </c>
    </row>
    <row r="90" spans="1:65" s="2" customFormat="1" ht="44.25" customHeight="1">
      <c r="A90" s="38"/>
      <c r="B90" s="39"/>
      <c r="C90" s="212" t="s">
        <v>367</v>
      </c>
      <c r="D90" s="212" t="s">
        <v>352</v>
      </c>
      <c r="E90" s="213" t="s">
        <v>5043</v>
      </c>
      <c r="F90" s="214" t="s">
        <v>453</v>
      </c>
      <c r="G90" s="215" t="s">
        <v>355</v>
      </c>
      <c r="H90" s="216">
        <v>18.326</v>
      </c>
      <c r="I90" s="217"/>
      <c r="J90" s="218">
        <f>ROUND(I90*H90,2)</f>
        <v>0</v>
      </c>
      <c r="K90" s="214" t="s">
        <v>28</v>
      </c>
      <c r="L90" s="44"/>
      <c r="M90" s="219" t="s">
        <v>28</v>
      </c>
      <c r="N90" s="220" t="s">
        <v>45</v>
      </c>
      <c r="O90" s="84"/>
      <c r="P90" s="221">
        <f>O90*H90</f>
        <v>0</v>
      </c>
      <c r="Q90" s="221">
        <v>0</v>
      </c>
      <c r="R90" s="221">
        <f>Q90*H90</f>
        <v>0</v>
      </c>
      <c r="S90" s="221">
        <v>0</v>
      </c>
      <c r="T90" s="222">
        <f>S90*H90</f>
        <v>0</v>
      </c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R90" s="223" t="s">
        <v>228</v>
      </c>
      <c r="AT90" s="223" t="s">
        <v>352</v>
      </c>
      <c r="AU90" s="223" t="s">
        <v>82</v>
      </c>
      <c r="AY90" s="17" t="s">
        <v>351</v>
      </c>
      <c r="BE90" s="224">
        <f>IF(N90="základní",J90,0)</f>
        <v>0</v>
      </c>
      <c r="BF90" s="224">
        <f>IF(N90="snížená",J90,0)</f>
        <v>0</v>
      </c>
      <c r="BG90" s="224">
        <f>IF(N90="zákl. přenesená",J90,0)</f>
        <v>0</v>
      </c>
      <c r="BH90" s="224">
        <f>IF(N90="sníž. přenesená",J90,0)</f>
        <v>0</v>
      </c>
      <c r="BI90" s="224">
        <f>IF(N90="nulová",J90,0)</f>
        <v>0</v>
      </c>
      <c r="BJ90" s="17" t="s">
        <v>82</v>
      </c>
      <c r="BK90" s="224">
        <f>ROUND(I90*H90,2)</f>
        <v>0</v>
      </c>
      <c r="BL90" s="17" t="s">
        <v>228</v>
      </c>
      <c r="BM90" s="223" t="s">
        <v>5686</v>
      </c>
    </row>
    <row r="91" spans="1:51" s="13" customFormat="1" ht="12">
      <c r="A91" s="13"/>
      <c r="B91" s="236"/>
      <c r="C91" s="237"/>
      <c r="D91" s="227" t="s">
        <v>358</v>
      </c>
      <c r="E91" s="238" t="s">
        <v>371</v>
      </c>
      <c r="F91" s="239" t="s">
        <v>5685</v>
      </c>
      <c r="G91" s="237"/>
      <c r="H91" s="240">
        <v>18.326</v>
      </c>
      <c r="I91" s="241"/>
      <c r="J91" s="237"/>
      <c r="K91" s="237"/>
      <c r="L91" s="242"/>
      <c r="M91" s="243"/>
      <c r="N91" s="244"/>
      <c r="O91" s="244"/>
      <c r="P91" s="244"/>
      <c r="Q91" s="244"/>
      <c r="R91" s="244"/>
      <c r="S91" s="244"/>
      <c r="T91" s="245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46" t="s">
        <v>358</v>
      </c>
      <c r="AU91" s="246" t="s">
        <v>82</v>
      </c>
      <c r="AV91" s="13" t="s">
        <v>138</v>
      </c>
      <c r="AW91" s="13" t="s">
        <v>35</v>
      </c>
      <c r="AX91" s="13" t="s">
        <v>82</v>
      </c>
      <c r="AY91" s="246" t="s">
        <v>351</v>
      </c>
    </row>
    <row r="92" spans="1:65" s="2" customFormat="1" ht="33" customHeight="1">
      <c r="A92" s="38"/>
      <c r="B92" s="39"/>
      <c r="C92" s="212" t="s">
        <v>228</v>
      </c>
      <c r="D92" s="212" t="s">
        <v>352</v>
      </c>
      <c r="E92" s="213" t="s">
        <v>5049</v>
      </c>
      <c r="F92" s="214" t="s">
        <v>5050</v>
      </c>
      <c r="G92" s="215" t="s">
        <v>355</v>
      </c>
      <c r="H92" s="216">
        <v>18.326</v>
      </c>
      <c r="I92" s="217"/>
      <c r="J92" s="218">
        <f>ROUND(I92*H92,2)</f>
        <v>0</v>
      </c>
      <c r="K92" s="214" t="s">
        <v>356</v>
      </c>
      <c r="L92" s="44"/>
      <c r="M92" s="219" t="s">
        <v>28</v>
      </c>
      <c r="N92" s="220" t="s">
        <v>45</v>
      </c>
      <c r="O92" s="84"/>
      <c r="P92" s="221">
        <f>O92*H92</f>
        <v>0</v>
      </c>
      <c r="Q92" s="221">
        <v>0</v>
      </c>
      <c r="R92" s="221">
        <f>Q92*H92</f>
        <v>0</v>
      </c>
      <c r="S92" s="221">
        <v>0</v>
      </c>
      <c r="T92" s="222">
        <f>S92*H92</f>
        <v>0</v>
      </c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R92" s="223" t="s">
        <v>228</v>
      </c>
      <c r="AT92" s="223" t="s">
        <v>352</v>
      </c>
      <c r="AU92" s="223" t="s">
        <v>82</v>
      </c>
      <c r="AY92" s="17" t="s">
        <v>351</v>
      </c>
      <c r="BE92" s="224">
        <f>IF(N92="základní",J92,0)</f>
        <v>0</v>
      </c>
      <c r="BF92" s="224">
        <f>IF(N92="snížená",J92,0)</f>
        <v>0</v>
      </c>
      <c r="BG92" s="224">
        <f>IF(N92="zákl. přenesená",J92,0)</f>
        <v>0</v>
      </c>
      <c r="BH92" s="224">
        <f>IF(N92="sníž. přenesená",J92,0)</f>
        <v>0</v>
      </c>
      <c r="BI92" s="224">
        <f>IF(N92="nulová",J92,0)</f>
        <v>0</v>
      </c>
      <c r="BJ92" s="17" t="s">
        <v>82</v>
      </c>
      <c r="BK92" s="224">
        <f>ROUND(I92*H92,2)</f>
        <v>0</v>
      </c>
      <c r="BL92" s="17" t="s">
        <v>228</v>
      </c>
      <c r="BM92" s="223" t="s">
        <v>5687</v>
      </c>
    </row>
    <row r="93" spans="1:51" s="13" customFormat="1" ht="12">
      <c r="A93" s="13"/>
      <c r="B93" s="236"/>
      <c r="C93" s="237"/>
      <c r="D93" s="227" t="s">
        <v>358</v>
      </c>
      <c r="E93" s="238" t="s">
        <v>375</v>
      </c>
      <c r="F93" s="239" t="s">
        <v>5685</v>
      </c>
      <c r="G93" s="237"/>
      <c r="H93" s="240">
        <v>18.326</v>
      </c>
      <c r="I93" s="241"/>
      <c r="J93" s="237"/>
      <c r="K93" s="237"/>
      <c r="L93" s="242"/>
      <c r="M93" s="243"/>
      <c r="N93" s="244"/>
      <c r="O93" s="244"/>
      <c r="P93" s="244"/>
      <c r="Q93" s="244"/>
      <c r="R93" s="244"/>
      <c r="S93" s="244"/>
      <c r="T93" s="245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46" t="s">
        <v>358</v>
      </c>
      <c r="AU93" s="246" t="s">
        <v>82</v>
      </c>
      <c r="AV93" s="13" t="s">
        <v>138</v>
      </c>
      <c r="AW93" s="13" t="s">
        <v>35</v>
      </c>
      <c r="AX93" s="13" t="s">
        <v>82</v>
      </c>
      <c r="AY93" s="246" t="s">
        <v>351</v>
      </c>
    </row>
    <row r="94" spans="1:65" s="2" customFormat="1" ht="16.5" customHeight="1">
      <c r="A94" s="38"/>
      <c r="B94" s="39"/>
      <c r="C94" s="212" t="s">
        <v>376</v>
      </c>
      <c r="D94" s="212" t="s">
        <v>352</v>
      </c>
      <c r="E94" s="213" t="s">
        <v>462</v>
      </c>
      <c r="F94" s="214" t="s">
        <v>463</v>
      </c>
      <c r="G94" s="215" t="s">
        <v>355</v>
      </c>
      <c r="H94" s="216">
        <v>18.326</v>
      </c>
      <c r="I94" s="217"/>
      <c r="J94" s="218">
        <f>ROUND(I94*H94,2)</f>
        <v>0</v>
      </c>
      <c r="K94" s="214" t="s">
        <v>356</v>
      </c>
      <c r="L94" s="44"/>
      <c r="M94" s="219" t="s">
        <v>28</v>
      </c>
      <c r="N94" s="220" t="s">
        <v>45</v>
      </c>
      <c r="O94" s="84"/>
      <c r="P94" s="221">
        <f>O94*H94</f>
        <v>0</v>
      </c>
      <c r="Q94" s="221">
        <v>0</v>
      </c>
      <c r="R94" s="221">
        <f>Q94*H94</f>
        <v>0</v>
      </c>
      <c r="S94" s="221">
        <v>0</v>
      </c>
      <c r="T94" s="222">
        <f>S94*H94</f>
        <v>0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223" t="s">
        <v>228</v>
      </c>
      <c r="AT94" s="223" t="s">
        <v>352</v>
      </c>
      <c r="AU94" s="223" t="s">
        <v>82</v>
      </c>
      <c r="AY94" s="17" t="s">
        <v>351</v>
      </c>
      <c r="BE94" s="224">
        <f>IF(N94="základní",J94,0)</f>
        <v>0</v>
      </c>
      <c r="BF94" s="224">
        <f>IF(N94="snížená",J94,0)</f>
        <v>0</v>
      </c>
      <c r="BG94" s="224">
        <f>IF(N94="zákl. přenesená",J94,0)</f>
        <v>0</v>
      </c>
      <c r="BH94" s="224">
        <f>IF(N94="sníž. přenesená",J94,0)</f>
        <v>0</v>
      </c>
      <c r="BI94" s="224">
        <f>IF(N94="nulová",J94,0)</f>
        <v>0</v>
      </c>
      <c r="BJ94" s="17" t="s">
        <v>82</v>
      </c>
      <c r="BK94" s="224">
        <f>ROUND(I94*H94,2)</f>
        <v>0</v>
      </c>
      <c r="BL94" s="17" t="s">
        <v>228</v>
      </c>
      <c r="BM94" s="223" t="s">
        <v>5688</v>
      </c>
    </row>
    <row r="95" spans="1:51" s="13" customFormat="1" ht="12">
      <c r="A95" s="13"/>
      <c r="B95" s="236"/>
      <c r="C95" s="237"/>
      <c r="D95" s="227" t="s">
        <v>358</v>
      </c>
      <c r="E95" s="238" t="s">
        <v>380</v>
      </c>
      <c r="F95" s="239" t="s">
        <v>5685</v>
      </c>
      <c r="G95" s="237"/>
      <c r="H95" s="240">
        <v>18.326</v>
      </c>
      <c r="I95" s="241"/>
      <c r="J95" s="237"/>
      <c r="K95" s="237"/>
      <c r="L95" s="242"/>
      <c r="M95" s="243"/>
      <c r="N95" s="244"/>
      <c r="O95" s="244"/>
      <c r="P95" s="244"/>
      <c r="Q95" s="244"/>
      <c r="R95" s="244"/>
      <c r="S95" s="244"/>
      <c r="T95" s="245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46" t="s">
        <v>358</v>
      </c>
      <c r="AU95" s="246" t="s">
        <v>82</v>
      </c>
      <c r="AV95" s="13" t="s">
        <v>138</v>
      </c>
      <c r="AW95" s="13" t="s">
        <v>35</v>
      </c>
      <c r="AX95" s="13" t="s">
        <v>82</v>
      </c>
      <c r="AY95" s="246" t="s">
        <v>351</v>
      </c>
    </row>
    <row r="96" spans="1:65" s="2" customFormat="1" ht="21.75" customHeight="1">
      <c r="A96" s="38"/>
      <c r="B96" s="39"/>
      <c r="C96" s="212" t="s">
        <v>385</v>
      </c>
      <c r="D96" s="212" t="s">
        <v>352</v>
      </c>
      <c r="E96" s="213" t="s">
        <v>5054</v>
      </c>
      <c r="F96" s="214" t="s">
        <v>5055</v>
      </c>
      <c r="G96" s="215" t="s">
        <v>355</v>
      </c>
      <c r="H96" s="216">
        <v>18.326</v>
      </c>
      <c r="I96" s="217"/>
      <c r="J96" s="218">
        <f>ROUND(I96*H96,2)</f>
        <v>0</v>
      </c>
      <c r="K96" s="214" t="s">
        <v>28</v>
      </c>
      <c r="L96" s="44"/>
      <c r="M96" s="219" t="s">
        <v>28</v>
      </c>
      <c r="N96" s="220" t="s">
        <v>45</v>
      </c>
      <c r="O96" s="84"/>
      <c r="P96" s="221">
        <f>O96*H96</f>
        <v>0</v>
      </c>
      <c r="Q96" s="221">
        <v>0</v>
      </c>
      <c r="R96" s="221">
        <f>Q96*H96</f>
        <v>0</v>
      </c>
      <c r="S96" s="221">
        <v>0</v>
      </c>
      <c r="T96" s="222">
        <f>S96*H96</f>
        <v>0</v>
      </c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R96" s="223" t="s">
        <v>228</v>
      </c>
      <c r="AT96" s="223" t="s">
        <v>352</v>
      </c>
      <c r="AU96" s="223" t="s">
        <v>82</v>
      </c>
      <c r="AY96" s="17" t="s">
        <v>351</v>
      </c>
      <c r="BE96" s="224">
        <f>IF(N96="základní",J96,0)</f>
        <v>0</v>
      </c>
      <c r="BF96" s="224">
        <f>IF(N96="snížená",J96,0)</f>
        <v>0</v>
      </c>
      <c r="BG96" s="224">
        <f>IF(N96="zákl. přenesená",J96,0)</f>
        <v>0</v>
      </c>
      <c r="BH96" s="224">
        <f>IF(N96="sníž. přenesená",J96,0)</f>
        <v>0</v>
      </c>
      <c r="BI96" s="224">
        <f>IF(N96="nulová",J96,0)</f>
        <v>0</v>
      </c>
      <c r="BJ96" s="17" t="s">
        <v>82</v>
      </c>
      <c r="BK96" s="224">
        <f>ROUND(I96*H96,2)</f>
        <v>0</v>
      </c>
      <c r="BL96" s="17" t="s">
        <v>228</v>
      </c>
      <c r="BM96" s="223" t="s">
        <v>5689</v>
      </c>
    </row>
    <row r="97" spans="1:51" s="13" customFormat="1" ht="12">
      <c r="A97" s="13"/>
      <c r="B97" s="236"/>
      <c r="C97" s="237"/>
      <c r="D97" s="227" t="s">
        <v>358</v>
      </c>
      <c r="E97" s="238" t="s">
        <v>389</v>
      </c>
      <c r="F97" s="239" t="s">
        <v>5685</v>
      </c>
      <c r="G97" s="237"/>
      <c r="H97" s="240">
        <v>18.326</v>
      </c>
      <c r="I97" s="241"/>
      <c r="J97" s="237"/>
      <c r="K97" s="237"/>
      <c r="L97" s="242"/>
      <c r="M97" s="243"/>
      <c r="N97" s="244"/>
      <c r="O97" s="244"/>
      <c r="P97" s="244"/>
      <c r="Q97" s="244"/>
      <c r="R97" s="244"/>
      <c r="S97" s="244"/>
      <c r="T97" s="245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46" t="s">
        <v>358</v>
      </c>
      <c r="AU97" s="246" t="s">
        <v>82</v>
      </c>
      <c r="AV97" s="13" t="s">
        <v>138</v>
      </c>
      <c r="AW97" s="13" t="s">
        <v>35</v>
      </c>
      <c r="AX97" s="13" t="s">
        <v>82</v>
      </c>
      <c r="AY97" s="246" t="s">
        <v>351</v>
      </c>
    </row>
    <row r="98" spans="1:65" s="2" customFormat="1" ht="21.75" customHeight="1">
      <c r="A98" s="38"/>
      <c r="B98" s="39"/>
      <c r="C98" s="212" t="s">
        <v>395</v>
      </c>
      <c r="D98" s="212" t="s">
        <v>352</v>
      </c>
      <c r="E98" s="213" t="s">
        <v>478</v>
      </c>
      <c r="F98" s="214" t="s">
        <v>479</v>
      </c>
      <c r="G98" s="215" t="s">
        <v>398</v>
      </c>
      <c r="H98" s="216">
        <v>32.15</v>
      </c>
      <c r="I98" s="217"/>
      <c r="J98" s="218">
        <f>ROUND(I98*H98,2)</f>
        <v>0</v>
      </c>
      <c r="K98" s="214" t="s">
        <v>356</v>
      </c>
      <c r="L98" s="44"/>
      <c r="M98" s="219" t="s">
        <v>28</v>
      </c>
      <c r="N98" s="220" t="s">
        <v>45</v>
      </c>
      <c r="O98" s="84"/>
      <c r="P98" s="221">
        <f>O98*H98</f>
        <v>0</v>
      </c>
      <c r="Q98" s="221">
        <v>0</v>
      </c>
      <c r="R98" s="221">
        <f>Q98*H98</f>
        <v>0</v>
      </c>
      <c r="S98" s="221">
        <v>0</v>
      </c>
      <c r="T98" s="222">
        <f>S98*H98</f>
        <v>0</v>
      </c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R98" s="223" t="s">
        <v>228</v>
      </c>
      <c r="AT98" s="223" t="s">
        <v>352</v>
      </c>
      <c r="AU98" s="223" t="s">
        <v>82</v>
      </c>
      <c r="AY98" s="17" t="s">
        <v>351</v>
      </c>
      <c r="BE98" s="224">
        <f>IF(N98="základní",J98,0)</f>
        <v>0</v>
      </c>
      <c r="BF98" s="224">
        <f>IF(N98="snížená",J98,0)</f>
        <v>0</v>
      </c>
      <c r="BG98" s="224">
        <f>IF(N98="zákl. přenesená",J98,0)</f>
        <v>0</v>
      </c>
      <c r="BH98" s="224">
        <f>IF(N98="sníž. přenesená",J98,0)</f>
        <v>0</v>
      </c>
      <c r="BI98" s="224">
        <f>IF(N98="nulová",J98,0)</f>
        <v>0</v>
      </c>
      <c r="BJ98" s="17" t="s">
        <v>82</v>
      </c>
      <c r="BK98" s="224">
        <f>ROUND(I98*H98,2)</f>
        <v>0</v>
      </c>
      <c r="BL98" s="17" t="s">
        <v>228</v>
      </c>
      <c r="BM98" s="223" t="s">
        <v>5690</v>
      </c>
    </row>
    <row r="99" spans="1:51" s="12" customFormat="1" ht="12">
      <c r="A99" s="12"/>
      <c r="B99" s="225"/>
      <c r="C99" s="226"/>
      <c r="D99" s="227" t="s">
        <v>358</v>
      </c>
      <c r="E99" s="228" t="s">
        <v>28</v>
      </c>
      <c r="F99" s="229" t="s">
        <v>5576</v>
      </c>
      <c r="G99" s="226"/>
      <c r="H99" s="228" t="s">
        <v>28</v>
      </c>
      <c r="I99" s="230"/>
      <c r="J99" s="226"/>
      <c r="K99" s="226"/>
      <c r="L99" s="231"/>
      <c r="M99" s="232"/>
      <c r="N99" s="233"/>
      <c r="O99" s="233"/>
      <c r="P99" s="233"/>
      <c r="Q99" s="233"/>
      <c r="R99" s="233"/>
      <c r="S99" s="233"/>
      <c r="T99" s="234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T99" s="235" t="s">
        <v>358</v>
      </c>
      <c r="AU99" s="235" t="s">
        <v>82</v>
      </c>
      <c r="AV99" s="12" t="s">
        <v>82</v>
      </c>
      <c r="AW99" s="12" t="s">
        <v>35</v>
      </c>
      <c r="AX99" s="12" t="s">
        <v>74</v>
      </c>
      <c r="AY99" s="235" t="s">
        <v>351</v>
      </c>
    </row>
    <row r="100" spans="1:51" s="13" customFormat="1" ht="12">
      <c r="A100" s="13"/>
      <c r="B100" s="236"/>
      <c r="C100" s="237"/>
      <c r="D100" s="227" t="s">
        <v>358</v>
      </c>
      <c r="E100" s="238" t="s">
        <v>400</v>
      </c>
      <c r="F100" s="239" t="s">
        <v>5691</v>
      </c>
      <c r="G100" s="237"/>
      <c r="H100" s="240">
        <v>32.15</v>
      </c>
      <c r="I100" s="241"/>
      <c r="J100" s="237"/>
      <c r="K100" s="237"/>
      <c r="L100" s="242"/>
      <c r="M100" s="243"/>
      <c r="N100" s="244"/>
      <c r="O100" s="244"/>
      <c r="P100" s="244"/>
      <c r="Q100" s="244"/>
      <c r="R100" s="244"/>
      <c r="S100" s="244"/>
      <c r="T100" s="245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46" t="s">
        <v>358</v>
      </c>
      <c r="AU100" s="246" t="s">
        <v>82</v>
      </c>
      <c r="AV100" s="13" t="s">
        <v>138</v>
      </c>
      <c r="AW100" s="13" t="s">
        <v>35</v>
      </c>
      <c r="AX100" s="13" t="s">
        <v>82</v>
      </c>
      <c r="AY100" s="246" t="s">
        <v>351</v>
      </c>
    </row>
    <row r="101" spans="1:63" s="11" customFormat="1" ht="25.9" customHeight="1">
      <c r="A101" s="11"/>
      <c r="B101" s="198"/>
      <c r="C101" s="199"/>
      <c r="D101" s="200" t="s">
        <v>73</v>
      </c>
      <c r="E101" s="201" t="s">
        <v>376</v>
      </c>
      <c r="F101" s="201" t="s">
        <v>748</v>
      </c>
      <c r="G101" s="199"/>
      <c r="H101" s="199"/>
      <c r="I101" s="202"/>
      <c r="J101" s="203">
        <f>BK101</f>
        <v>0</v>
      </c>
      <c r="K101" s="199"/>
      <c r="L101" s="204"/>
      <c r="M101" s="205"/>
      <c r="N101" s="206"/>
      <c r="O101" s="206"/>
      <c r="P101" s="207">
        <f>SUM(P102:P112)</f>
        <v>0</v>
      </c>
      <c r="Q101" s="206"/>
      <c r="R101" s="207">
        <f>SUM(R102:R112)</f>
        <v>30.751046000000002</v>
      </c>
      <c r="S101" s="206"/>
      <c r="T101" s="208">
        <f>SUM(T102:T112)</f>
        <v>0</v>
      </c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R101" s="209" t="s">
        <v>228</v>
      </c>
      <c r="AT101" s="210" t="s">
        <v>73</v>
      </c>
      <c r="AU101" s="210" t="s">
        <v>74</v>
      </c>
      <c r="AY101" s="209" t="s">
        <v>351</v>
      </c>
      <c r="BK101" s="211">
        <f>SUM(BK102:BK112)</f>
        <v>0</v>
      </c>
    </row>
    <row r="102" spans="1:65" s="2" customFormat="1" ht="33" customHeight="1">
      <c r="A102" s="38"/>
      <c r="B102" s="39"/>
      <c r="C102" s="212" t="s">
        <v>405</v>
      </c>
      <c r="D102" s="212" t="s">
        <v>352</v>
      </c>
      <c r="E102" s="213" t="s">
        <v>5602</v>
      </c>
      <c r="F102" s="214" t="s">
        <v>5603</v>
      </c>
      <c r="G102" s="215" t="s">
        <v>398</v>
      </c>
      <c r="H102" s="216">
        <v>22.5</v>
      </c>
      <c r="I102" s="217"/>
      <c r="J102" s="218">
        <f>ROUND(I102*H102,2)</f>
        <v>0</v>
      </c>
      <c r="K102" s="214" t="s">
        <v>28</v>
      </c>
      <c r="L102" s="44"/>
      <c r="M102" s="219" t="s">
        <v>28</v>
      </c>
      <c r="N102" s="220" t="s">
        <v>45</v>
      </c>
      <c r="O102" s="84"/>
      <c r="P102" s="221">
        <f>O102*H102</f>
        <v>0</v>
      </c>
      <c r="Q102" s="221">
        <v>0.18907</v>
      </c>
      <c r="R102" s="221">
        <f>Q102*H102</f>
        <v>4.254074999999999</v>
      </c>
      <c r="S102" s="221">
        <v>0</v>
      </c>
      <c r="T102" s="222">
        <f>S102*H102</f>
        <v>0</v>
      </c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R102" s="223" t="s">
        <v>228</v>
      </c>
      <c r="AT102" s="223" t="s">
        <v>352</v>
      </c>
      <c r="AU102" s="223" t="s">
        <v>82</v>
      </c>
      <c r="AY102" s="17" t="s">
        <v>351</v>
      </c>
      <c r="BE102" s="224">
        <f>IF(N102="základní",J102,0)</f>
        <v>0</v>
      </c>
      <c r="BF102" s="224">
        <f>IF(N102="snížená",J102,0)</f>
        <v>0</v>
      </c>
      <c r="BG102" s="224">
        <f>IF(N102="zákl. přenesená",J102,0)</f>
        <v>0</v>
      </c>
      <c r="BH102" s="224">
        <f>IF(N102="sníž. přenesená",J102,0)</f>
        <v>0</v>
      </c>
      <c r="BI102" s="224">
        <f>IF(N102="nulová",J102,0)</f>
        <v>0</v>
      </c>
      <c r="BJ102" s="17" t="s">
        <v>82</v>
      </c>
      <c r="BK102" s="224">
        <f>ROUND(I102*H102,2)</f>
        <v>0</v>
      </c>
      <c r="BL102" s="17" t="s">
        <v>228</v>
      </c>
      <c r="BM102" s="223" t="s">
        <v>5692</v>
      </c>
    </row>
    <row r="103" spans="1:51" s="12" customFormat="1" ht="12">
      <c r="A103" s="12"/>
      <c r="B103" s="225"/>
      <c r="C103" s="226"/>
      <c r="D103" s="227" t="s">
        <v>358</v>
      </c>
      <c r="E103" s="228" t="s">
        <v>28</v>
      </c>
      <c r="F103" s="229" t="s">
        <v>5576</v>
      </c>
      <c r="G103" s="226"/>
      <c r="H103" s="228" t="s">
        <v>28</v>
      </c>
      <c r="I103" s="230"/>
      <c r="J103" s="226"/>
      <c r="K103" s="226"/>
      <c r="L103" s="231"/>
      <c r="M103" s="232"/>
      <c r="N103" s="233"/>
      <c r="O103" s="233"/>
      <c r="P103" s="233"/>
      <c r="Q103" s="233"/>
      <c r="R103" s="233"/>
      <c r="S103" s="233"/>
      <c r="T103" s="234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T103" s="235" t="s">
        <v>358</v>
      </c>
      <c r="AU103" s="235" t="s">
        <v>82</v>
      </c>
      <c r="AV103" s="12" t="s">
        <v>82</v>
      </c>
      <c r="AW103" s="12" t="s">
        <v>35</v>
      </c>
      <c r="AX103" s="12" t="s">
        <v>74</v>
      </c>
      <c r="AY103" s="235" t="s">
        <v>351</v>
      </c>
    </row>
    <row r="104" spans="1:51" s="13" customFormat="1" ht="12">
      <c r="A104" s="13"/>
      <c r="B104" s="236"/>
      <c r="C104" s="237"/>
      <c r="D104" s="227" t="s">
        <v>358</v>
      </c>
      <c r="E104" s="238" t="s">
        <v>409</v>
      </c>
      <c r="F104" s="239" t="s">
        <v>5693</v>
      </c>
      <c r="G104" s="237"/>
      <c r="H104" s="240">
        <v>22.5</v>
      </c>
      <c r="I104" s="241"/>
      <c r="J104" s="237"/>
      <c r="K104" s="237"/>
      <c r="L104" s="242"/>
      <c r="M104" s="243"/>
      <c r="N104" s="244"/>
      <c r="O104" s="244"/>
      <c r="P104" s="244"/>
      <c r="Q104" s="244"/>
      <c r="R104" s="244"/>
      <c r="S104" s="244"/>
      <c r="T104" s="245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46" t="s">
        <v>358</v>
      </c>
      <c r="AU104" s="246" t="s">
        <v>82</v>
      </c>
      <c r="AV104" s="13" t="s">
        <v>138</v>
      </c>
      <c r="AW104" s="13" t="s">
        <v>35</v>
      </c>
      <c r="AX104" s="13" t="s">
        <v>82</v>
      </c>
      <c r="AY104" s="246" t="s">
        <v>351</v>
      </c>
    </row>
    <row r="105" spans="1:65" s="2" customFormat="1" ht="21.75" customHeight="1">
      <c r="A105" s="38"/>
      <c r="B105" s="39"/>
      <c r="C105" s="212" t="s">
        <v>411</v>
      </c>
      <c r="D105" s="212" t="s">
        <v>352</v>
      </c>
      <c r="E105" s="213" t="s">
        <v>750</v>
      </c>
      <c r="F105" s="214" t="s">
        <v>751</v>
      </c>
      <c r="G105" s="215" t="s">
        <v>398</v>
      </c>
      <c r="H105" s="216">
        <v>32.15</v>
      </c>
      <c r="I105" s="217"/>
      <c r="J105" s="218">
        <f>ROUND(I105*H105,2)</f>
        <v>0</v>
      </c>
      <c r="K105" s="214" t="s">
        <v>356</v>
      </c>
      <c r="L105" s="44"/>
      <c r="M105" s="219" t="s">
        <v>28</v>
      </c>
      <c r="N105" s="220" t="s">
        <v>45</v>
      </c>
      <c r="O105" s="84"/>
      <c r="P105" s="221">
        <f>O105*H105</f>
        <v>0</v>
      </c>
      <c r="Q105" s="221">
        <v>0.27994</v>
      </c>
      <c r="R105" s="221">
        <f>Q105*H105</f>
        <v>9.000071</v>
      </c>
      <c r="S105" s="221">
        <v>0</v>
      </c>
      <c r="T105" s="222">
        <f>S105*H105</f>
        <v>0</v>
      </c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R105" s="223" t="s">
        <v>228</v>
      </c>
      <c r="AT105" s="223" t="s">
        <v>352</v>
      </c>
      <c r="AU105" s="223" t="s">
        <v>82</v>
      </c>
      <c r="AY105" s="17" t="s">
        <v>351</v>
      </c>
      <c r="BE105" s="224">
        <f>IF(N105="základní",J105,0)</f>
        <v>0</v>
      </c>
      <c r="BF105" s="224">
        <f>IF(N105="snížená",J105,0)</f>
        <v>0</v>
      </c>
      <c r="BG105" s="224">
        <f>IF(N105="zákl. přenesená",J105,0)</f>
        <v>0</v>
      </c>
      <c r="BH105" s="224">
        <f>IF(N105="sníž. přenesená",J105,0)</f>
        <v>0</v>
      </c>
      <c r="BI105" s="224">
        <f>IF(N105="nulová",J105,0)</f>
        <v>0</v>
      </c>
      <c r="BJ105" s="17" t="s">
        <v>82</v>
      </c>
      <c r="BK105" s="224">
        <f>ROUND(I105*H105,2)</f>
        <v>0</v>
      </c>
      <c r="BL105" s="17" t="s">
        <v>228</v>
      </c>
      <c r="BM105" s="223" t="s">
        <v>5694</v>
      </c>
    </row>
    <row r="106" spans="1:51" s="13" customFormat="1" ht="12">
      <c r="A106" s="13"/>
      <c r="B106" s="236"/>
      <c r="C106" s="237"/>
      <c r="D106" s="227" t="s">
        <v>358</v>
      </c>
      <c r="E106" s="238" t="s">
        <v>415</v>
      </c>
      <c r="F106" s="239" t="s">
        <v>5695</v>
      </c>
      <c r="G106" s="237"/>
      <c r="H106" s="240">
        <v>32.15</v>
      </c>
      <c r="I106" s="241"/>
      <c r="J106" s="237"/>
      <c r="K106" s="237"/>
      <c r="L106" s="242"/>
      <c r="M106" s="243"/>
      <c r="N106" s="244"/>
      <c r="O106" s="244"/>
      <c r="P106" s="244"/>
      <c r="Q106" s="244"/>
      <c r="R106" s="244"/>
      <c r="S106" s="244"/>
      <c r="T106" s="245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46" t="s">
        <v>358</v>
      </c>
      <c r="AU106" s="246" t="s">
        <v>82</v>
      </c>
      <c r="AV106" s="13" t="s">
        <v>138</v>
      </c>
      <c r="AW106" s="13" t="s">
        <v>35</v>
      </c>
      <c r="AX106" s="13" t="s">
        <v>82</v>
      </c>
      <c r="AY106" s="246" t="s">
        <v>351</v>
      </c>
    </row>
    <row r="107" spans="1:65" s="2" customFormat="1" ht="21.75" customHeight="1">
      <c r="A107" s="38"/>
      <c r="B107" s="39"/>
      <c r="C107" s="212" t="s">
        <v>417</v>
      </c>
      <c r="D107" s="212" t="s">
        <v>352</v>
      </c>
      <c r="E107" s="213" t="s">
        <v>5609</v>
      </c>
      <c r="F107" s="214" t="s">
        <v>5610</v>
      </c>
      <c r="G107" s="215" t="s">
        <v>398</v>
      </c>
      <c r="H107" s="216">
        <v>32.15</v>
      </c>
      <c r="I107" s="217"/>
      <c r="J107" s="218">
        <f>ROUND(I107*H107,2)</f>
        <v>0</v>
      </c>
      <c r="K107" s="214" t="s">
        <v>356</v>
      </c>
      <c r="L107" s="44"/>
      <c r="M107" s="219" t="s">
        <v>28</v>
      </c>
      <c r="N107" s="220" t="s">
        <v>45</v>
      </c>
      <c r="O107" s="84"/>
      <c r="P107" s="221">
        <f>O107*H107</f>
        <v>0</v>
      </c>
      <c r="Q107" s="221">
        <v>0.378</v>
      </c>
      <c r="R107" s="221">
        <f>Q107*H107</f>
        <v>12.1527</v>
      </c>
      <c r="S107" s="221">
        <v>0</v>
      </c>
      <c r="T107" s="222">
        <f>S107*H107</f>
        <v>0</v>
      </c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R107" s="223" t="s">
        <v>228</v>
      </c>
      <c r="AT107" s="223" t="s">
        <v>352</v>
      </c>
      <c r="AU107" s="223" t="s">
        <v>82</v>
      </c>
      <c r="AY107" s="17" t="s">
        <v>351</v>
      </c>
      <c r="BE107" s="224">
        <f>IF(N107="základní",J107,0)</f>
        <v>0</v>
      </c>
      <c r="BF107" s="224">
        <f>IF(N107="snížená",J107,0)</f>
        <v>0</v>
      </c>
      <c r="BG107" s="224">
        <f>IF(N107="zákl. přenesená",J107,0)</f>
        <v>0</v>
      </c>
      <c r="BH107" s="224">
        <f>IF(N107="sníž. přenesená",J107,0)</f>
        <v>0</v>
      </c>
      <c r="BI107" s="224">
        <f>IF(N107="nulová",J107,0)</f>
        <v>0</v>
      </c>
      <c r="BJ107" s="17" t="s">
        <v>82</v>
      </c>
      <c r="BK107" s="224">
        <f>ROUND(I107*H107,2)</f>
        <v>0</v>
      </c>
      <c r="BL107" s="17" t="s">
        <v>228</v>
      </c>
      <c r="BM107" s="223" t="s">
        <v>5696</v>
      </c>
    </row>
    <row r="108" spans="1:51" s="13" customFormat="1" ht="12">
      <c r="A108" s="13"/>
      <c r="B108" s="236"/>
      <c r="C108" s="237"/>
      <c r="D108" s="227" t="s">
        <v>358</v>
      </c>
      <c r="E108" s="238" t="s">
        <v>421</v>
      </c>
      <c r="F108" s="239" t="s">
        <v>5695</v>
      </c>
      <c r="G108" s="237"/>
      <c r="H108" s="240">
        <v>32.15</v>
      </c>
      <c r="I108" s="241"/>
      <c r="J108" s="237"/>
      <c r="K108" s="237"/>
      <c r="L108" s="242"/>
      <c r="M108" s="243"/>
      <c r="N108" s="244"/>
      <c r="O108" s="244"/>
      <c r="P108" s="244"/>
      <c r="Q108" s="244"/>
      <c r="R108" s="244"/>
      <c r="S108" s="244"/>
      <c r="T108" s="245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46" t="s">
        <v>358</v>
      </c>
      <c r="AU108" s="246" t="s">
        <v>82</v>
      </c>
      <c r="AV108" s="13" t="s">
        <v>138</v>
      </c>
      <c r="AW108" s="13" t="s">
        <v>35</v>
      </c>
      <c r="AX108" s="13" t="s">
        <v>82</v>
      </c>
      <c r="AY108" s="246" t="s">
        <v>351</v>
      </c>
    </row>
    <row r="109" spans="1:65" s="2" customFormat="1" ht="66.75" customHeight="1">
      <c r="A109" s="38"/>
      <c r="B109" s="39"/>
      <c r="C109" s="212" t="s">
        <v>422</v>
      </c>
      <c r="D109" s="212" t="s">
        <v>352</v>
      </c>
      <c r="E109" s="213" t="s">
        <v>5618</v>
      </c>
      <c r="F109" s="214" t="s">
        <v>5619</v>
      </c>
      <c r="G109" s="215" t="s">
        <v>398</v>
      </c>
      <c r="H109" s="216">
        <v>22.5</v>
      </c>
      <c r="I109" s="217"/>
      <c r="J109" s="218">
        <f>ROUND(I109*H109,2)</f>
        <v>0</v>
      </c>
      <c r="K109" s="214" t="s">
        <v>356</v>
      </c>
      <c r="L109" s="44"/>
      <c r="M109" s="219" t="s">
        <v>28</v>
      </c>
      <c r="N109" s="220" t="s">
        <v>45</v>
      </c>
      <c r="O109" s="84"/>
      <c r="P109" s="221">
        <f>O109*H109</f>
        <v>0</v>
      </c>
      <c r="Q109" s="221">
        <v>0.10362</v>
      </c>
      <c r="R109" s="221">
        <f>Q109*H109</f>
        <v>2.3314500000000002</v>
      </c>
      <c r="S109" s="221">
        <v>0</v>
      </c>
      <c r="T109" s="222">
        <f>S109*H109</f>
        <v>0</v>
      </c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R109" s="223" t="s">
        <v>228</v>
      </c>
      <c r="AT109" s="223" t="s">
        <v>352</v>
      </c>
      <c r="AU109" s="223" t="s">
        <v>82</v>
      </c>
      <c r="AY109" s="17" t="s">
        <v>351</v>
      </c>
      <c r="BE109" s="224">
        <f>IF(N109="základní",J109,0)</f>
        <v>0</v>
      </c>
      <c r="BF109" s="224">
        <f>IF(N109="snížená",J109,0)</f>
        <v>0</v>
      </c>
      <c r="BG109" s="224">
        <f>IF(N109="zákl. přenesená",J109,0)</f>
        <v>0</v>
      </c>
      <c r="BH109" s="224">
        <f>IF(N109="sníž. přenesená",J109,0)</f>
        <v>0</v>
      </c>
      <c r="BI109" s="224">
        <f>IF(N109="nulová",J109,0)</f>
        <v>0</v>
      </c>
      <c r="BJ109" s="17" t="s">
        <v>82</v>
      </c>
      <c r="BK109" s="224">
        <f>ROUND(I109*H109,2)</f>
        <v>0</v>
      </c>
      <c r="BL109" s="17" t="s">
        <v>228</v>
      </c>
      <c r="BM109" s="223" t="s">
        <v>5697</v>
      </c>
    </row>
    <row r="110" spans="1:51" s="13" customFormat="1" ht="12">
      <c r="A110" s="13"/>
      <c r="B110" s="236"/>
      <c r="C110" s="237"/>
      <c r="D110" s="227" t="s">
        <v>358</v>
      </c>
      <c r="E110" s="238" t="s">
        <v>426</v>
      </c>
      <c r="F110" s="239" t="s">
        <v>5693</v>
      </c>
      <c r="G110" s="237"/>
      <c r="H110" s="240">
        <v>22.5</v>
      </c>
      <c r="I110" s="241"/>
      <c r="J110" s="237"/>
      <c r="K110" s="237"/>
      <c r="L110" s="242"/>
      <c r="M110" s="243"/>
      <c r="N110" s="244"/>
      <c r="O110" s="244"/>
      <c r="P110" s="244"/>
      <c r="Q110" s="244"/>
      <c r="R110" s="244"/>
      <c r="S110" s="244"/>
      <c r="T110" s="245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46" t="s">
        <v>358</v>
      </c>
      <c r="AU110" s="246" t="s">
        <v>82</v>
      </c>
      <c r="AV110" s="13" t="s">
        <v>138</v>
      </c>
      <c r="AW110" s="13" t="s">
        <v>35</v>
      </c>
      <c r="AX110" s="13" t="s">
        <v>82</v>
      </c>
      <c r="AY110" s="246" t="s">
        <v>351</v>
      </c>
    </row>
    <row r="111" spans="1:65" s="2" customFormat="1" ht="21.75" customHeight="1">
      <c r="A111" s="38"/>
      <c r="B111" s="39"/>
      <c r="C111" s="247" t="s">
        <v>428</v>
      </c>
      <c r="D111" s="247" t="s">
        <v>612</v>
      </c>
      <c r="E111" s="248" t="s">
        <v>5622</v>
      </c>
      <c r="F111" s="249" t="s">
        <v>5623</v>
      </c>
      <c r="G111" s="250" t="s">
        <v>398</v>
      </c>
      <c r="H111" s="251">
        <v>23.175</v>
      </c>
      <c r="I111" s="252"/>
      <c r="J111" s="253">
        <f>ROUND(I111*H111,2)</f>
        <v>0</v>
      </c>
      <c r="K111" s="249" t="s">
        <v>356</v>
      </c>
      <c r="L111" s="254"/>
      <c r="M111" s="255" t="s">
        <v>28</v>
      </c>
      <c r="N111" s="256" t="s">
        <v>45</v>
      </c>
      <c r="O111" s="84"/>
      <c r="P111" s="221">
        <f>O111*H111</f>
        <v>0</v>
      </c>
      <c r="Q111" s="221">
        <v>0.13</v>
      </c>
      <c r="R111" s="221">
        <f>Q111*H111</f>
        <v>3.01275</v>
      </c>
      <c r="S111" s="221">
        <v>0</v>
      </c>
      <c r="T111" s="222">
        <f>S111*H111</f>
        <v>0</v>
      </c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R111" s="223" t="s">
        <v>405</v>
      </c>
      <c r="AT111" s="223" t="s">
        <v>612</v>
      </c>
      <c r="AU111" s="223" t="s">
        <v>82</v>
      </c>
      <c r="AY111" s="17" t="s">
        <v>351</v>
      </c>
      <c r="BE111" s="224">
        <f>IF(N111="základní",J111,0)</f>
        <v>0</v>
      </c>
      <c r="BF111" s="224">
        <f>IF(N111="snížená",J111,0)</f>
        <v>0</v>
      </c>
      <c r="BG111" s="224">
        <f>IF(N111="zákl. přenesená",J111,0)</f>
        <v>0</v>
      </c>
      <c r="BH111" s="224">
        <f>IF(N111="sníž. přenesená",J111,0)</f>
        <v>0</v>
      </c>
      <c r="BI111" s="224">
        <f>IF(N111="nulová",J111,0)</f>
        <v>0</v>
      </c>
      <c r="BJ111" s="17" t="s">
        <v>82</v>
      </c>
      <c r="BK111" s="224">
        <f>ROUND(I111*H111,2)</f>
        <v>0</v>
      </c>
      <c r="BL111" s="17" t="s">
        <v>228</v>
      </c>
      <c r="BM111" s="223" t="s">
        <v>5698</v>
      </c>
    </row>
    <row r="112" spans="1:51" s="13" customFormat="1" ht="12">
      <c r="A112" s="13"/>
      <c r="B112" s="236"/>
      <c r="C112" s="237"/>
      <c r="D112" s="227" t="s">
        <v>358</v>
      </c>
      <c r="E112" s="238" t="s">
        <v>432</v>
      </c>
      <c r="F112" s="239" t="s">
        <v>5699</v>
      </c>
      <c r="G112" s="237"/>
      <c r="H112" s="240">
        <v>23.175</v>
      </c>
      <c r="I112" s="241"/>
      <c r="J112" s="237"/>
      <c r="K112" s="237"/>
      <c r="L112" s="242"/>
      <c r="M112" s="243"/>
      <c r="N112" s="244"/>
      <c r="O112" s="244"/>
      <c r="P112" s="244"/>
      <c r="Q112" s="244"/>
      <c r="R112" s="244"/>
      <c r="S112" s="244"/>
      <c r="T112" s="245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46" t="s">
        <v>358</v>
      </c>
      <c r="AU112" s="246" t="s">
        <v>82</v>
      </c>
      <c r="AV112" s="13" t="s">
        <v>138</v>
      </c>
      <c r="AW112" s="13" t="s">
        <v>35</v>
      </c>
      <c r="AX112" s="13" t="s">
        <v>82</v>
      </c>
      <c r="AY112" s="246" t="s">
        <v>351</v>
      </c>
    </row>
    <row r="113" spans="1:63" s="11" customFormat="1" ht="25.9" customHeight="1">
      <c r="A113" s="11"/>
      <c r="B113" s="198"/>
      <c r="C113" s="199"/>
      <c r="D113" s="200" t="s">
        <v>73</v>
      </c>
      <c r="E113" s="201" t="s">
        <v>970</v>
      </c>
      <c r="F113" s="201" t="s">
        <v>2289</v>
      </c>
      <c r="G113" s="199"/>
      <c r="H113" s="199"/>
      <c r="I113" s="202"/>
      <c r="J113" s="203">
        <f>BK113</f>
        <v>0</v>
      </c>
      <c r="K113" s="199"/>
      <c r="L113" s="204"/>
      <c r="M113" s="205"/>
      <c r="N113" s="206"/>
      <c r="O113" s="206"/>
      <c r="P113" s="207">
        <f>SUM(P114:P129)</f>
        <v>0</v>
      </c>
      <c r="Q113" s="206"/>
      <c r="R113" s="207">
        <f>SUM(R114:R129)</f>
        <v>7.5668302</v>
      </c>
      <c r="S113" s="206"/>
      <c r="T113" s="208">
        <f>SUM(T114:T129)</f>
        <v>0</v>
      </c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R113" s="209" t="s">
        <v>228</v>
      </c>
      <c r="AT113" s="210" t="s">
        <v>73</v>
      </c>
      <c r="AU113" s="210" t="s">
        <v>74</v>
      </c>
      <c r="AY113" s="209" t="s">
        <v>351</v>
      </c>
      <c r="BK113" s="211">
        <f>SUM(BK114:BK129)</f>
        <v>0</v>
      </c>
    </row>
    <row r="114" spans="1:65" s="2" customFormat="1" ht="44.25" customHeight="1">
      <c r="A114" s="38"/>
      <c r="B114" s="39"/>
      <c r="C114" s="212" t="s">
        <v>433</v>
      </c>
      <c r="D114" s="212" t="s">
        <v>352</v>
      </c>
      <c r="E114" s="213" t="s">
        <v>5647</v>
      </c>
      <c r="F114" s="214" t="s">
        <v>5648</v>
      </c>
      <c r="G114" s="215" t="s">
        <v>612</v>
      </c>
      <c r="H114" s="216">
        <v>21.8</v>
      </c>
      <c r="I114" s="217"/>
      <c r="J114" s="218">
        <f>ROUND(I114*H114,2)</f>
        <v>0</v>
      </c>
      <c r="K114" s="214" t="s">
        <v>356</v>
      </c>
      <c r="L114" s="44"/>
      <c r="M114" s="219" t="s">
        <v>28</v>
      </c>
      <c r="N114" s="220" t="s">
        <v>45</v>
      </c>
      <c r="O114" s="84"/>
      <c r="P114" s="221">
        <f>O114*H114</f>
        <v>0</v>
      </c>
      <c r="Q114" s="221">
        <v>0.1554</v>
      </c>
      <c r="R114" s="221">
        <f>Q114*H114</f>
        <v>3.3877200000000003</v>
      </c>
      <c r="S114" s="221">
        <v>0</v>
      </c>
      <c r="T114" s="222">
        <f>S114*H114</f>
        <v>0</v>
      </c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R114" s="223" t="s">
        <v>228</v>
      </c>
      <c r="AT114" s="223" t="s">
        <v>352</v>
      </c>
      <c r="AU114" s="223" t="s">
        <v>82</v>
      </c>
      <c r="AY114" s="17" t="s">
        <v>351</v>
      </c>
      <c r="BE114" s="224">
        <f>IF(N114="základní",J114,0)</f>
        <v>0</v>
      </c>
      <c r="BF114" s="224">
        <f>IF(N114="snížená",J114,0)</f>
        <v>0</v>
      </c>
      <c r="BG114" s="224">
        <f>IF(N114="zákl. přenesená",J114,0)</f>
        <v>0</v>
      </c>
      <c r="BH114" s="224">
        <f>IF(N114="sníž. přenesená",J114,0)</f>
        <v>0</v>
      </c>
      <c r="BI114" s="224">
        <f>IF(N114="nulová",J114,0)</f>
        <v>0</v>
      </c>
      <c r="BJ114" s="17" t="s">
        <v>82</v>
      </c>
      <c r="BK114" s="224">
        <f>ROUND(I114*H114,2)</f>
        <v>0</v>
      </c>
      <c r="BL114" s="17" t="s">
        <v>228</v>
      </c>
      <c r="BM114" s="223" t="s">
        <v>5700</v>
      </c>
    </row>
    <row r="115" spans="1:51" s="12" customFormat="1" ht="12">
      <c r="A115" s="12"/>
      <c r="B115" s="225"/>
      <c r="C115" s="226"/>
      <c r="D115" s="227" t="s">
        <v>358</v>
      </c>
      <c r="E115" s="228" t="s">
        <v>28</v>
      </c>
      <c r="F115" s="229" t="s">
        <v>5576</v>
      </c>
      <c r="G115" s="226"/>
      <c r="H115" s="228" t="s">
        <v>28</v>
      </c>
      <c r="I115" s="230"/>
      <c r="J115" s="226"/>
      <c r="K115" s="226"/>
      <c r="L115" s="231"/>
      <c r="M115" s="232"/>
      <c r="N115" s="233"/>
      <c r="O115" s="233"/>
      <c r="P115" s="233"/>
      <c r="Q115" s="233"/>
      <c r="R115" s="233"/>
      <c r="S115" s="233"/>
      <c r="T115" s="234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T115" s="235" t="s">
        <v>358</v>
      </c>
      <c r="AU115" s="235" t="s">
        <v>82</v>
      </c>
      <c r="AV115" s="12" t="s">
        <v>82</v>
      </c>
      <c r="AW115" s="12" t="s">
        <v>35</v>
      </c>
      <c r="AX115" s="12" t="s">
        <v>74</v>
      </c>
      <c r="AY115" s="235" t="s">
        <v>351</v>
      </c>
    </row>
    <row r="116" spans="1:51" s="13" customFormat="1" ht="12">
      <c r="A116" s="13"/>
      <c r="B116" s="236"/>
      <c r="C116" s="237"/>
      <c r="D116" s="227" t="s">
        <v>358</v>
      </c>
      <c r="E116" s="238" t="s">
        <v>437</v>
      </c>
      <c r="F116" s="239" t="s">
        <v>5701</v>
      </c>
      <c r="G116" s="237"/>
      <c r="H116" s="240">
        <v>21.8</v>
      </c>
      <c r="I116" s="241"/>
      <c r="J116" s="237"/>
      <c r="K116" s="237"/>
      <c r="L116" s="242"/>
      <c r="M116" s="243"/>
      <c r="N116" s="244"/>
      <c r="O116" s="244"/>
      <c r="P116" s="244"/>
      <c r="Q116" s="244"/>
      <c r="R116" s="244"/>
      <c r="S116" s="244"/>
      <c r="T116" s="245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46" t="s">
        <v>358</v>
      </c>
      <c r="AU116" s="246" t="s">
        <v>82</v>
      </c>
      <c r="AV116" s="13" t="s">
        <v>138</v>
      </c>
      <c r="AW116" s="13" t="s">
        <v>35</v>
      </c>
      <c r="AX116" s="13" t="s">
        <v>82</v>
      </c>
      <c r="AY116" s="246" t="s">
        <v>351</v>
      </c>
    </row>
    <row r="117" spans="1:65" s="2" customFormat="1" ht="21.75" customHeight="1">
      <c r="A117" s="38"/>
      <c r="B117" s="39"/>
      <c r="C117" s="247" t="s">
        <v>438</v>
      </c>
      <c r="D117" s="247" t="s">
        <v>612</v>
      </c>
      <c r="E117" s="248" t="s">
        <v>5651</v>
      </c>
      <c r="F117" s="249" t="s">
        <v>5652</v>
      </c>
      <c r="G117" s="250" t="s">
        <v>534</v>
      </c>
      <c r="H117" s="251">
        <v>2.04</v>
      </c>
      <c r="I117" s="252"/>
      <c r="J117" s="253">
        <f>ROUND(I117*H117,2)</f>
        <v>0</v>
      </c>
      <c r="K117" s="249" t="s">
        <v>356</v>
      </c>
      <c r="L117" s="254"/>
      <c r="M117" s="255" t="s">
        <v>28</v>
      </c>
      <c r="N117" s="256" t="s">
        <v>45</v>
      </c>
      <c r="O117" s="84"/>
      <c r="P117" s="221">
        <f>O117*H117</f>
        <v>0</v>
      </c>
      <c r="Q117" s="221">
        <v>0.0483</v>
      </c>
      <c r="R117" s="221">
        <f>Q117*H117</f>
        <v>0.09853200000000001</v>
      </c>
      <c r="S117" s="221">
        <v>0</v>
      </c>
      <c r="T117" s="222">
        <f>S117*H117</f>
        <v>0</v>
      </c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R117" s="223" t="s">
        <v>405</v>
      </c>
      <c r="AT117" s="223" t="s">
        <v>612</v>
      </c>
      <c r="AU117" s="223" t="s">
        <v>82</v>
      </c>
      <c r="AY117" s="17" t="s">
        <v>351</v>
      </c>
      <c r="BE117" s="224">
        <f>IF(N117="základní",J117,0)</f>
        <v>0</v>
      </c>
      <c r="BF117" s="224">
        <f>IF(N117="snížená",J117,0)</f>
        <v>0</v>
      </c>
      <c r="BG117" s="224">
        <f>IF(N117="zákl. přenesená",J117,0)</f>
        <v>0</v>
      </c>
      <c r="BH117" s="224">
        <f>IF(N117="sníž. přenesená",J117,0)</f>
        <v>0</v>
      </c>
      <c r="BI117" s="224">
        <f>IF(N117="nulová",J117,0)</f>
        <v>0</v>
      </c>
      <c r="BJ117" s="17" t="s">
        <v>82</v>
      </c>
      <c r="BK117" s="224">
        <f>ROUND(I117*H117,2)</f>
        <v>0</v>
      </c>
      <c r="BL117" s="17" t="s">
        <v>228</v>
      </c>
      <c r="BM117" s="223" t="s">
        <v>5702</v>
      </c>
    </row>
    <row r="118" spans="1:51" s="12" customFormat="1" ht="12">
      <c r="A118" s="12"/>
      <c r="B118" s="225"/>
      <c r="C118" s="226"/>
      <c r="D118" s="227" t="s">
        <v>358</v>
      </c>
      <c r="E118" s="228" t="s">
        <v>28</v>
      </c>
      <c r="F118" s="229" t="s">
        <v>5576</v>
      </c>
      <c r="G118" s="226"/>
      <c r="H118" s="228" t="s">
        <v>28</v>
      </c>
      <c r="I118" s="230"/>
      <c r="J118" s="226"/>
      <c r="K118" s="226"/>
      <c r="L118" s="231"/>
      <c r="M118" s="232"/>
      <c r="N118" s="233"/>
      <c r="O118" s="233"/>
      <c r="P118" s="233"/>
      <c r="Q118" s="233"/>
      <c r="R118" s="233"/>
      <c r="S118" s="233"/>
      <c r="T118" s="234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T118" s="235" t="s">
        <v>358</v>
      </c>
      <c r="AU118" s="235" t="s">
        <v>82</v>
      </c>
      <c r="AV118" s="12" t="s">
        <v>82</v>
      </c>
      <c r="AW118" s="12" t="s">
        <v>35</v>
      </c>
      <c r="AX118" s="12" t="s">
        <v>74</v>
      </c>
      <c r="AY118" s="235" t="s">
        <v>351</v>
      </c>
    </row>
    <row r="119" spans="1:51" s="13" customFormat="1" ht="12">
      <c r="A119" s="13"/>
      <c r="B119" s="236"/>
      <c r="C119" s="237"/>
      <c r="D119" s="227" t="s">
        <v>358</v>
      </c>
      <c r="E119" s="238" t="s">
        <v>442</v>
      </c>
      <c r="F119" s="239" t="s">
        <v>5703</v>
      </c>
      <c r="G119" s="237"/>
      <c r="H119" s="240">
        <v>2.04</v>
      </c>
      <c r="I119" s="241"/>
      <c r="J119" s="237"/>
      <c r="K119" s="237"/>
      <c r="L119" s="242"/>
      <c r="M119" s="243"/>
      <c r="N119" s="244"/>
      <c r="O119" s="244"/>
      <c r="P119" s="244"/>
      <c r="Q119" s="244"/>
      <c r="R119" s="244"/>
      <c r="S119" s="244"/>
      <c r="T119" s="245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46" t="s">
        <v>358</v>
      </c>
      <c r="AU119" s="246" t="s">
        <v>82</v>
      </c>
      <c r="AV119" s="13" t="s">
        <v>138</v>
      </c>
      <c r="AW119" s="13" t="s">
        <v>35</v>
      </c>
      <c r="AX119" s="13" t="s">
        <v>82</v>
      </c>
      <c r="AY119" s="246" t="s">
        <v>351</v>
      </c>
    </row>
    <row r="120" spans="1:65" s="2" customFormat="1" ht="21.75" customHeight="1">
      <c r="A120" s="38"/>
      <c r="B120" s="39"/>
      <c r="C120" s="247" t="s">
        <v>8</v>
      </c>
      <c r="D120" s="247" t="s">
        <v>612</v>
      </c>
      <c r="E120" s="248" t="s">
        <v>5655</v>
      </c>
      <c r="F120" s="249" t="s">
        <v>5656</v>
      </c>
      <c r="G120" s="250" t="s">
        <v>534</v>
      </c>
      <c r="H120" s="251">
        <v>2.04</v>
      </c>
      <c r="I120" s="252"/>
      <c r="J120" s="253">
        <f>ROUND(I120*H120,2)</f>
        <v>0</v>
      </c>
      <c r="K120" s="249" t="s">
        <v>28</v>
      </c>
      <c r="L120" s="254"/>
      <c r="M120" s="255" t="s">
        <v>28</v>
      </c>
      <c r="N120" s="256" t="s">
        <v>45</v>
      </c>
      <c r="O120" s="84"/>
      <c r="P120" s="221">
        <f>O120*H120</f>
        <v>0</v>
      </c>
      <c r="Q120" s="221">
        <v>0.064</v>
      </c>
      <c r="R120" s="221">
        <f>Q120*H120</f>
        <v>0.13056</v>
      </c>
      <c r="S120" s="221">
        <v>0</v>
      </c>
      <c r="T120" s="222">
        <f>S120*H120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R120" s="223" t="s">
        <v>405</v>
      </c>
      <c r="AT120" s="223" t="s">
        <v>612</v>
      </c>
      <c r="AU120" s="223" t="s">
        <v>82</v>
      </c>
      <c r="AY120" s="17" t="s">
        <v>351</v>
      </c>
      <c r="BE120" s="224">
        <f>IF(N120="základní",J120,0)</f>
        <v>0</v>
      </c>
      <c r="BF120" s="224">
        <f>IF(N120="snížená",J120,0)</f>
        <v>0</v>
      </c>
      <c r="BG120" s="224">
        <f>IF(N120="zákl. přenesená",J120,0)</f>
        <v>0</v>
      </c>
      <c r="BH120" s="224">
        <f>IF(N120="sníž. přenesená",J120,0)</f>
        <v>0</v>
      </c>
      <c r="BI120" s="224">
        <f>IF(N120="nulová",J120,0)</f>
        <v>0</v>
      </c>
      <c r="BJ120" s="17" t="s">
        <v>82</v>
      </c>
      <c r="BK120" s="224">
        <f>ROUND(I120*H120,2)</f>
        <v>0</v>
      </c>
      <c r="BL120" s="17" t="s">
        <v>228</v>
      </c>
      <c r="BM120" s="223" t="s">
        <v>5704</v>
      </c>
    </row>
    <row r="121" spans="1:51" s="12" customFormat="1" ht="12">
      <c r="A121" s="12"/>
      <c r="B121" s="225"/>
      <c r="C121" s="226"/>
      <c r="D121" s="227" t="s">
        <v>358</v>
      </c>
      <c r="E121" s="228" t="s">
        <v>28</v>
      </c>
      <c r="F121" s="229" t="s">
        <v>5576</v>
      </c>
      <c r="G121" s="226"/>
      <c r="H121" s="228" t="s">
        <v>28</v>
      </c>
      <c r="I121" s="230"/>
      <c r="J121" s="226"/>
      <c r="K121" s="226"/>
      <c r="L121" s="231"/>
      <c r="M121" s="232"/>
      <c r="N121" s="233"/>
      <c r="O121" s="233"/>
      <c r="P121" s="233"/>
      <c r="Q121" s="233"/>
      <c r="R121" s="233"/>
      <c r="S121" s="233"/>
      <c r="T121" s="234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T121" s="235" t="s">
        <v>358</v>
      </c>
      <c r="AU121" s="235" t="s">
        <v>82</v>
      </c>
      <c r="AV121" s="12" t="s">
        <v>82</v>
      </c>
      <c r="AW121" s="12" t="s">
        <v>35</v>
      </c>
      <c r="AX121" s="12" t="s">
        <v>74</v>
      </c>
      <c r="AY121" s="235" t="s">
        <v>351</v>
      </c>
    </row>
    <row r="122" spans="1:51" s="13" customFormat="1" ht="12">
      <c r="A122" s="13"/>
      <c r="B122" s="236"/>
      <c r="C122" s="237"/>
      <c r="D122" s="227" t="s">
        <v>358</v>
      </c>
      <c r="E122" s="238" t="s">
        <v>446</v>
      </c>
      <c r="F122" s="239" t="s">
        <v>5703</v>
      </c>
      <c r="G122" s="237"/>
      <c r="H122" s="240">
        <v>2.04</v>
      </c>
      <c r="I122" s="241"/>
      <c r="J122" s="237"/>
      <c r="K122" s="237"/>
      <c r="L122" s="242"/>
      <c r="M122" s="243"/>
      <c r="N122" s="244"/>
      <c r="O122" s="244"/>
      <c r="P122" s="244"/>
      <c r="Q122" s="244"/>
      <c r="R122" s="244"/>
      <c r="S122" s="244"/>
      <c r="T122" s="245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46" t="s">
        <v>358</v>
      </c>
      <c r="AU122" s="246" t="s">
        <v>82</v>
      </c>
      <c r="AV122" s="13" t="s">
        <v>138</v>
      </c>
      <c r="AW122" s="13" t="s">
        <v>35</v>
      </c>
      <c r="AX122" s="13" t="s">
        <v>82</v>
      </c>
      <c r="AY122" s="246" t="s">
        <v>351</v>
      </c>
    </row>
    <row r="123" spans="1:65" s="2" customFormat="1" ht="16.5" customHeight="1">
      <c r="A123" s="38"/>
      <c r="B123" s="39"/>
      <c r="C123" s="247" t="s">
        <v>451</v>
      </c>
      <c r="D123" s="247" t="s">
        <v>612</v>
      </c>
      <c r="E123" s="248" t="s">
        <v>5659</v>
      </c>
      <c r="F123" s="249" t="s">
        <v>5660</v>
      </c>
      <c r="G123" s="250" t="s">
        <v>534</v>
      </c>
      <c r="H123" s="251">
        <v>18.156</v>
      </c>
      <c r="I123" s="252"/>
      <c r="J123" s="253">
        <f>ROUND(I123*H123,2)</f>
        <v>0</v>
      </c>
      <c r="K123" s="249" t="s">
        <v>356</v>
      </c>
      <c r="L123" s="254"/>
      <c r="M123" s="255" t="s">
        <v>28</v>
      </c>
      <c r="N123" s="256" t="s">
        <v>45</v>
      </c>
      <c r="O123" s="84"/>
      <c r="P123" s="221">
        <f>O123*H123</f>
        <v>0</v>
      </c>
      <c r="Q123" s="221">
        <v>0.0821</v>
      </c>
      <c r="R123" s="221">
        <f>Q123*H123</f>
        <v>1.4906076</v>
      </c>
      <c r="S123" s="221">
        <v>0</v>
      </c>
      <c r="T123" s="222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23" t="s">
        <v>405</v>
      </c>
      <c r="AT123" s="223" t="s">
        <v>612</v>
      </c>
      <c r="AU123" s="223" t="s">
        <v>82</v>
      </c>
      <c r="AY123" s="17" t="s">
        <v>351</v>
      </c>
      <c r="BE123" s="224">
        <f>IF(N123="základní",J123,0)</f>
        <v>0</v>
      </c>
      <c r="BF123" s="224">
        <f>IF(N123="snížená",J123,0)</f>
        <v>0</v>
      </c>
      <c r="BG123" s="224">
        <f>IF(N123="zákl. přenesená",J123,0)</f>
        <v>0</v>
      </c>
      <c r="BH123" s="224">
        <f>IF(N123="sníž. přenesená",J123,0)</f>
        <v>0</v>
      </c>
      <c r="BI123" s="224">
        <f>IF(N123="nulová",J123,0)</f>
        <v>0</v>
      </c>
      <c r="BJ123" s="17" t="s">
        <v>82</v>
      </c>
      <c r="BK123" s="224">
        <f>ROUND(I123*H123,2)</f>
        <v>0</v>
      </c>
      <c r="BL123" s="17" t="s">
        <v>228</v>
      </c>
      <c r="BM123" s="223" t="s">
        <v>5705</v>
      </c>
    </row>
    <row r="124" spans="1:51" s="13" customFormat="1" ht="12">
      <c r="A124" s="13"/>
      <c r="B124" s="236"/>
      <c r="C124" s="237"/>
      <c r="D124" s="227" t="s">
        <v>358</v>
      </c>
      <c r="E124" s="238" t="s">
        <v>455</v>
      </c>
      <c r="F124" s="239" t="s">
        <v>5706</v>
      </c>
      <c r="G124" s="237"/>
      <c r="H124" s="240">
        <v>22.236</v>
      </c>
      <c r="I124" s="241"/>
      <c r="J124" s="237"/>
      <c r="K124" s="237"/>
      <c r="L124" s="242"/>
      <c r="M124" s="243"/>
      <c r="N124" s="244"/>
      <c r="O124" s="244"/>
      <c r="P124" s="244"/>
      <c r="Q124" s="244"/>
      <c r="R124" s="244"/>
      <c r="S124" s="244"/>
      <c r="T124" s="245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46" t="s">
        <v>358</v>
      </c>
      <c r="AU124" s="246" t="s">
        <v>82</v>
      </c>
      <c r="AV124" s="13" t="s">
        <v>138</v>
      </c>
      <c r="AW124" s="13" t="s">
        <v>35</v>
      </c>
      <c r="AX124" s="13" t="s">
        <v>74</v>
      </c>
      <c r="AY124" s="246" t="s">
        <v>351</v>
      </c>
    </row>
    <row r="125" spans="1:51" s="13" customFormat="1" ht="12">
      <c r="A125" s="13"/>
      <c r="B125" s="236"/>
      <c r="C125" s="237"/>
      <c r="D125" s="227" t="s">
        <v>358</v>
      </c>
      <c r="E125" s="238" t="s">
        <v>150</v>
      </c>
      <c r="F125" s="239" t="s">
        <v>5707</v>
      </c>
      <c r="G125" s="237"/>
      <c r="H125" s="240">
        <v>-2.04</v>
      </c>
      <c r="I125" s="241"/>
      <c r="J125" s="237"/>
      <c r="K125" s="237"/>
      <c r="L125" s="242"/>
      <c r="M125" s="243"/>
      <c r="N125" s="244"/>
      <c r="O125" s="244"/>
      <c r="P125" s="244"/>
      <c r="Q125" s="244"/>
      <c r="R125" s="244"/>
      <c r="S125" s="244"/>
      <c r="T125" s="245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46" t="s">
        <v>358</v>
      </c>
      <c r="AU125" s="246" t="s">
        <v>82</v>
      </c>
      <c r="AV125" s="13" t="s">
        <v>138</v>
      </c>
      <c r="AW125" s="13" t="s">
        <v>35</v>
      </c>
      <c r="AX125" s="13" t="s">
        <v>74</v>
      </c>
      <c r="AY125" s="246" t="s">
        <v>351</v>
      </c>
    </row>
    <row r="126" spans="1:51" s="13" customFormat="1" ht="12">
      <c r="A126" s="13"/>
      <c r="B126" s="236"/>
      <c r="C126" s="237"/>
      <c r="D126" s="227" t="s">
        <v>358</v>
      </c>
      <c r="E126" s="238" t="s">
        <v>153</v>
      </c>
      <c r="F126" s="239" t="s">
        <v>5707</v>
      </c>
      <c r="G126" s="237"/>
      <c r="H126" s="240">
        <v>-2.04</v>
      </c>
      <c r="I126" s="241"/>
      <c r="J126" s="237"/>
      <c r="K126" s="237"/>
      <c r="L126" s="242"/>
      <c r="M126" s="243"/>
      <c r="N126" s="244"/>
      <c r="O126" s="244"/>
      <c r="P126" s="244"/>
      <c r="Q126" s="244"/>
      <c r="R126" s="244"/>
      <c r="S126" s="244"/>
      <c r="T126" s="245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6" t="s">
        <v>358</v>
      </c>
      <c r="AU126" s="246" t="s">
        <v>82</v>
      </c>
      <c r="AV126" s="13" t="s">
        <v>138</v>
      </c>
      <c r="AW126" s="13" t="s">
        <v>35</v>
      </c>
      <c r="AX126" s="13" t="s">
        <v>74</v>
      </c>
      <c r="AY126" s="246" t="s">
        <v>351</v>
      </c>
    </row>
    <row r="127" spans="1:51" s="13" customFormat="1" ht="12">
      <c r="A127" s="13"/>
      <c r="B127" s="236"/>
      <c r="C127" s="237"/>
      <c r="D127" s="227" t="s">
        <v>358</v>
      </c>
      <c r="E127" s="238" t="s">
        <v>459</v>
      </c>
      <c r="F127" s="239" t="s">
        <v>460</v>
      </c>
      <c r="G127" s="237"/>
      <c r="H127" s="240">
        <v>18.156</v>
      </c>
      <c r="I127" s="241"/>
      <c r="J127" s="237"/>
      <c r="K127" s="237"/>
      <c r="L127" s="242"/>
      <c r="M127" s="243"/>
      <c r="N127" s="244"/>
      <c r="O127" s="244"/>
      <c r="P127" s="244"/>
      <c r="Q127" s="244"/>
      <c r="R127" s="244"/>
      <c r="S127" s="244"/>
      <c r="T127" s="245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6" t="s">
        <v>358</v>
      </c>
      <c r="AU127" s="246" t="s">
        <v>82</v>
      </c>
      <c r="AV127" s="13" t="s">
        <v>138</v>
      </c>
      <c r="AW127" s="13" t="s">
        <v>35</v>
      </c>
      <c r="AX127" s="13" t="s">
        <v>82</v>
      </c>
      <c r="AY127" s="246" t="s">
        <v>351</v>
      </c>
    </row>
    <row r="128" spans="1:65" s="2" customFormat="1" ht="21.75" customHeight="1">
      <c r="A128" s="38"/>
      <c r="B128" s="39"/>
      <c r="C128" s="212" t="s">
        <v>461</v>
      </c>
      <c r="D128" s="212" t="s">
        <v>352</v>
      </c>
      <c r="E128" s="213" t="s">
        <v>2303</v>
      </c>
      <c r="F128" s="214" t="s">
        <v>2304</v>
      </c>
      <c r="G128" s="215" t="s">
        <v>355</v>
      </c>
      <c r="H128" s="216">
        <v>1.09</v>
      </c>
      <c r="I128" s="217"/>
      <c r="J128" s="218">
        <f>ROUND(I128*H128,2)</f>
        <v>0</v>
      </c>
      <c r="K128" s="214" t="s">
        <v>356</v>
      </c>
      <c r="L128" s="44"/>
      <c r="M128" s="219" t="s">
        <v>28</v>
      </c>
      <c r="N128" s="220" t="s">
        <v>45</v>
      </c>
      <c r="O128" s="84"/>
      <c r="P128" s="221">
        <f>O128*H128</f>
        <v>0</v>
      </c>
      <c r="Q128" s="221">
        <v>2.25634</v>
      </c>
      <c r="R128" s="221">
        <f>Q128*H128</f>
        <v>2.4594106</v>
      </c>
      <c r="S128" s="221">
        <v>0</v>
      </c>
      <c r="T128" s="222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23" t="s">
        <v>228</v>
      </c>
      <c r="AT128" s="223" t="s">
        <v>352</v>
      </c>
      <c r="AU128" s="223" t="s">
        <v>82</v>
      </c>
      <c r="AY128" s="17" t="s">
        <v>351</v>
      </c>
      <c r="BE128" s="224">
        <f>IF(N128="základní",J128,0)</f>
        <v>0</v>
      </c>
      <c r="BF128" s="224">
        <f>IF(N128="snížená",J128,0)</f>
        <v>0</v>
      </c>
      <c r="BG128" s="224">
        <f>IF(N128="zákl. přenesená",J128,0)</f>
        <v>0</v>
      </c>
      <c r="BH128" s="224">
        <f>IF(N128="sníž. přenesená",J128,0)</f>
        <v>0</v>
      </c>
      <c r="BI128" s="224">
        <f>IF(N128="nulová",J128,0)</f>
        <v>0</v>
      </c>
      <c r="BJ128" s="17" t="s">
        <v>82</v>
      </c>
      <c r="BK128" s="224">
        <f>ROUND(I128*H128,2)</f>
        <v>0</v>
      </c>
      <c r="BL128" s="17" t="s">
        <v>228</v>
      </c>
      <c r="BM128" s="223" t="s">
        <v>5708</v>
      </c>
    </row>
    <row r="129" spans="1:51" s="13" customFormat="1" ht="12">
      <c r="A129" s="13"/>
      <c r="B129" s="236"/>
      <c r="C129" s="237"/>
      <c r="D129" s="227" t="s">
        <v>358</v>
      </c>
      <c r="E129" s="238" t="s">
        <v>465</v>
      </c>
      <c r="F129" s="239" t="s">
        <v>5709</v>
      </c>
      <c r="G129" s="237"/>
      <c r="H129" s="240">
        <v>1.09</v>
      </c>
      <c r="I129" s="241"/>
      <c r="J129" s="237"/>
      <c r="K129" s="237"/>
      <c r="L129" s="242"/>
      <c r="M129" s="243"/>
      <c r="N129" s="244"/>
      <c r="O129" s="244"/>
      <c r="P129" s="244"/>
      <c r="Q129" s="244"/>
      <c r="R129" s="244"/>
      <c r="S129" s="244"/>
      <c r="T129" s="245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6" t="s">
        <v>358</v>
      </c>
      <c r="AU129" s="246" t="s">
        <v>82</v>
      </c>
      <c r="AV129" s="13" t="s">
        <v>138</v>
      </c>
      <c r="AW129" s="13" t="s">
        <v>35</v>
      </c>
      <c r="AX129" s="13" t="s">
        <v>82</v>
      </c>
      <c r="AY129" s="246" t="s">
        <v>351</v>
      </c>
    </row>
    <row r="130" spans="1:63" s="11" customFormat="1" ht="25.9" customHeight="1">
      <c r="A130" s="11"/>
      <c r="B130" s="198"/>
      <c r="C130" s="199"/>
      <c r="D130" s="200" t="s">
        <v>73</v>
      </c>
      <c r="E130" s="201" t="s">
        <v>2492</v>
      </c>
      <c r="F130" s="201" t="s">
        <v>2493</v>
      </c>
      <c r="G130" s="199"/>
      <c r="H130" s="199"/>
      <c r="I130" s="202"/>
      <c r="J130" s="203">
        <f>BK130</f>
        <v>0</v>
      </c>
      <c r="K130" s="199"/>
      <c r="L130" s="204"/>
      <c r="M130" s="205"/>
      <c r="N130" s="206"/>
      <c r="O130" s="206"/>
      <c r="P130" s="207">
        <f>P131</f>
        <v>0</v>
      </c>
      <c r="Q130" s="206"/>
      <c r="R130" s="207">
        <f>R131</f>
        <v>0</v>
      </c>
      <c r="S130" s="206"/>
      <c r="T130" s="208">
        <f>T131</f>
        <v>0</v>
      </c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R130" s="209" t="s">
        <v>228</v>
      </c>
      <c r="AT130" s="210" t="s">
        <v>73</v>
      </c>
      <c r="AU130" s="210" t="s">
        <v>74</v>
      </c>
      <c r="AY130" s="209" t="s">
        <v>351</v>
      </c>
      <c r="BK130" s="211">
        <f>BK131</f>
        <v>0</v>
      </c>
    </row>
    <row r="131" spans="1:65" s="2" customFormat="1" ht="33" customHeight="1">
      <c r="A131" s="38"/>
      <c r="B131" s="39"/>
      <c r="C131" s="212" t="s">
        <v>467</v>
      </c>
      <c r="D131" s="212" t="s">
        <v>352</v>
      </c>
      <c r="E131" s="213" t="s">
        <v>5677</v>
      </c>
      <c r="F131" s="214" t="s">
        <v>5678</v>
      </c>
      <c r="G131" s="215" t="s">
        <v>540</v>
      </c>
      <c r="H131" s="216">
        <v>38.318</v>
      </c>
      <c r="I131" s="217"/>
      <c r="J131" s="218">
        <f>ROUND(I131*H131,2)</f>
        <v>0</v>
      </c>
      <c r="K131" s="214" t="s">
        <v>356</v>
      </c>
      <c r="L131" s="44"/>
      <c r="M131" s="257" t="s">
        <v>28</v>
      </c>
      <c r="N131" s="258" t="s">
        <v>45</v>
      </c>
      <c r="O131" s="259"/>
      <c r="P131" s="260">
        <f>O131*H131</f>
        <v>0</v>
      </c>
      <c r="Q131" s="260">
        <v>0</v>
      </c>
      <c r="R131" s="260">
        <f>Q131*H131</f>
        <v>0</v>
      </c>
      <c r="S131" s="260">
        <v>0</v>
      </c>
      <c r="T131" s="261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23" t="s">
        <v>228</v>
      </c>
      <c r="AT131" s="223" t="s">
        <v>352</v>
      </c>
      <c r="AU131" s="223" t="s">
        <v>82</v>
      </c>
      <c r="AY131" s="17" t="s">
        <v>351</v>
      </c>
      <c r="BE131" s="224">
        <f>IF(N131="základní",J131,0)</f>
        <v>0</v>
      </c>
      <c r="BF131" s="224">
        <f>IF(N131="snížená",J131,0)</f>
        <v>0</v>
      </c>
      <c r="BG131" s="224">
        <f>IF(N131="zákl. přenesená",J131,0)</f>
        <v>0</v>
      </c>
      <c r="BH131" s="224">
        <f>IF(N131="sníž. přenesená",J131,0)</f>
        <v>0</v>
      </c>
      <c r="BI131" s="224">
        <f>IF(N131="nulová",J131,0)</f>
        <v>0</v>
      </c>
      <c r="BJ131" s="17" t="s">
        <v>82</v>
      </c>
      <c r="BK131" s="224">
        <f>ROUND(I131*H131,2)</f>
        <v>0</v>
      </c>
      <c r="BL131" s="17" t="s">
        <v>228</v>
      </c>
      <c r="BM131" s="223" t="s">
        <v>5710</v>
      </c>
    </row>
    <row r="132" spans="1:31" s="2" customFormat="1" ht="6.95" customHeight="1">
      <c r="A132" s="38"/>
      <c r="B132" s="59"/>
      <c r="C132" s="60"/>
      <c r="D132" s="60"/>
      <c r="E132" s="60"/>
      <c r="F132" s="60"/>
      <c r="G132" s="60"/>
      <c r="H132" s="60"/>
      <c r="I132" s="168"/>
      <c r="J132" s="60"/>
      <c r="K132" s="60"/>
      <c r="L132" s="44"/>
      <c r="M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</row>
  </sheetData>
  <sheetProtection password="CC35" sheet="1" objects="1" scenarios="1" formatColumns="0" formatRows="0" autoFilter="0"/>
  <autoFilter ref="C82:K131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3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28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56" s="1" customFormat="1" ht="36.95" customHeight="1">
      <c r="I2" s="128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126</v>
      </c>
      <c r="AZ2" s="129" t="s">
        <v>2498</v>
      </c>
      <c r="BA2" s="129" t="s">
        <v>2498</v>
      </c>
      <c r="BB2" s="129" t="s">
        <v>28</v>
      </c>
      <c r="BC2" s="129" t="s">
        <v>5711</v>
      </c>
      <c r="BD2" s="129" t="s">
        <v>138</v>
      </c>
    </row>
    <row r="3" spans="2:56" s="1" customFormat="1" ht="6.95" customHeight="1">
      <c r="B3" s="130"/>
      <c r="C3" s="131"/>
      <c r="D3" s="131"/>
      <c r="E3" s="131"/>
      <c r="F3" s="131"/>
      <c r="G3" s="131"/>
      <c r="H3" s="131"/>
      <c r="I3" s="132"/>
      <c r="J3" s="131"/>
      <c r="K3" s="131"/>
      <c r="L3" s="20"/>
      <c r="AT3" s="17" t="s">
        <v>84</v>
      </c>
      <c r="AZ3" s="129" t="s">
        <v>2581</v>
      </c>
      <c r="BA3" s="129" t="s">
        <v>2581</v>
      </c>
      <c r="BB3" s="129" t="s">
        <v>28</v>
      </c>
      <c r="BC3" s="129" t="s">
        <v>5712</v>
      </c>
      <c r="BD3" s="129" t="s">
        <v>138</v>
      </c>
    </row>
    <row r="4" spans="2:56" s="1" customFormat="1" ht="24.95" customHeight="1">
      <c r="B4" s="20"/>
      <c r="D4" s="133" t="s">
        <v>141</v>
      </c>
      <c r="I4" s="128"/>
      <c r="L4" s="20"/>
      <c r="M4" s="134" t="s">
        <v>10</v>
      </c>
      <c r="AT4" s="17" t="s">
        <v>4</v>
      </c>
      <c r="AZ4" s="129" t="s">
        <v>2670</v>
      </c>
      <c r="BA4" s="129" t="s">
        <v>2670</v>
      </c>
      <c r="BB4" s="129" t="s">
        <v>28</v>
      </c>
      <c r="BC4" s="129" t="s">
        <v>5713</v>
      </c>
      <c r="BD4" s="129" t="s">
        <v>138</v>
      </c>
    </row>
    <row r="5" spans="2:56" s="1" customFormat="1" ht="6.95" customHeight="1">
      <c r="B5" s="20"/>
      <c r="I5" s="128"/>
      <c r="L5" s="20"/>
      <c r="AZ5" s="129" t="s">
        <v>2684</v>
      </c>
      <c r="BA5" s="129" t="s">
        <v>2684</v>
      </c>
      <c r="BB5" s="129" t="s">
        <v>28</v>
      </c>
      <c r="BC5" s="129" t="s">
        <v>5714</v>
      </c>
      <c r="BD5" s="129" t="s">
        <v>138</v>
      </c>
    </row>
    <row r="6" spans="2:56" s="1" customFormat="1" ht="12" customHeight="1">
      <c r="B6" s="20"/>
      <c r="D6" s="135" t="s">
        <v>16</v>
      </c>
      <c r="I6" s="128"/>
      <c r="L6" s="20"/>
      <c r="AZ6" s="129" t="s">
        <v>2687</v>
      </c>
      <c r="BA6" s="129" t="s">
        <v>2687</v>
      </c>
      <c r="BB6" s="129" t="s">
        <v>28</v>
      </c>
      <c r="BC6" s="129" t="s">
        <v>5715</v>
      </c>
      <c r="BD6" s="129" t="s">
        <v>138</v>
      </c>
    </row>
    <row r="7" spans="2:56" s="1" customFormat="1" ht="16.5" customHeight="1">
      <c r="B7" s="20"/>
      <c r="E7" s="136" t="str">
        <f>'Rekapitulace stavby'!K6</f>
        <v>Transform. domova Kamelie Křižanov IV - SO.3 výstavba Měřín DA a DS</v>
      </c>
      <c r="F7" s="135"/>
      <c r="G7" s="135"/>
      <c r="H7" s="135"/>
      <c r="I7" s="128"/>
      <c r="L7" s="20"/>
      <c r="AZ7" s="129" t="s">
        <v>2690</v>
      </c>
      <c r="BA7" s="129" t="s">
        <v>2690</v>
      </c>
      <c r="BB7" s="129" t="s">
        <v>28</v>
      </c>
      <c r="BC7" s="129" t="s">
        <v>5716</v>
      </c>
      <c r="BD7" s="129" t="s">
        <v>138</v>
      </c>
    </row>
    <row r="8" spans="1:56" s="2" customFormat="1" ht="12" customHeight="1">
      <c r="A8" s="38"/>
      <c r="B8" s="44"/>
      <c r="C8" s="38"/>
      <c r="D8" s="135" t="s">
        <v>149</v>
      </c>
      <c r="E8" s="38"/>
      <c r="F8" s="38"/>
      <c r="G8" s="38"/>
      <c r="H8" s="38"/>
      <c r="I8" s="137"/>
      <c r="J8" s="38"/>
      <c r="K8" s="38"/>
      <c r="L8" s="1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Z8" s="129" t="s">
        <v>2692</v>
      </c>
      <c r="BA8" s="129" t="s">
        <v>2692</v>
      </c>
      <c r="BB8" s="129" t="s">
        <v>28</v>
      </c>
      <c r="BC8" s="129" t="s">
        <v>5717</v>
      </c>
      <c r="BD8" s="129" t="s">
        <v>138</v>
      </c>
    </row>
    <row r="9" spans="1:56" s="2" customFormat="1" ht="16.5" customHeight="1">
      <c r="A9" s="38"/>
      <c r="B9" s="44"/>
      <c r="C9" s="38"/>
      <c r="D9" s="38"/>
      <c r="E9" s="139" t="s">
        <v>5718</v>
      </c>
      <c r="F9" s="38"/>
      <c r="G9" s="38"/>
      <c r="H9" s="38"/>
      <c r="I9" s="137"/>
      <c r="J9" s="38"/>
      <c r="K9" s="38"/>
      <c r="L9" s="1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Z9" s="129" t="s">
        <v>2695</v>
      </c>
      <c r="BA9" s="129" t="s">
        <v>2695</v>
      </c>
      <c r="BB9" s="129" t="s">
        <v>28</v>
      </c>
      <c r="BC9" s="129" t="s">
        <v>5719</v>
      </c>
      <c r="BD9" s="129" t="s">
        <v>138</v>
      </c>
    </row>
    <row r="10" spans="1:56" s="2" customFormat="1" ht="12">
      <c r="A10" s="38"/>
      <c r="B10" s="44"/>
      <c r="C10" s="38"/>
      <c r="D10" s="38"/>
      <c r="E10" s="38"/>
      <c r="F10" s="38"/>
      <c r="G10" s="38"/>
      <c r="H10" s="38"/>
      <c r="I10" s="137"/>
      <c r="J10" s="38"/>
      <c r="K10" s="38"/>
      <c r="L10" s="1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Z10" s="129" t="s">
        <v>2604</v>
      </c>
      <c r="BA10" s="129" t="s">
        <v>2604</v>
      </c>
      <c r="BB10" s="129" t="s">
        <v>28</v>
      </c>
      <c r="BC10" s="129" t="s">
        <v>5720</v>
      </c>
      <c r="BD10" s="129" t="s">
        <v>138</v>
      </c>
    </row>
    <row r="11" spans="1:56" s="2" customFormat="1" ht="12" customHeight="1">
      <c r="A11" s="38"/>
      <c r="B11" s="44"/>
      <c r="C11" s="38"/>
      <c r="D11" s="135" t="s">
        <v>18</v>
      </c>
      <c r="E11" s="38"/>
      <c r="F11" s="140" t="s">
        <v>28</v>
      </c>
      <c r="G11" s="38"/>
      <c r="H11" s="38"/>
      <c r="I11" s="141" t="s">
        <v>20</v>
      </c>
      <c r="J11" s="140" t="s">
        <v>28</v>
      </c>
      <c r="K11" s="38"/>
      <c r="L11" s="1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Z11" s="129" t="s">
        <v>3853</v>
      </c>
      <c r="BA11" s="129" t="s">
        <v>3853</v>
      </c>
      <c r="BB11" s="129" t="s">
        <v>28</v>
      </c>
      <c r="BC11" s="129" t="s">
        <v>5721</v>
      </c>
      <c r="BD11" s="129" t="s">
        <v>138</v>
      </c>
    </row>
    <row r="12" spans="1:56" s="2" customFormat="1" ht="12" customHeight="1">
      <c r="A12" s="38"/>
      <c r="B12" s="44"/>
      <c r="C12" s="38"/>
      <c r="D12" s="135" t="s">
        <v>22</v>
      </c>
      <c r="E12" s="38"/>
      <c r="F12" s="140" t="s">
        <v>23</v>
      </c>
      <c r="G12" s="38"/>
      <c r="H12" s="38"/>
      <c r="I12" s="141" t="s">
        <v>24</v>
      </c>
      <c r="J12" s="142" t="str">
        <f>'Rekapitulace stavby'!AN8</f>
        <v>27. 1. 2020</v>
      </c>
      <c r="K12" s="38"/>
      <c r="L12" s="1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Z12" s="129" t="s">
        <v>2606</v>
      </c>
      <c r="BA12" s="129" t="s">
        <v>2606</v>
      </c>
      <c r="BB12" s="129" t="s">
        <v>28</v>
      </c>
      <c r="BC12" s="129" t="s">
        <v>5722</v>
      </c>
      <c r="BD12" s="129" t="s">
        <v>138</v>
      </c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37"/>
      <c r="J13" s="38"/>
      <c r="K13" s="38"/>
      <c r="L13" s="1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5" t="s">
        <v>26</v>
      </c>
      <c r="E14" s="38"/>
      <c r="F14" s="38"/>
      <c r="G14" s="38"/>
      <c r="H14" s="38"/>
      <c r="I14" s="141" t="s">
        <v>27</v>
      </c>
      <c r="J14" s="140" t="s">
        <v>28</v>
      </c>
      <c r="K14" s="38"/>
      <c r="L14" s="1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0" t="s">
        <v>29</v>
      </c>
      <c r="F15" s="38"/>
      <c r="G15" s="38"/>
      <c r="H15" s="38"/>
      <c r="I15" s="141" t="s">
        <v>30</v>
      </c>
      <c r="J15" s="140" t="s">
        <v>28</v>
      </c>
      <c r="K15" s="38"/>
      <c r="L15" s="1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137"/>
      <c r="J16" s="38"/>
      <c r="K16" s="38"/>
      <c r="L16" s="1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5" t="s">
        <v>31</v>
      </c>
      <c r="E17" s="38"/>
      <c r="F17" s="38"/>
      <c r="G17" s="38"/>
      <c r="H17" s="38"/>
      <c r="I17" s="141" t="s">
        <v>27</v>
      </c>
      <c r="J17" s="33" t="str">
        <f>'Rekapitulace stavby'!AN13</f>
        <v>Vyplň údaj</v>
      </c>
      <c r="K17" s="38"/>
      <c r="L17" s="1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0"/>
      <c r="G18" s="140"/>
      <c r="H18" s="140"/>
      <c r="I18" s="141" t="s">
        <v>30</v>
      </c>
      <c r="J18" s="33" t="str">
        <f>'Rekapitulace stavby'!AN14</f>
        <v>Vyplň údaj</v>
      </c>
      <c r="K18" s="38"/>
      <c r="L18" s="1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137"/>
      <c r="J19" s="38"/>
      <c r="K19" s="38"/>
      <c r="L19" s="1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5" t="s">
        <v>33</v>
      </c>
      <c r="E20" s="38"/>
      <c r="F20" s="38"/>
      <c r="G20" s="38"/>
      <c r="H20" s="38"/>
      <c r="I20" s="141" t="s">
        <v>27</v>
      </c>
      <c r="J20" s="140" t="s">
        <v>28</v>
      </c>
      <c r="K20" s="38"/>
      <c r="L20" s="1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0" t="s">
        <v>34</v>
      </c>
      <c r="F21" s="38"/>
      <c r="G21" s="38"/>
      <c r="H21" s="38"/>
      <c r="I21" s="141" t="s">
        <v>30</v>
      </c>
      <c r="J21" s="140" t="s">
        <v>28</v>
      </c>
      <c r="K21" s="38"/>
      <c r="L21" s="1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137"/>
      <c r="J22" s="38"/>
      <c r="K22" s="38"/>
      <c r="L22" s="1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5" t="s">
        <v>36</v>
      </c>
      <c r="E23" s="38"/>
      <c r="F23" s="38"/>
      <c r="G23" s="38"/>
      <c r="H23" s="38"/>
      <c r="I23" s="141" t="s">
        <v>27</v>
      </c>
      <c r="J23" s="140" t="str">
        <f>IF('Rekapitulace stavby'!AN19="","",'Rekapitulace stavby'!AN19)</f>
        <v/>
      </c>
      <c r="K23" s="38"/>
      <c r="L23" s="1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0" t="str">
        <f>IF('Rekapitulace stavby'!E20="","",'Rekapitulace stavby'!E20)</f>
        <v xml:space="preserve"> </v>
      </c>
      <c r="F24" s="38"/>
      <c r="G24" s="38"/>
      <c r="H24" s="38"/>
      <c r="I24" s="141" t="s">
        <v>30</v>
      </c>
      <c r="J24" s="140" t="str">
        <f>IF('Rekapitulace stavby'!AN20="","",'Rekapitulace stavby'!AN20)</f>
        <v/>
      </c>
      <c r="K24" s="38"/>
      <c r="L24" s="1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137"/>
      <c r="J25" s="38"/>
      <c r="K25" s="38"/>
      <c r="L25" s="1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5" t="s">
        <v>38</v>
      </c>
      <c r="E26" s="38"/>
      <c r="F26" s="38"/>
      <c r="G26" s="38"/>
      <c r="H26" s="38"/>
      <c r="I26" s="137"/>
      <c r="J26" s="38"/>
      <c r="K26" s="38"/>
      <c r="L26" s="1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3"/>
      <c r="B27" s="144"/>
      <c r="C27" s="143"/>
      <c r="D27" s="143"/>
      <c r="E27" s="145" t="s">
        <v>28</v>
      </c>
      <c r="F27" s="145"/>
      <c r="G27" s="145"/>
      <c r="H27" s="145"/>
      <c r="I27" s="146"/>
      <c r="J27" s="143"/>
      <c r="K27" s="143"/>
      <c r="L27" s="147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137"/>
      <c r="J28" s="38"/>
      <c r="K28" s="38"/>
      <c r="L28" s="1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50"/>
      <c r="J29" s="149"/>
      <c r="K29" s="149"/>
      <c r="L29" s="1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1" t="s">
        <v>40</v>
      </c>
      <c r="E30" s="38"/>
      <c r="F30" s="38"/>
      <c r="G30" s="38"/>
      <c r="H30" s="38"/>
      <c r="I30" s="137"/>
      <c r="J30" s="152">
        <f>ROUND(J83,2)</f>
        <v>0</v>
      </c>
      <c r="K30" s="38"/>
      <c r="L30" s="1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50"/>
      <c r="J31" s="149"/>
      <c r="K31" s="149"/>
      <c r="L31" s="1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3" t="s">
        <v>42</v>
      </c>
      <c r="G32" s="38"/>
      <c r="H32" s="38"/>
      <c r="I32" s="154" t="s">
        <v>41</v>
      </c>
      <c r="J32" s="153" t="s">
        <v>43</v>
      </c>
      <c r="K32" s="38"/>
      <c r="L32" s="1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5" t="s">
        <v>44</v>
      </c>
      <c r="E33" s="135" t="s">
        <v>45</v>
      </c>
      <c r="F33" s="156">
        <f>ROUND((SUM(BE83:BE237)),2)</f>
        <v>0</v>
      </c>
      <c r="G33" s="38"/>
      <c r="H33" s="38"/>
      <c r="I33" s="157">
        <v>0.21</v>
      </c>
      <c r="J33" s="156">
        <f>ROUND(((SUM(BE83:BE237))*I33),2)</f>
        <v>0</v>
      </c>
      <c r="K33" s="38"/>
      <c r="L33" s="1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5" t="s">
        <v>46</v>
      </c>
      <c r="F34" s="156">
        <f>ROUND((SUM(BF83:BF237)),2)</f>
        <v>0</v>
      </c>
      <c r="G34" s="38"/>
      <c r="H34" s="38"/>
      <c r="I34" s="157">
        <v>0.15</v>
      </c>
      <c r="J34" s="156">
        <f>ROUND(((SUM(BF83:BF237))*I34),2)</f>
        <v>0</v>
      </c>
      <c r="K34" s="38"/>
      <c r="L34" s="1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5" t="s">
        <v>47</v>
      </c>
      <c r="F35" s="156">
        <f>ROUND((SUM(BG83:BG237)),2)</f>
        <v>0</v>
      </c>
      <c r="G35" s="38"/>
      <c r="H35" s="38"/>
      <c r="I35" s="157">
        <v>0.21</v>
      </c>
      <c r="J35" s="156">
        <f>0</f>
        <v>0</v>
      </c>
      <c r="K35" s="38"/>
      <c r="L35" s="1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5" t="s">
        <v>48</v>
      </c>
      <c r="F36" s="156">
        <f>ROUND((SUM(BH83:BH237)),2)</f>
        <v>0</v>
      </c>
      <c r="G36" s="38"/>
      <c r="H36" s="38"/>
      <c r="I36" s="157">
        <v>0.15</v>
      </c>
      <c r="J36" s="156">
        <f>0</f>
        <v>0</v>
      </c>
      <c r="K36" s="38"/>
      <c r="L36" s="1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5" t="s">
        <v>49</v>
      </c>
      <c r="F37" s="156">
        <f>ROUND((SUM(BI83:BI237)),2)</f>
        <v>0</v>
      </c>
      <c r="G37" s="38"/>
      <c r="H37" s="38"/>
      <c r="I37" s="157">
        <v>0</v>
      </c>
      <c r="J37" s="156">
        <f>0</f>
        <v>0</v>
      </c>
      <c r="K37" s="38"/>
      <c r="L37" s="1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137"/>
      <c r="J38" s="38"/>
      <c r="K38" s="38"/>
      <c r="L38" s="1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8"/>
      <c r="D39" s="159" t="s">
        <v>50</v>
      </c>
      <c r="E39" s="160"/>
      <c r="F39" s="160"/>
      <c r="G39" s="161" t="s">
        <v>51</v>
      </c>
      <c r="H39" s="162" t="s">
        <v>52</v>
      </c>
      <c r="I39" s="163"/>
      <c r="J39" s="164">
        <f>SUM(J30:J37)</f>
        <v>0</v>
      </c>
      <c r="K39" s="165"/>
      <c r="L39" s="1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66"/>
      <c r="C40" s="167"/>
      <c r="D40" s="167"/>
      <c r="E40" s="167"/>
      <c r="F40" s="167"/>
      <c r="G40" s="167"/>
      <c r="H40" s="167"/>
      <c r="I40" s="168"/>
      <c r="J40" s="167"/>
      <c r="K40" s="167"/>
      <c r="L40" s="1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69"/>
      <c r="C44" s="170"/>
      <c r="D44" s="170"/>
      <c r="E44" s="170"/>
      <c r="F44" s="170"/>
      <c r="G44" s="170"/>
      <c r="H44" s="170"/>
      <c r="I44" s="171"/>
      <c r="J44" s="170"/>
      <c r="K44" s="170"/>
      <c r="L44" s="1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218</v>
      </c>
      <c r="D45" s="40"/>
      <c r="E45" s="40"/>
      <c r="F45" s="40"/>
      <c r="G45" s="40"/>
      <c r="H45" s="40"/>
      <c r="I45" s="137"/>
      <c r="J45" s="40"/>
      <c r="K45" s="40"/>
      <c r="L45" s="1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137"/>
      <c r="J46" s="40"/>
      <c r="K46" s="40"/>
      <c r="L46" s="1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137"/>
      <c r="J47" s="40"/>
      <c r="K47" s="40"/>
      <c r="L47" s="1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72" t="str">
        <f>E7</f>
        <v>Transform. domova Kamelie Křižanov IV - SO.3 výstavba Měřín DA a DS</v>
      </c>
      <c r="F48" s="32"/>
      <c r="G48" s="32"/>
      <c r="H48" s="32"/>
      <c r="I48" s="137"/>
      <c r="J48" s="40"/>
      <c r="K48" s="40"/>
      <c r="L48" s="1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149</v>
      </c>
      <c r="D49" s="40"/>
      <c r="E49" s="40"/>
      <c r="F49" s="40"/>
      <c r="G49" s="40"/>
      <c r="H49" s="40"/>
      <c r="I49" s="137"/>
      <c r="J49" s="40"/>
      <c r="K49" s="40"/>
      <c r="L49" s="1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ALFA-26512 - D.2.8 - oplocení</v>
      </c>
      <c r="F50" s="40"/>
      <c r="G50" s="40"/>
      <c r="H50" s="40"/>
      <c r="I50" s="137"/>
      <c r="J50" s="40"/>
      <c r="K50" s="40"/>
      <c r="L50" s="1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137"/>
      <c r="J51" s="40"/>
      <c r="K51" s="40"/>
      <c r="L51" s="1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22</v>
      </c>
      <c r="D52" s="40"/>
      <c r="E52" s="40"/>
      <c r="F52" s="27" t="str">
        <f>F12</f>
        <v>Měřín</v>
      </c>
      <c r="G52" s="40"/>
      <c r="H52" s="40"/>
      <c r="I52" s="141" t="s">
        <v>24</v>
      </c>
      <c r="J52" s="72" t="str">
        <f>IF(J12="","",J12)</f>
        <v>27. 1. 2020</v>
      </c>
      <c r="K52" s="40"/>
      <c r="L52" s="1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137"/>
      <c r="J53" s="40"/>
      <c r="K53" s="40"/>
      <c r="L53" s="1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40.05" customHeight="1">
      <c r="A54" s="38"/>
      <c r="B54" s="39"/>
      <c r="C54" s="32" t="s">
        <v>26</v>
      </c>
      <c r="D54" s="40"/>
      <c r="E54" s="40"/>
      <c r="F54" s="27" t="str">
        <f>E15</f>
        <v>Kraj Výsočina, Žižkova57, Jihlava</v>
      </c>
      <c r="G54" s="40"/>
      <c r="H54" s="40"/>
      <c r="I54" s="141" t="s">
        <v>33</v>
      </c>
      <c r="J54" s="36" t="str">
        <f>E21</f>
        <v>Atelier Alfa, spol. s r.o., Brněnská 48, Jihlava</v>
      </c>
      <c r="K54" s="40"/>
      <c r="L54" s="1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31</v>
      </c>
      <c r="D55" s="40"/>
      <c r="E55" s="40"/>
      <c r="F55" s="27" t="str">
        <f>IF(E18="","",E18)</f>
        <v>Vyplň údaj</v>
      </c>
      <c r="G55" s="40"/>
      <c r="H55" s="40"/>
      <c r="I55" s="141" t="s">
        <v>36</v>
      </c>
      <c r="J55" s="36" t="str">
        <f>E24</f>
        <v xml:space="preserve"> </v>
      </c>
      <c r="K55" s="40"/>
      <c r="L55" s="1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137"/>
      <c r="J56" s="40"/>
      <c r="K56" s="40"/>
      <c r="L56" s="1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73" t="s">
        <v>243</v>
      </c>
      <c r="D57" s="174"/>
      <c r="E57" s="174"/>
      <c r="F57" s="174"/>
      <c r="G57" s="174"/>
      <c r="H57" s="174"/>
      <c r="I57" s="175"/>
      <c r="J57" s="176" t="s">
        <v>244</v>
      </c>
      <c r="K57" s="174"/>
      <c r="L57" s="1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137"/>
      <c r="J58" s="40"/>
      <c r="K58" s="40"/>
      <c r="L58" s="1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77" t="s">
        <v>72</v>
      </c>
      <c r="D59" s="40"/>
      <c r="E59" s="40"/>
      <c r="F59" s="40"/>
      <c r="G59" s="40"/>
      <c r="H59" s="40"/>
      <c r="I59" s="137"/>
      <c r="J59" s="102">
        <f>J83</f>
        <v>0</v>
      </c>
      <c r="K59" s="40"/>
      <c r="L59" s="1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84</v>
      </c>
    </row>
    <row r="60" spans="1:31" s="9" customFormat="1" ht="24.95" customHeight="1">
      <c r="A60" s="9"/>
      <c r="B60" s="178"/>
      <c r="C60" s="179"/>
      <c r="D60" s="180" t="s">
        <v>251</v>
      </c>
      <c r="E60" s="181"/>
      <c r="F60" s="181"/>
      <c r="G60" s="181"/>
      <c r="H60" s="181"/>
      <c r="I60" s="182"/>
      <c r="J60" s="183">
        <f>J84</f>
        <v>0</v>
      </c>
      <c r="K60" s="179"/>
      <c r="L60" s="184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9" customFormat="1" ht="24.95" customHeight="1">
      <c r="A61" s="9"/>
      <c r="B61" s="178"/>
      <c r="C61" s="179"/>
      <c r="D61" s="180" t="s">
        <v>254</v>
      </c>
      <c r="E61" s="181"/>
      <c r="F61" s="181"/>
      <c r="G61" s="181"/>
      <c r="H61" s="181"/>
      <c r="I61" s="182"/>
      <c r="J61" s="183">
        <f>J116</f>
        <v>0</v>
      </c>
      <c r="K61" s="179"/>
      <c r="L61" s="184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1:31" s="9" customFormat="1" ht="24.95" customHeight="1">
      <c r="A62" s="9"/>
      <c r="B62" s="178"/>
      <c r="C62" s="179"/>
      <c r="D62" s="180" t="s">
        <v>257</v>
      </c>
      <c r="E62" s="181"/>
      <c r="F62" s="181"/>
      <c r="G62" s="181"/>
      <c r="H62" s="181"/>
      <c r="I62" s="182"/>
      <c r="J62" s="183">
        <f>J149</f>
        <v>0</v>
      </c>
      <c r="K62" s="179"/>
      <c r="L62" s="184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9" customFormat="1" ht="24.95" customHeight="1">
      <c r="A63" s="9"/>
      <c r="B63" s="178"/>
      <c r="C63" s="179"/>
      <c r="D63" s="180" t="s">
        <v>327</v>
      </c>
      <c r="E63" s="181"/>
      <c r="F63" s="181"/>
      <c r="G63" s="181"/>
      <c r="H63" s="181"/>
      <c r="I63" s="182"/>
      <c r="J63" s="183">
        <f>J236</f>
        <v>0</v>
      </c>
      <c r="K63" s="179"/>
      <c r="L63" s="184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s="2" customFormat="1" ht="21.8" customHeight="1">
      <c r="A64" s="38"/>
      <c r="B64" s="39"/>
      <c r="C64" s="40"/>
      <c r="D64" s="40"/>
      <c r="E64" s="40"/>
      <c r="F64" s="40"/>
      <c r="G64" s="40"/>
      <c r="H64" s="40"/>
      <c r="I64" s="137"/>
      <c r="J64" s="40"/>
      <c r="K64" s="40"/>
      <c r="L64" s="1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5" spans="1:31" s="2" customFormat="1" ht="6.95" customHeight="1">
      <c r="A65" s="38"/>
      <c r="B65" s="59"/>
      <c r="C65" s="60"/>
      <c r="D65" s="60"/>
      <c r="E65" s="60"/>
      <c r="F65" s="60"/>
      <c r="G65" s="60"/>
      <c r="H65" s="60"/>
      <c r="I65" s="168"/>
      <c r="J65" s="60"/>
      <c r="K65" s="60"/>
      <c r="L65" s="1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9" spans="1:31" s="2" customFormat="1" ht="6.95" customHeight="1">
      <c r="A69" s="38"/>
      <c r="B69" s="61"/>
      <c r="C69" s="62"/>
      <c r="D69" s="62"/>
      <c r="E69" s="62"/>
      <c r="F69" s="62"/>
      <c r="G69" s="62"/>
      <c r="H69" s="62"/>
      <c r="I69" s="171"/>
      <c r="J69" s="62"/>
      <c r="K69" s="62"/>
      <c r="L69" s="1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24.95" customHeight="1">
      <c r="A70" s="38"/>
      <c r="B70" s="39"/>
      <c r="C70" s="23" t="s">
        <v>337</v>
      </c>
      <c r="D70" s="40"/>
      <c r="E70" s="40"/>
      <c r="F70" s="40"/>
      <c r="G70" s="40"/>
      <c r="H70" s="40"/>
      <c r="I70" s="137"/>
      <c r="J70" s="40"/>
      <c r="K70" s="40"/>
      <c r="L70" s="1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6.95" customHeight="1">
      <c r="A71" s="38"/>
      <c r="B71" s="39"/>
      <c r="C71" s="40"/>
      <c r="D71" s="40"/>
      <c r="E71" s="40"/>
      <c r="F71" s="40"/>
      <c r="G71" s="40"/>
      <c r="H71" s="40"/>
      <c r="I71" s="137"/>
      <c r="J71" s="40"/>
      <c r="K71" s="40"/>
      <c r="L71" s="1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2" customHeight="1">
      <c r="A72" s="38"/>
      <c r="B72" s="39"/>
      <c r="C72" s="32" t="s">
        <v>16</v>
      </c>
      <c r="D72" s="40"/>
      <c r="E72" s="40"/>
      <c r="F72" s="40"/>
      <c r="G72" s="40"/>
      <c r="H72" s="40"/>
      <c r="I72" s="137"/>
      <c r="J72" s="40"/>
      <c r="K72" s="40"/>
      <c r="L72" s="1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6.5" customHeight="1">
      <c r="A73" s="38"/>
      <c r="B73" s="39"/>
      <c r="C73" s="40"/>
      <c r="D73" s="40"/>
      <c r="E73" s="172" t="str">
        <f>E7</f>
        <v>Transform. domova Kamelie Křižanov IV - SO.3 výstavba Měřín DA a DS</v>
      </c>
      <c r="F73" s="32"/>
      <c r="G73" s="32"/>
      <c r="H73" s="32"/>
      <c r="I73" s="137"/>
      <c r="J73" s="40"/>
      <c r="K73" s="40"/>
      <c r="L73" s="1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2" customHeight="1">
      <c r="A74" s="38"/>
      <c r="B74" s="39"/>
      <c r="C74" s="32" t="s">
        <v>149</v>
      </c>
      <c r="D74" s="40"/>
      <c r="E74" s="40"/>
      <c r="F74" s="40"/>
      <c r="G74" s="40"/>
      <c r="H74" s="40"/>
      <c r="I74" s="137"/>
      <c r="J74" s="40"/>
      <c r="K74" s="40"/>
      <c r="L74" s="1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6.5" customHeight="1">
      <c r="A75" s="38"/>
      <c r="B75" s="39"/>
      <c r="C75" s="40"/>
      <c r="D75" s="40"/>
      <c r="E75" s="69" t="str">
        <f>E9</f>
        <v>ALFA-26512 - D.2.8 - oplocení</v>
      </c>
      <c r="F75" s="40"/>
      <c r="G75" s="40"/>
      <c r="H75" s="40"/>
      <c r="I75" s="137"/>
      <c r="J75" s="40"/>
      <c r="K75" s="40"/>
      <c r="L75" s="1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6.95" customHeight="1">
      <c r="A76" s="38"/>
      <c r="B76" s="39"/>
      <c r="C76" s="40"/>
      <c r="D76" s="40"/>
      <c r="E76" s="40"/>
      <c r="F76" s="40"/>
      <c r="G76" s="40"/>
      <c r="H76" s="40"/>
      <c r="I76" s="137"/>
      <c r="J76" s="40"/>
      <c r="K76" s="40"/>
      <c r="L76" s="1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2" customHeight="1">
      <c r="A77" s="38"/>
      <c r="B77" s="39"/>
      <c r="C77" s="32" t="s">
        <v>22</v>
      </c>
      <c r="D77" s="40"/>
      <c r="E77" s="40"/>
      <c r="F77" s="27" t="str">
        <f>F12</f>
        <v>Měřín</v>
      </c>
      <c r="G77" s="40"/>
      <c r="H77" s="40"/>
      <c r="I77" s="141" t="s">
        <v>24</v>
      </c>
      <c r="J77" s="72" t="str">
        <f>IF(J12="","",J12)</f>
        <v>27. 1. 2020</v>
      </c>
      <c r="K77" s="40"/>
      <c r="L77" s="1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6.95" customHeight="1">
      <c r="A78" s="38"/>
      <c r="B78" s="39"/>
      <c r="C78" s="40"/>
      <c r="D78" s="40"/>
      <c r="E78" s="40"/>
      <c r="F78" s="40"/>
      <c r="G78" s="40"/>
      <c r="H78" s="40"/>
      <c r="I78" s="137"/>
      <c r="J78" s="40"/>
      <c r="K78" s="40"/>
      <c r="L78" s="1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40.05" customHeight="1">
      <c r="A79" s="38"/>
      <c r="B79" s="39"/>
      <c r="C79" s="32" t="s">
        <v>26</v>
      </c>
      <c r="D79" s="40"/>
      <c r="E79" s="40"/>
      <c r="F79" s="27" t="str">
        <f>E15</f>
        <v>Kraj Výsočina, Žižkova57, Jihlava</v>
      </c>
      <c r="G79" s="40"/>
      <c r="H79" s="40"/>
      <c r="I79" s="141" t="s">
        <v>33</v>
      </c>
      <c r="J79" s="36" t="str">
        <f>E21</f>
        <v>Atelier Alfa, spol. s r.o., Brněnská 48, Jihlava</v>
      </c>
      <c r="K79" s="40"/>
      <c r="L79" s="1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5.15" customHeight="1">
      <c r="A80" s="38"/>
      <c r="B80" s="39"/>
      <c r="C80" s="32" t="s">
        <v>31</v>
      </c>
      <c r="D80" s="40"/>
      <c r="E80" s="40"/>
      <c r="F80" s="27" t="str">
        <f>IF(E18="","",E18)</f>
        <v>Vyplň údaj</v>
      </c>
      <c r="G80" s="40"/>
      <c r="H80" s="40"/>
      <c r="I80" s="141" t="s">
        <v>36</v>
      </c>
      <c r="J80" s="36" t="str">
        <f>E24</f>
        <v xml:space="preserve"> </v>
      </c>
      <c r="K80" s="40"/>
      <c r="L80" s="1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0.3" customHeight="1">
      <c r="A81" s="38"/>
      <c r="B81" s="39"/>
      <c r="C81" s="40"/>
      <c r="D81" s="40"/>
      <c r="E81" s="40"/>
      <c r="F81" s="40"/>
      <c r="G81" s="40"/>
      <c r="H81" s="40"/>
      <c r="I81" s="137"/>
      <c r="J81" s="40"/>
      <c r="K81" s="40"/>
      <c r="L81" s="1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10" customFormat="1" ht="29.25" customHeight="1">
      <c r="A82" s="186"/>
      <c r="B82" s="187"/>
      <c r="C82" s="188" t="s">
        <v>338</v>
      </c>
      <c r="D82" s="189" t="s">
        <v>59</v>
      </c>
      <c r="E82" s="189" t="s">
        <v>55</v>
      </c>
      <c r="F82" s="189" t="s">
        <v>56</v>
      </c>
      <c r="G82" s="189" t="s">
        <v>339</v>
      </c>
      <c r="H82" s="189" t="s">
        <v>340</v>
      </c>
      <c r="I82" s="190" t="s">
        <v>341</v>
      </c>
      <c r="J82" s="189" t="s">
        <v>244</v>
      </c>
      <c r="K82" s="191" t="s">
        <v>342</v>
      </c>
      <c r="L82" s="192"/>
      <c r="M82" s="92" t="s">
        <v>28</v>
      </c>
      <c r="N82" s="93" t="s">
        <v>44</v>
      </c>
      <c r="O82" s="93" t="s">
        <v>343</v>
      </c>
      <c r="P82" s="93" t="s">
        <v>344</v>
      </c>
      <c r="Q82" s="93" t="s">
        <v>345</v>
      </c>
      <c r="R82" s="93" t="s">
        <v>346</v>
      </c>
      <c r="S82" s="93" t="s">
        <v>347</v>
      </c>
      <c r="T82" s="94" t="s">
        <v>348</v>
      </c>
      <c r="U82" s="186"/>
      <c r="V82" s="186"/>
      <c r="W82" s="186"/>
      <c r="X82" s="186"/>
      <c r="Y82" s="186"/>
      <c r="Z82" s="186"/>
      <c r="AA82" s="186"/>
      <c r="AB82" s="186"/>
      <c r="AC82" s="186"/>
      <c r="AD82" s="186"/>
      <c r="AE82" s="186"/>
    </row>
    <row r="83" spans="1:63" s="2" customFormat="1" ht="22.8" customHeight="1">
      <c r="A83" s="38"/>
      <c r="B83" s="39"/>
      <c r="C83" s="99" t="s">
        <v>349</v>
      </c>
      <c r="D83" s="40"/>
      <c r="E83" s="40"/>
      <c r="F83" s="40"/>
      <c r="G83" s="40"/>
      <c r="H83" s="40"/>
      <c r="I83" s="137"/>
      <c r="J83" s="193">
        <f>BK83</f>
        <v>0</v>
      </c>
      <c r="K83" s="40"/>
      <c r="L83" s="44"/>
      <c r="M83" s="95"/>
      <c r="N83" s="194"/>
      <c r="O83" s="96"/>
      <c r="P83" s="195">
        <f>P84+P116+P149+P236</f>
        <v>0</v>
      </c>
      <c r="Q83" s="96"/>
      <c r="R83" s="195">
        <f>R84+R116+R149+R236</f>
        <v>85.30336849000001</v>
      </c>
      <c r="S83" s="96"/>
      <c r="T83" s="196">
        <f>T84+T116+T149+T236</f>
        <v>0</v>
      </c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T83" s="17" t="s">
        <v>73</v>
      </c>
      <c r="AU83" s="17" t="s">
        <v>84</v>
      </c>
      <c r="BK83" s="197">
        <f>BK84+BK116+BK149+BK236</f>
        <v>0</v>
      </c>
    </row>
    <row r="84" spans="1:63" s="11" customFormat="1" ht="25.9" customHeight="1">
      <c r="A84" s="11"/>
      <c r="B84" s="198"/>
      <c r="C84" s="199"/>
      <c r="D84" s="200" t="s">
        <v>73</v>
      </c>
      <c r="E84" s="201" t="s">
        <v>82</v>
      </c>
      <c r="F84" s="201" t="s">
        <v>350</v>
      </c>
      <c r="G84" s="199"/>
      <c r="H84" s="199"/>
      <c r="I84" s="202"/>
      <c r="J84" s="203">
        <f>BK84</f>
        <v>0</v>
      </c>
      <c r="K84" s="199"/>
      <c r="L84" s="204"/>
      <c r="M84" s="205"/>
      <c r="N84" s="206"/>
      <c r="O84" s="206"/>
      <c r="P84" s="207">
        <f>SUM(P85:P115)</f>
        <v>0</v>
      </c>
      <c r="Q84" s="206"/>
      <c r="R84" s="207">
        <f>SUM(R85:R115)</f>
        <v>0</v>
      </c>
      <c r="S84" s="206"/>
      <c r="T84" s="208">
        <f>SUM(T85:T115)</f>
        <v>0</v>
      </c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R84" s="209" t="s">
        <v>228</v>
      </c>
      <c r="AT84" s="210" t="s">
        <v>73</v>
      </c>
      <c r="AU84" s="210" t="s">
        <v>74</v>
      </c>
      <c r="AY84" s="209" t="s">
        <v>351</v>
      </c>
      <c r="BK84" s="211">
        <f>SUM(BK85:BK115)</f>
        <v>0</v>
      </c>
    </row>
    <row r="85" spans="1:65" s="2" customFormat="1" ht="33" customHeight="1">
      <c r="A85" s="38"/>
      <c r="B85" s="39"/>
      <c r="C85" s="212" t="s">
        <v>82</v>
      </c>
      <c r="D85" s="212" t="s">
        <v>352</v>
      </c>
      <c r="E85" s="213" t="s">
        <v>5723</v>
      </c>
      <c r="F85" s="214" t="s">
        <v>5724</v>
      </c>
      <c r="G85" s="215" t="s">
        <v>355</v>
      </c>
      <c r="H85" s="216">
        <v>14.543</v>
      </c>
      <c r="I85" s="217"/>
      <c r="J85" s="218">
        <f>ROUND(I85*H85,2)</f>
        <v>0</v>
      </c>
      <c r="K85" s="214" t="s">
        <v>356</v>
      </c>
      <c r="L85" s="44"/>
      <c r="M85" s="219" t="s">
        <v>28</v>
      </c>
      <c r="N85" s="220" t="s">
        <v>45</v>
      </c>
      <c r="O85" s="84"/>
      <c r="P85" s="221">
        <f>O85*H85</f>
        <v>0</v>
      </c>
      <c r="Q85" s="221">
        <v>0</v>
      </c>
      <c r="R85" s="221">
        <f>Q85*H85</f>
        <v>0</v>
      </c>
      <c r="S85" s="221">
        <v>0</v>
      </c>
      <c r="T85" s="222">
        <f>S85*H85</f>
        <v>0</v>
      </c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R85" s="223" t="s">
        <v>228</v>
      </c>
      <c r="AT85" s="223" t="s">
        <v>352</v>
      </c>
      <c r="AU85" s="223" t="s">
        <v>82</v>
      </c>
      <c r="AY85" s="17" t="s">
        <v>351</v>
      </c>
      <c r="BE85" s="224">
        <f>IF(N85="základní",J85,0)</f>
        <v>0</v>
      </c>
      <c r="BF85" s="224">
        <f>IF(N85="snížená",J85,0)</f>
        <v>0</v>
      </c>
      <c r="BG85" s="224">
        <f>IF(N85="zákl. přenesená",J85,0)</f>
        <v>0</v>
      </c>
      <c r="BH85" s="224">
        <f>IF(N85="sníž. přenesená",J85,0)</f>
        <v>0</v>
      </c>
      <c r="BI85" s="224">
        <f>IF(N85="nulová",J85,0)</f>
        <v>0</v>
      </c>
      <c r="BJ85" s="17" t="s">
        <v>82</v>
      </c>
      <c r="BK85" s="224">
        <f>ROUND(I85*H85,2)</f>
        <v>0</v>
      </c>
      <c r="BL85" s="17" t="s">
        <v>228</v>
      </c>
      <c r="BM85" s="223" t="s">
        <v>5725</v>
      </c>
    </row>
    <row r="86" spans="1:51" s="12" customFormat="1" ht="12">
      <c r="A86" s="12"/>
      <c r="B86" s="225"/>
      <c r="C86" s="226"/>
      <c r="D86" s="227" t="s">
        <v>358</v>
      </c>
      <c r="E86" s="228" t="s">
        <v>28</v>
      </c>
      <c r="F86" s="229" t="s">
        <v>5726</v>
      </c>
      <c r="G86" s="226"/>
      <c r="H86" s="228" t="s">
        <v>28</v>
      </c>
      <c r="I86" s="230"/>
      <c r="J86" s="226"/>
      <c r="K86" s="226"/>
      <c r="L86" s="231"/>
      <c r="M86" s="232"/>
      <c r="N86" s="233"/>
      <c r="O86" s="233"/>
      <c r="P86" s="233"/>
      <c r="Q86" s="233"/>
      <c r="R86" s="233"/>
      <c r="S86" s="233"/>
      <c r="T86" s="234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T86" s="235" t="s">
        <v>358</v>
      </c>
      <c r="AU86" s="235" t="s">
        <v>82</v>
      </c>
      <c r="AV86" s="12" t="s">
        <v>82</v>
      </c>
      <c r="AW86" s="12" t="s">
        <v>35</v>
      </c>
      <c r="AX86" s="12" t="s">
        <v>74</v>
      </c>
      <c r="AY86" s="235" t="s">
        <v>351</v>
      </c>
    </row>
    <row r="87" spans="1:51" s="13" customFormat="1" ht="12">
      <c r="A87" s="13"/>
      <c r="B87" s="236"/>
      <c r="C87" s="237"/>
      <c r="D87" s="227" t="s">
        <v>358</v>
      </c>
      <c r="E87" s="238" t="s">
        <v>360</v>
      </c>
      <c r="F87" s="239" t="s">
        <v>5727</v>
      </c>
      <c r="G87" s="237"/>
      <c r="H87" s="240">
        <v>5.255</v>
      </c>
      <c r="I87" s="241"/>
      <c r="J87" s="237"/>
      <c r="K87" s="237"/>
      <c r="L87" s="242"/>
      <c r="M87" s="243"/>
      <c r="N87" s="244"/>
      <c r="O87" s="244"/>
      <c r="P87" s="244"/>
      <c r="Q87" s="244"/>
      <c r="R87" s="244"/>
      <c r="S87" s="244"/>
      <c r="T87" s="245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T87" s="246" t="s">
        <v>358</v>
      </c>
      <c r="AU87" s="246" t="s">
        <v>82</v>
      </c>
      <c r="AV87" s="13" t="s">
        <v>138</v>
      </c>
      <c r="AW87" s="13" t="s">
        <v>35</v>
      </c>
      <c r="AX87" s="13" t="s">
        <v>74</v>
      </c>
      <c r="AY87" s="246" t="s">
        <v>351</v>
      </c>
    </row>
    <row r="88" spans="1:51" s="13" customFormat="1" ht="12">
      <c r="A88" s="13"/>
      <c r="B88" s="236"/>
      <c r="C88" s="237"/>
      <c r="D88" s="227" t="s">
        <v>358</v>
      </c>
      <c r="E88" s="238" t="s">
        <v>2498</v>
      </c>
      <c r="F88" s="239" t="s">
        <v>5728</v>
      </c>
      <c r="G88" s="237"/>
      <c r="H88" s="240">
        <v>9.288</v>
      </c>
      <c r="I88" s="241"/>
      <c r="J88" s="237"/>
      <c r="K88" s="237"/>
      <c r="L88" s="242"/>
      <c r="M88" s="243"/>
      <c r="N88" s="244"/>
      <c r="O88" s="244"/>
      <c r="P88" s="244"/>
      <c r="Q88" s="244"/>
      <c r="R88" s="244"/>
      <c r="S88" s="244"/>
      <c r="T88" s="245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T88" s="246" t="s">
        <v>358</v>
      </c>
      <c r="AU88" s="246" t="s">
        <v>82</v>
      </c>
      <c r="AV88" s="13" t="s">
        <v>138</v>
      </c>
      <c r="AW88" s="13" t="s">
        <v>35</v>
      </c>
      <c r="AX88" s="13" t="s">
        <v>74</v>
      </c>
      <c r="AY88" s="246" t="s">
        <v>351</v>
      </c>
    </row>
    <row r="89" spans="1:51" s="13" customFormat="1" ht="12">
      <c r="A89" s="13"/>
      <c r="B89" s="236"/>
      <c r="C89" s="237"/>
      <c r="D89" s="227" t="s">
        <v>358</v>
      </c>
      <c r="E89" s="238" t="s">
        <v>2500</v>
      </c>
      <c r="F89" s="239" t="s">
        <v>5729</v>
      </c>
      <c r="G89" s="237"/>
      <c r="H89" s="240">
        <v>14.543</v>
      </c>
      <c r="I89" s="241"/>
      <c r="J89" s="237"/>
      <c r="K89" s="237"/>
      <c r="L89" s="242"/>
      <c r="M89" s="243"/>
      <c r="N89" s="244"/>
      <c r="O89" s="244"/>
      <c r="P89" s="244"/>
      <c r="Q89" s="244"/>
      <c r="R89" s="244"/>
      <c r="S89" s="244"/>
      <c r="T89" s="245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46" t="s">
        <v>358</v>
      </c>
      <c r="AU89" s="246" t="s">
        <v>82</v>
      </c>
      <c r="AV89" s="13" t="s">
        <v>138</v>
      </c>
      <c r="AW89" s="13" t="s">
        <v>35</v>
      </c>
      <c r="AX89" s="13" t="s">
        <v>82</v>
      </c>
      <c r="AY89" s="246" t="s">
        <v>351</v>
      </c>
    </row>
    <row r="90" spans="1:65" s="2" customFormat="1" ht="44.25" customHeight="1">
      <c r="A90" s="38"/>
      <c r="B90" s="39"/>
      <c r="C90" s="212" t="s">
        <v>138</v>
      </c>
      <c r="D90" s="212" t="s">
        <v>352</v>
      </c>
      <c r="E90" s="213" t="s">
        <v>5730</v>
      </c>
      <c r="F90" s="214" t="s">
        <v>5731</v>
      </c>
      <c r="G90" s="215" t="s">
        <v>355</v>
      </c>
      <c r="H90" s="216">
        <v>14.543</v>
      </c>
      <c r="I90" s="217"/>
      <c r="J90" s="218">
        <f>ROUND(I90*H90,2)</f>
        <v>0</v>
      </c>
      <c r="K90" s="214" t="s">
        <v>356</v>
      </c>
      <c r="L90" s="44"/>
      <c r="M90" s="219" t="s">
        <v>28</v>
      </c>
      <c r="N90" s="220" t="s">
        <v>45</v>
      </c>
      <c r="O90" s="84"/>
      <c r="P90" s="221">
        <f>O90*H90</f>
        <v>0</v>
      </c>
      <c r="Q90" s="221">
        <v>0</v>
      </c>
      <c r="R90" s="221">
        <f>Q90*H90</f>
        <v>0</v>
      </c>
      <c r="S90" s="221">
        <v>0</v>
      </c>
      <c r="T90" s="222">
        <f>S90*H90</f>
        <v>0</v>
      </c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R90" s="223" t="s">
        <v>228</v>
      </c>
      <c r="AT90" s="223" t="s">
        <v>352</v>
      </c>
      <c r="AU90" s="223" t="s">
        <v>82</v>
      </c>
      <c r="AY90" s="17" t="s">
        <v>351</v>
      </c>
      <c r="BE90" s="224">
        <f>IF(N90="základní",J90,0)</f>
        <v>0</v>
      </c>
      <c r="BF90" s="224">
        <f>IF(N90="snížená",J90,0)</f>
        <v>0</v>
      </c>
      <c r="BG90" s="224">
        <f>IF(N90="zákl. přenesená",J90,0)</f>
        <v>0</v>
      </c>
      <c r="BH90" s="224">
        <f>IF(N90="sníž. přenesená",J90,0)</f>
        <v>0</v>
      </c>
      <c r="BI90" s="224">
        <f>IF(N90="nulová",J90,0)</f>
        <v>0</v>
      </c>
      <c r="BJ90" s="17" t="s">
        <v>82</v>
      </c>
      <c r="BK90" s="224">
        <f>ROUND(I90*H90,2)</f>
        <v>0</v>
      </c>
      <c r="BL90" s="17" t="s">
        <v>228</v>
      </c>
      <c r="BM90" s="223" t="s">
        <v>5732</v>
      </c>
    </row>
    <row r="91" spans="1:51" s="13" customFormat="1" ht="12">
      <c r="A91" s="13"/>
      <c r="B91" s="236"/>
      <c r="C91" s="237"/>
      <c r="D91" s="227" t="s">
        <v>358</v>
      </c>
      <c r="E91" s="238" t="s">
        <v>365</v>
      </c>
      <c r="F91" s="239" t="s">
        <v>5733</v>
      </c>
      <c r="G91" s="237"/>
      <c r="H91" s="240">
        <v>14.543</v>
      </c>
      <c r="I91" s="241"/>
      <c r="J91" s="237"/>
      <c r="K91" s="237"/>
      <c r="L91" s="242"/>
      <c r="M91" s="243"/>
      <c r="N91" s="244"/>
      <c r="O91" s="244"/>
      <c r="P91" s="244"/>
      <c r="Q91" s="244"/>
      <c r="R91" s="244"/>
      <c r="S91" s="244"/>
      <c r="T91" s="245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46" t="s">
        <v>358</v>
      </c>
      <c r="AU91" s="246" t="s">
        <v>82</v>
      </c>
      <c r="AV91" s="13" t="s">
        <v>138</v>
      </c>
      <c r="AW91" s="13" t="s">
        <v>35</v>
      </c>
      <c r="AX91" s="13" t="s">
        <v>82</v>
      </c>
      <c r="AY91" s="246" t="s">
        <v>351</v>
      </c>
    </row>
    <row r="92" spans="1:65" s="2" customFormat="1" ht="33" customHeight="1">
      <c r="A92" s="38"/>
      <c r="B92" s="39"/>
      <c r="C92" s="212" t="s">
        <v>367</v>
      </c>
      <c r="D92" s="212" t="s">
        <v>352</v>
      </c>
      <c r="E92" s="213" t="s">
        <v>377</v>
      </c>
      <c r="F92" s="214" t="s">
        <v>378</v>
      </c>
      <c r="G92" s="215" t="s">
        <v>355</v>
      </c>
      <c r="H92" s="216">
        <v>14.543</v>
      </c>
      <c r="I92" s="217"/>
      <c r="J92" s="218">
        <f>ROUND(I92*H92,2)</f>
        <v>0</v>
      </c>
      <c r="K92" s="214" t="s">
        <v>356</v>
      </c>
      <c r="L92" s="44"/>
      <c r="M92" s="219" t="s">
        <v>28</v>
      </c>
      <c r="N92" s="220" t="s">
        <v>45</v>
      </c>
      <c r="O92" s="84"/>
      <c r="P92" s="221">
        <f>O92*H92</f>
        <v>0</v>
      </c>
      <c r="Q92" s="221">
        <v>0</v>
      </c>
      <c r="R92" s="221">
        <f>Q92*H92</f>
        <v>0</v>
      </c>
      <c r="S92" s="221">
        <v>0</v>
      </c>
      <c r="T92" s="222">
        <f>S92*H92</f>
        <v>0</v>
      </c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R92" s="223" t="s">
        <v>228</v>
      </c>
      <c r="AT92" s="223" t="s">
        <v>352</v>
      </c>
      <c r="AU92" s="223" t="s">
        <v>82</v>
      </c>
      <c r="AY92" s="17" t="s">
        <v>351</v>
      </c>
      <c r="BE92" s="224">
        <f>IF(N92="základní",J92,0)</f>
        <v>0</v>
      </c>
      <c r="BF92" s="224">
        <f>IF(N92="snížená",J92,0)</f>
        <v>0</v>
      </c>
      <c r="BG92" s="224">
        <f>IF(N92="zákl. přenesená",J92,0)</f>
        <v>0</v>
      </c>
      <c r="BH92" s="224">
        <f>IF(N92="sníž. přenesená",J92,0)</f>
        <v>0</v>
      </c>
      <c r="BI92" s="224">
        <f>IF(N92="nulová",J92,0)</f>
        <v>0</v>
      </c>
      <c r="BJ92" s="17" t="s">
        <v>82</v>
      </c>
      <c r="BK92" s="224">
        <f>ROUND(I92*H92,2)</f>
        <v>0</v>
      </c>
      <c r="BL92" s="17" t="s">
        <v>228</v>
      </c>
      <c r="BM92" s="223" t="s">
        <v>5734</v>
      </c>
    </row>
    <row r="93" spans="1:51" s="13" customFormat="1" ht="12">
      <c r="A93" s="13"/>
      <c r="B93" s="236"/>
      <c r="C93" s="237"/>
      <c r="D93" s="227" t="s">
        <v>358</v>
      </c>
      <c r="E93" s="238" t="s">
        <v>371</v>
      </c>
      <c r="F93" s="239" t="s">
        <v>5733</v>
      </c>
      <c r="G93" s="237"/>
      <c r="H93" s="240">
        <v>14.543</v>
      </c>
      <c r="I93" s="241"/>
      <c r="J93" s="237"/>
      <c r="K93" s="237"/>
      <c r="L93" s="242"/>
      <c r="M93" s="243"/>
      <c r="N93" s="244"/>
      <c r="O93" s="244"/>
      <c r="P93" s="244"/>
      <c r="Q93" s="244"/>
      <c r="R93" s="244"/>
      <c r="S93" s="244"/>
      <c r="T93" s="245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46" t="s">
        <v>358</v>
      </c>
      <c r="AU93" s="246" t="s">
        <v>82</v>
      </c>
      <c r="AV93" s="13" t="s">
        <v>138</v>
      </c>
      <c r="AW93" s="13" t="s">
        <v>35</v>
      </c>
      <c r="AX93" s="13" t="s">
        <v>82</v>
      </c>
      <c r="AY93" s="246" t="s">
        <v>351</v>
      </c>
    </row>
    <row r="94" spans="1:65" s="2" customFormat="1" ht="44.25" customHeight="1">
      <c r="A94" s="38"/>
      <c r="B94" s="39"/>
      <c r="C94" s="212" t="s">
        <v>228</v>
      </c>
      <c r="D94" s="212" t="s">
        <v>352</v>
      </c>
      <c r="E94" s="213" t="s">
        <v>5735</v>
      </c>
      <c r="F94" s="214" t="s">
        <v>5736</v>
      </c>
      <c r="G94" s="215" t="s">
        <v>355</v>
      </c>
      <c r="H94" s="216">
        <v>14.543</v>
      </c>
      <c r="I94" s="217"/>
      <c r="J94" s="218">
        <f>ROUND(I94*H94,2)</f>
        <v>0</v>
      </c>
      <c r="K94" s="214" t="s">
        <v>356</v>
      </c>
      <c r="L94" s="44"/>
      <c r="M94" s="219" t="s">
        <v>28</v>
      </c>
      <c r="N94" s="220" t="s">
        <v>45</v>
      </c>
      <c r="O94" s="84"/>
      <c r="P94" s="221">
        <f>O94*H94</f>
        <v>0</v>
      </c>
      <c r="Q94" s="221">
        <v>0</v>
      </c>
      <c r="R94" s="221">
        <f>Q94*H94</f>
        <v>0</v>
      </c>
      <c r="S94" s="221">
        <v>0</v>
      </c>
      <c r="T94" s="222">
        <f>S94*H94</f>
        <v>0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223" t="s">
        <v>228</v>
      </c>
      <c r="AT94" s="223" t="s">
        <v>352</v>
      </c>
      <c r="AU94" s="223" t="s">
        <v>82</v>
      </c>
      <c r="AY94" s="17" t="s">
        <v>351</v>
      </c>
      <c r="BE94" s="224">
        <f>IF(N94="základní",J94,0)</f>
        <v>0</v>
      </c>
      <c r="BF94" s="224">
        <f>IF(N94="snížená",J94,0)</f>
        <v>0</v>
      </c>
      <c r="BG94" s="224">
        <f>IF(N94="zákl. přenesená",J94,0)</f>
        <v>0</v>
      </c>
      <c r="BH94" s="224">
        <f>IF(N94="sníž. přenesená",J94,0)</f>
        <v>0</v>
      </c>
      <c r="BI94" s="224">
        <f>IF(N94="nulová",J94,0)</f>
        <v>0</v>
      </c>
      <c r="BJ94" s="17" t="s">
        <v>82</v>
      </c>
      <c r="BK94" s="224">
        <f>ROUND(I94*H94,2)</f>
        <v>0</v>
      </c>
      <c r="BL94" s="17" t="s">
        <v>228</v>
      </c>
      <c r="BM94" s="223" t="s">
        <v>5737</v>
      </c>
    </row>
    <row r="95" spans="1:51" s="13" customFormat="1" ht="12">
      <c r="A95" s="13"/>
      <c r="B95" s="236"/>
      <c r="C95" s="237"/>
      <c r="D95" s="227" t="s">
        <v>358</v>
      </c>
      <c r="E95" s="238" t="s">
        <v>375</v>
      </c>
      <c r="F95" s="239" t="s">
        <v>5733</v>
      </c>
      <c r="G95" s="237"/>
      <c r="H95" s="240">
        <v>14.543</v>
      </c>
      <c r="I95" s="241"/>
      <c r="J95" s="237"/>
      <c r="K95" s="237"/>
      <c r="L95" s="242"/>
      <c r="M95" s="243"/>
      <c r="N95" s="244"/>
      <c r="O95" s="244"/>
      <c r="P95" s="244"/>
      <c r="Q95" s="244"/>
      <c r="R95" s="244"/>
      <c r="S95" s="244"/>
      <c r="T95" s="245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46" t="s">
        <v>358</v>
      </c>
      <c r="AU95" s="246" t="s">
        <v>82</v>
      </c>
      <c r="AV95" s="13" t="s">
        <v>138</v>
      </c>
      <c r="AW95" s="13" t="s">
        <v>35</v>
      </c>
      <c r="AX95" s="13" t="s">
        <v>82</v>
      </c>
      <c r="AY95" s="246" t="s">
        <v>351</v>
      </c>
    </row>
    <row r="96" spans="1:65" s="2" customFormat="1" ht="33" customHeight="1">
      <c r="A96" s="38"/>
      <c r="B96" s="39"/>
      <c r="C96" s="212" t="s">
        <v>376</v>
      </c>
      <c r="D96" s="212" t="s">
        <v>352</v>
      </c>
      <c r="E96" s="213" t="s">
        <v>5738</v>
      </c>
      <c r="F96" s="214" t="s">
        <v>5739</v>
      </c>
      <c r="G96" s="215" t="s">
        <v>355</v>
      </c>
      <c r="H96" s="216">
        <v>2.052</v>
      </c>
      <c r="I96" s="217"/>
      <c r="J96" s="218">
        <f>ROUND(I96*H96,2)</f>
        <v>0</v>
      </c>
      <c r="K96" s="214" t="s">
        <v>356</v>
      </c>
      <c r="L96" s="44"/>
      <c r="M96" s="219" t="s">
        <v>28</v>
      </c>
      <c r="N96" s="220" t="s">
        <v>45</v>
      </c>
      <c r="O96" s="84"/>
      <c r="P96" s="221">
        <f>O96*H96</f>
        <v>0</v>
      </c>
      <c r="Q96" s="221">
        <v>0</v>
      </c>
      <c r="R96" s="221">
        <f>Q96*H96</f>
        <v>0</v>
      </c>
      <c r="S96" s="221">
        <v>0</v>
      </c>
      <c r="T96" s="222">
        <f>S96*H96</f>
        <v>0</v>
      </c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R96" s="223" t="s">
        <v>228</v>
      </c>
      <c r="AT96" s="223" t="s">
        <v>352</v>
      </c>
      <c r="AU96" s="223" t="s">
        <v>82</v>
      </c>
      <c r="AY96" s="17" t="s">
        <v>351</v>
      </c>
      <c r="BE96" s="224">
        <f>IF(N96="základní",J96,0)</f>
        <v>0</v>
      </c>
      <c r="BF96" s="224">
        <f>IF(N96="snížená",J96,0)</f>
        <v>0</v>
      </c>
      <c r="BG96" s="224">
        <f>IF(N96="zákl. přenesená",J96,0)</f>
        <v>0</v>
      </c>
      <c r="BH96" s="224">
        <f>IF(N96="sníž. přenesená",J96,0)</f>
        <v>0</v>
      </c>
      <c r="BI96" s="224">
        <f>IF(N96="nulová",J96,0)</f>
        <v>0</v>
      </c>
      <c r="BJ96" s="17" t="s">
        <v>82</v>
      </c>
      <c r="BK96" s="224">
        <f>ROUND(I96*H96,2)</f>
        <v>0</v>
      </c>
      <c r="BL96" s="17" t="s">
        <v>228</v>
      </c>
      <c r="BM96" s="223" t="s">
        <v>5740</v>
      </c>
    </row>
    <row r="97" spans="1:51" s="12" customFormat="1" ht="12">
      <c r="A97" s="12"/>
      <c r="B97" s="225"/>
      <c r="C97" s="226"/>
      <c r="D97" s="227" t="s">
        <v>358</v>
      </c>
      <c r="E97" s="228" t="s">
        <v>28</v>
      </c>
      <c r="F97" s="229" t="s">
        <v>5741</v>
      </c>
      <c r="G97" s="226"/>
      <c r="H97" s="228" t="s">
        <v>28</v>
      </c>
      <c r="I97" s="230"/>
      <c r="J97" s="226"/>
      <c r="K97" s="226"/>
      <c r="L97" s="231"/>
      <c r="M97" s="232"/>
      <c r="N97" s="233"/>
      <c r="O97" s="233"/>
      <c r="P97" s="233"/>
      <c r="Q97" s="233"/>
      <c r="R97" s="233"/>
      <c r="S97" s="233"/>
      <c r="T97" s="234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T97" s="235" t="s">
        <v>358</v>
      </c>
      <c r="AU97" s="235" t="s">
        <v>82</v>
      </c>
      <c r="AV97" s="12" t="s">
        <v>82</v>
      </c>
      <c r="AW97" s="12" t="s">
        <v>35</v>
      </c>
      <c r="AX97" s="12" t="s">
        <v>74</v>
      </c>
      <c r="AY97" s="235" t="s">
        <v>351</v>
      </c>
    </row>
    <row r="98" spans="1:51" s="12" customFormat="1" ht="12">
      <c r="A98" s="12"/>
      <c r="B98" s="225"/>
      <c r="C98" s="226"/>
      <c r="D98" s="227" t="s">
        <v>358</v>
      </c>
      <c r="E98" s="228" t="s">
        <v>28</v>
      </c>
      <c r="F98" s="229" t="s">
        <v>5742</v>
      </c>
      <c r="G98" s="226"/>
      <c r="H98" s="228" t="s">
        <v>28</v>
      </c>
      <c r="I98" s="230"/>
      <c r="J98" s="226"/>
      <c r="K98" s="226"/>
      <c r="L98" s="231"/>
      <c r="M98" s="232"/>
      <c r="N98" s="233"/>
      <c r="O98" s="233"/>
      <c r="P98" s="233"/>
      <c r="Q98" s="233"/>
      <c r="R98" s="233"/>
      <c r="S98" s="233"/>
      <c r="T98" s="234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T98" s="235" t="s">
        <v>358</v>
      </c>
      <c r="AU98" s="235" t="s">
        <v>82</v>
      </c>
      <c r="AV98" s="12" t="s">
        <v>82</v>
      </c>
      <c r="AW98" s="12" t="s">
        <v>35</v>
      </c>
      <c r="AX98" s="12" t="s">
        <v>74</v>
      </c>
      <c r="AY98" s="235" t="s">
        <v>351</v>
      </c>
    </row>
    <row r="99" spans="1:51" s="13" customFormat="1" ht="12">
      <c r="A99" s="13"/>
      <c r="B99" s="236"/>
      <c r="C99" s="237"/>
      <c r="D99" s="227" t="s">
        <v>358</v>
      </c>
      <c r="E99" s="238" t="s">
        <v>380</v>
      </c>
      <c r="F99" s="239" t="s">
        <v>5743</v>
      </c>
      <c r="G99" s="237"/>
      <c r="H99" s="240">
        <v>2.052</v>
      </c>
      <c r="I99" s="241"/>
      <c r="J99" s="237"/>
      <c r="K99" s="237"/>
      <c r="L99" s="242"/>
      <c r="M99" s="243"/>
      <c r="N99" s="244"/>
      <c r="O99" s="244"/>
      <c r="P99" s="244"/>
      <c r="Q99" s="244"/>
      <c r="R99" s="244"/>
      <c r="S99" s="244"/>
      <c r="T99" s="245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46" t="s">
        <v>358</v>
      </c>
      <c r="AU99" s="246" t="s">
        <v>82</v>
      </c>
      <c r="AV99" s="13" t="s">
        <v>138</v>
      </c>
      <c r="AW99" s="13" t="s">
        <v>35</v>
      </c>
      <c r="AX99" s="13" t="s">
        <v>82</v>
      </c>
      <c r="AY99" s="246" t="s">
        <v>351</v>
      </c>
    </row>
    <row r="100" spans="1:65" s="2" customFormat="1" ht="33" customHeight="1">
      <c r="A100" s="38"/>
      <c r="B100" s="39"/>
      <c r="C100" s="212" t="s">
        <v>385</v>
      </c>
      <c r="D100" s="212" t="s">
        <v>352</v>
      </c>
      <c r="E100" s="213" t="s">
        <v>5744</v>
      </c>
      <c r="F100" s="214" t="s">
        <v>5745</v>
      </c>
      <c r="G100" s="215" t="s">
        <v>355</v>
      </c>
      <c r="H100" s="216">
        <v>2.052</v>
      </c>
      <c r="I100" s="217"/>
      <c r="J100" s="218">
        <f>ROUND(I100*H100,2)</f>
        <v>0</v>
      </c>
      <c r="K100" s="214" t="s">
        <v>356</v>
      </c>
      <c r="L100" s="44"/>
      <c r="M100" s="219" t="s">
        <v>28</v>
      </c>
      <c r="N100" s="220" t="s">
        <v>45</v>
      </c>
      <c r="O100" s="84"/>
      <c r="P100" s="221">
        <f>O100*H100</f>
        <v>0</v>
      </c>
      <c r="Q100" s="221">
        <v>0</v>
      </c>
      <c r="R100" s="221">
        <f>Q100*H100</f>
        <v>0</v>
      </c>
      <c r="S100" s="221">
        <v>0</v>
      </c>
      <c r="T100" s="222">
        <f>S100*H100</f>
        <v>0</v>
      </c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R100" s="223" t="s">
        <v>228</v>
      </c>
      <c r="AT100" s="223" t="s">
        <v>352</v>
      </c>
      <c r="AU100" s="223" t="s">
        <v>82</v>
      </c>
      <c r="AY100" s="17" t="s">
        <v>351</v>
      </c>
      <c r="BE100" s="224">
        <f>IF(N100="základní",J100,0)</f>
        <v>0</v>
      </c>
      <c r="BF100" s="224">
        <f>IF(N100="snížená",J100,0)</f>
        <v>0</v>
      </c>
      <c r="BG100" s="224">
        <f>IF(N100="zákl. přenesená",J100,0)</f>
        <v>0</v>
      </c>
      <c r="BH100" s="224">
        <f>IF(N100="sníž. přenesená",J100,0)</f>
        <v>0</v>
      </c>
      <c r="BI100" s="224">
        <f>IF(N100="nulová",J100,0)</f>
        <v>0</v>
      </c>
      <c r="BJ100" s="17" t="s">
        <v>82</v>
      </c>
      <c r="BK100" s="224">
        <f>ROUND(I100*H100,2)</f>
        <v>0</v>
      </c>
      <c r="BL100" s="17" t="s">
        <v>228</v>
      </c>
      <c r="BM100" s="223" t="s">
        <v>5746</v>
      </c>
    </row>
    <row r="101" spans="1:51" s="13" customFormat="1" ht="12">
      <c r="A101" s="13"/>
      <c r="B101" s="236"/>
      <c r="C101" s="237"/>
      <c r="D101" s="227" t="s">
        <v>358</v>
      </c>
      <c r="E101" s="238" t="s">
        <v>389</v>
      </c>
      <c r="F101" s="239" t="s">
        <v>5747</v>
      </c>
      <c r="G101" s="237"/>
      <c r="H101" s="240">
        <v>2.052</v>
      </c>
      <c r="I101" s="241"/>
      <c r="J101" s="237"/>
      <c r="K101" s="237"/>
      <c r="L101" s="242"/>
      <c r="M101" s="243"/>
      <c r="N101" s="244"/>
      <c r="O101" s="244"/>
      <c r="P101" s="244"/>
      <c r="Q101" s="244"/>
      <c r="R101" s="244"/>
      <c r="S101" s="244"/>
      <c r="T101" s="245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46" t="s">
        <v>358</v>
      </c>
      <c r="AU101" s="246" t="s">
        <v>82</v>
      </c>
      <c r="AV101" s="13" t="s">
        <v>138</v>
      </c>
      <c r="AW101" s="13" t="s">
        <v>35</v>
      </c>
      <c r="AX101" s="13" t="s">
        <v>82</v>
      </c>
      <c r="AY101" s="246" t="s">
        <v>351</v>
      </c>
    </row>
    <row r="102" spans="1:65" s="2" customFormat="1" ht="33" customHeight="1">
      <c r="A102" s="38"/>
      <c r="B102" s="39"/>
      <c r="C102" s="212" t="s">
        <v>395</v>
      </c>
      <c r="D102" s="212" t="s">
        <v>352</v>
      </c>
      <c r="E102" s="213" t="s">
        <v>5748</v>
      </c>
      <c r="F102" s="214" t="s">
        <v>5749</v>
      </c>
      <c r="G102" s="215" t="s">
        <v>355</v>
      </c>
      <c r="H102" s="216">
        <v>2.052</v>
      </c>
      <c r="I102" s="217"/>
      <c r="J102" s="218">
        <f>ROUND(I102*H102,2)</f>
        <v>0</v>
      </c>
      <c r="K102" s="214" t="s">
        <v>356</v>
      </c>
      <c r="L102" s="44"/>
      <c r="M102" s="219" t="s">
        <v>28</v>
      </c>
      <c r="N102" s="220" t="s">
        <v>45</v>
      </c>
      <c r="O102" s="84"/>
      <c r="P102" s="221">
        <f>O102*H102</f>
        <v>0</v>
      </c>
      <c r="Q102" s="221">
        <v>0</v>
      </c>
      <c r="R102" s="221">
        <f>Q102*H102</f>
        <v>0</v>
      </c>
      <c r="S102" s="221">
        <v>0</v>
      </c>
      <c r="T102" s="222">
        <f>S102*H102</f>
        <v>0</v>
      </c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R102" s="223" t="s">
        <v>228</v>
      </c>
      <c r="AT102" s="223" t="s">
        <v>352</v>
      </c>
      <c r="AU102" s="223" t="s">
        <v>82</v>
      </c>
      <c r="AY102" s="17" t="s">
        <v>351</v>
      </c>
      <c r="BE102" s="224">
        <f>IF(N102="základní",J102,0)</f>
        <v>0</v>
      </c>
      <c r="BF102" s="224">
        <f>IF(N102="snížená",J102,0)</f>
        <v>0</v>
      </c>
      <c r="BG102" s="224">
        <f>IF(N102="zákl. přenesená",J102,0)</f>
        <v>0</v>
      </c>
      <c r="BH102" s="224">
        <f>IF(N102="sníž. přenesená",J102,0)</f>
        <v>0</v>
      </c>
      <c r="BI102" s="224">
        <f>IF(N102="nulová",J102,0)</f>
        <v>0</v>
      </c>
      <c r="BJ102" s="17" t="s">
        <v>82</v>
      </c>
      <c r="BK102" s="224">
        <f>ROUND(I102*H102,2)</f>
        <v>0</v>
      </c>
      <c r="BL102" s="17" t="s">
        <v>228</v>
      </c>
      <c r="BM102" s="223" t="s">
        <v>5750</v>
      </c>
    </row>
    <row r="103" spans="1:51" s="13" customFormat="1" ht="12">
      <c r="A103" s="13"/>
      <c r="B103" s="236"/>
      <c r="C103" s="237"/>
      <c r="D103" s="227" t="s">
        <v>358</v>
      </c>
      <c r="E103" s="238" t="s">
        <v>400</v>
      </c>
      <c r="F103" s="239" t="s">
        <v>5747</v>
      </c>
      <c r="G103" s="237"/>
      <c r="H103" s="240">
        <v>2.052</v>
      </c>
      <c r="I103" s="241"/>
      <c r="J103" s="237"/>
      <c r="K103" s="237"/>
      <c r="L103" s="242"/>
      <c r="M103" s="243"/>
      <c r="N103" s="244"/>
      <c r="O103" s="244"/>
      <c r="P103" s="244"/>
      <c r="Q103" s="244"/>
      <c r="R103" s="244"/>
      <c r="S103" s="244"/>
      <c r="T103" s="245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46" t="s">
        <v>358</v>
      </c>
      <c r="AU103" s="246" t="s">
        <v>82</v>
      </c>
      <c r="AV103" s="13" t="s">
        <v>138</v>
      </c>
      <c r="AW103" s="13" t="s">
        <v>35</v>
      </c>
      <c r="AX103" s="13" t="s">
        <v>82</v>
      </c>
      <c r="AY103" s="246" t="s">
        <v>351</v>
      </c>
    </row>
    <row r="104" spans="1:65" s="2" customFormat="1" ht="33" customHeight="1">
      <c r="A104" s="38"/>
      <c r="B104" s="39"/>
      <c r="C104" s="212" t="s">
        <v>405</v>
      </c>
      <c r="D104" s="212" t="s">
        <v>352</v>
      </c>
      <c r="E104" s="213" t="s">
        <v>5751</v>
      </c>
      <c r="F104" s="214" t="s">
        <v>5752</v>
      </c>
      <c r="G104" s="215" t="s">
        <v>355</v>
      </c>
      <c r="H104" s="216">
        <v>2.052</v>
      </c>
      <c r="I104" s="217"/>
      <c r="J104" s="218">
        <f>ROUND(I104*H104,2)</f>
        <v>0</v>
      </c>
      <c r="K104" s="214" t="s">
        <v>356</v>
      </c>
      <c r="L104" s="44"/>
      <c r="M104" s="219" t="s">
        <v>28</v>
      </c>
      <c r="N104" s="220" t="s">
        <v>45</v>
      </c>
      <c r="O104" s="84"/>
      <c r="P104" s="221">
        <f>O104*H104</f>
        <v>0</v>
      </c>
      <c r="Q104" s="221">
        <v>0</v>
      </c>
      <c r="R104" s="221">
        <f>Q104*H104</f>
        <v>0</v>
      </c>
      <c r="S104" s="221">
        <v>0</v>
      </c>
      <c r="T104" s="222">
        <f>S104*H104</f>
        <v>0</v>
      </c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R104" s="223" t="s">
        <v>228</v>
      </c>
      <c r="AT104" s="223" t="s">
        <v>352</v>
      </c>
      <c r="AU104" s="223" t="s">
        <v>82</v>
      </c>
      <c r="AY104" s="17" t="s">
        <v>351</v>
      </c>
      <c r="BE104" s="224">
        <f>IF(N104="základní",J104,0)</f>
        <v>0</v>
      </c>
      <c r="BF104" s="224">
        <f>IF(N104="snížená",J104,0)</f>
        <v>0</v>
      </c>
      <c r="BG104" s="224">
        <f>IF(N104="zákl. přenesená",J104,0)</f>
        <v>0</v>
      </c>
      <c r="BH104" s="224">
        <f>IF(N104="sníž. přenesená",J104,0)</f>
        <v>0</v>
      </c>
      <c r="BI104" s="224">
        <f>IF(N104="nulová",J104,0)</f>
        <v>0</v>
      </c>
      <c r="BJ104" s="17" t="s">
        <v>82</v>
      </c>
      <c r="BK104" s="224">
        <f>ROUND(I104*H104,2)</f>
        <v>0</v>
      </c>
      <c r="BL104" s="17" t="s">
        <v>228</v>
      </c>
      <c r="BM104" s="223" t="s">
        <v>5753</v>
      </c>
    </row>
    <row r="105" spans="1:51" s="13" customFormat="1" ht="12">
      <c r="A105" s="13"/>
      <c r="B105" s="236"/>
      <c r="C105" s="237"/>
      <c r="D105" s="227" t="s">
        <v>358</v>
      </c>
      <c r="E105" s="238" t="s">
        <v>409</v>
      </c>
      <c r="F105" s="239" t="s">
        <v>5747</v>
      </c>
      <c r="G105" s="237"/>
      <c r="H105" s="240">
        <v>2.052</v>
      </c>
      <c r="I105" s="241"/>
      <c r="J105" s="237"/>
      <c r="K105" s="237"/>
      <c r="L105" s="242"/>
      <c r="M105" s="243"/>
      <c r="N105" s="244"/>
      <c r="O105" s="244"/>
      <c r="P105" s="244"/>
      <c r="Q105" s="244"/>
      <c r="R105" s="244"/>
      <c r="S105" s="244"/>
      <c r="T105" s="245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46" t="s">
        <v>358</v>
      </c>
      <c r="AU105" s="246" t="s">
        <v>82</v>
      </c>
      <c r="AV105" s="13" t="s">
        <v>138</v>
      </c>
      <c r="AW105" s="13" t="s">
        <v>35</v>
      </c>
      <c r="AX105" s="13" t="s">
        <v>82</v>
      </c>
      <c r="AY105" s="246" t="s">
        <v>351</v>
      </c>
    </row>
    <row r="106" spans="1:65" s="2" customFormat="1" ht="44.25" customHeight="1">
      <c r="A106" s="38"/>
      <c r="B106" s="39"/>
      <c r="C106" s="212" t="s">
        <v>411</v>
      </c>
      <c r="D106" s="212" t="s">
        <v>352</v>
      </c>
      <c r="E106" s="213" t="s">
        <v>443</v>
      </c>
      <c r="F106" s="214" t="s">
        <v>444</v>
      </c>
      <c r="G106" s="215" t="s">
        <v>355</v>
      </c>
      <c r="H106" s="216">
        <v>33.19</v>
      </c>
      <c r="I106" s="217"/>
      <c r="J106" s="218">
        <f>ROUND(I106*H106,2)</f>
        <v>0</v>
      </c>
      <c r="K106" s="214" t="s">
        <v>356</v>
      </c>
      <c r="L106" s="44"/>
      <c r="M106" s="219" t="s">
        <v>28</v>
      </c>
      <c r="N106" s="220" t="s">
        <v>45</v>
      </c>
      <c r="O106" s="84"/>
      <c r="P106" s="221">
        <f>O106*H106</f>
        <v>0</v>
      </c>
      <c r="Q106" s="221">
        <v>0</v>
      </c>
      <c r="R106" s="221">
        <f>Q106*H106</f>
        <v>0</v>
      </c>
      <c r="S106" s="221">
        <v>0</v>
      </c>
      <c r="T106" s="222">
        <f>S106*H106</f>
        <v>0</v>
      </c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R106" s="223" t="s">
        <v>228</v>
      </c>
      <c r="AT106" s="223" t="s">
        <v>352</v>
      </c>
      <c r="AU106" s="223" t="s">
        <v>82</v>
      </c>
      <c r="AY106" s="17" t="s">
        <v>351</v>
      </c>
      <c r="BE106" s="224">
        <f>IF(N106="základní",J106,0)</f>
        <v>0</v>
      </c>
      <c r="BF106" s="224">
        <f>IF(N106="snížená",J106,0)</f>
        <v>0</v>
      </c>
      <c r="BG106" s="224">
        <f>IF(N106="zákl. přenesená",J106,0)</f>
        <v>0</v>
      </c>
      <c r="BH106" s="224">
        <f>IF(N106="sníž. přenesená",J106,0)</f>
        <v>0</v>
      </c>
      <c r="BI106" s="224">
        <f>IF(N106="nulová",J106,0)</f>
        <v>0</v>
      </c>
      <c r="BJ106" s="17" t="s">
        <v>82</v>
      </c>
      <c r="BK106" s="224">
        <f>ROUND(I106*H106,2)</f>
        <v>0</v>
      </c>
      <c r="BL106" s="17" t="s">
        <v>228</v>
      </c>
      <c r="BM106" s="223" t="s">
        <v>5754</v>
      </c>
    </row>
    <row r="107" spans="1:51" s="13" customFormat="1" ht="12">
      <c r="A107" s="13"/>
      <c r="B107" s="236"/>
      <c r="C107" s="237"/>
      <c r="D107" s="227" t="s">
        <v>358</v>
      </c>
      <c r="E107" s="238" t="s">
        <v>415</v>
      </c>
      <c r="F107" s="239" t="s">
        <v>5755</v>
      </c>
      <c r="G107" s="237"/>
      <c r="H107" s="240">
        <v>29.086</v>
      </c>
      <c r="I107" s="241"/>
      <c r="J107" s="237"/>
      <c r="K107" s="237"/>
      <c r="L107" s="242"/>
      <c r="M107" s="243"/>
      <c r="N107" s="244"/>
      <c r="O107" s="244"/>
      <c r="P107" s="244"/>
      <c r="Q107" s="244"/>
      <c r="R107" s="244"/>
      <c r="S107" s="244"/>
      <c r="T107" s="245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46" t="s">
        <v>358</v>
      </c>
      <c r="AU107" s="246" t="s">
        <v>82</v>
      </c>
      <c r="AV107" s="13" t="s">
        <v>138</v>
      </c>
      <c r="AW107" s="13" t="s">
        <v>35</v>
      </c>
      <c r="AX107" s="13" t="s">
        <v>74</v>
      </c>
      <c r="AY107" s="246" t="s">
        <v>351</v>
      </c>
    </row>
    <row r="108" spans="1:51" s="13" customFormat="1" ht="12">
      <c r="A108" s="13"/>
      <c r="B108" s="236"/>
      <c r="C108" s="237"/>
      <c r="D108" s="227" t="s">
        <v>358</v>
      </c>
      <c r="E108" s="238" t="s">
        <v>2581</v>
      </c>
      <c r="F108" s="239" t="s">
        <v>5756</v>
      </c>
      <c r="G108" s="237"/>
      <c r="H108" s="240">
        <v>4.104</v>
      </c>
      <c r="I108" s="241"/>
      <c r="J108" s="237"/>
      <c r="K108" s="237"/>
      <c r="L108" s="242"/>
      <c r="M108" s="243"/>
      <c r="N108" s="244"/>
      <c r="O108" s="244"/>
      <c r="P108" s="244"/>
      <c r="Q108" s="244"/>
      <c r="R108" s="244"/>
      <c r="S108" s="244"/>
      <c r="T108" s="245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46" t="s">
        <v>358</v>
      </c>
      <c r="AU108" s="246" t="s">
        <v>82</v>
      </c>
      <c r="AV108" s="13" t="s">
        <v>138</v>
      </c>
      <c r="AW108" s="13" t="s">
        <v>35</v>
      </c>
      <c r="AX108" s="13" t="s">
        <v>74</v>
      </c>
      <c r="AY108" s="246" t="s">
        <v>351</v>
      </c>
    </row>
    <row r="109" spans="1:51" s="13" customFormat="1" ht="12">
      <c r="A109" s="13"/>
      <c r="B109" s="236"/>
      <c r="C109" s="237"/>
      <c r="D109" s="227" t="s">
        <v>358</v>
      </c>
      <c r="E109" s="238" t="s">
        <v>2583</v>
      </c>
      <c r="F109" s="239" t="s">
        <v>5608</v>
      </c>
      <c r="G109" s="237"/>
      <c r="H109" s="240">
        <v>33.19</v>
      </c>
      <c r="I109" s="241"/>
      <c r="J109" s="237"/>
      <c r="K109" s="237"/>
      <c r="L109" s="242"/>
      <c r="M109" s="243"/>
      <c r="N109" s="244"/>
      <c r="O109" s="244"/>
      <c r="P109" s="244"/>
      <c r="Q109" s="244"/>
      <c r="R109" s="244"/>
      <c r="S109" s="244"/>
      <c r="T109" s="245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46" t="s">
        <v>358</v>
      </c>
      <c r="AU109" s="246" t="s">
        <v>82</v>
      </c>
      <c r="AV109" s="13" t="s">
        <v>138</v>
      </c>
      <c r="AW109" s="13" t="s">
        <v>35</v>
      </c>
      <c r="AX109" s="13" t="s">
        <v>82</v>
      </c>
      <c r="AY109" s="246" t="s">
        <v>351</v>
      </c>
    </row>
    <row r="110" spans="1:65" s="2" customFormat="1" ht="44.25" customHeight="1">
      <c r="A110" s="38"/>
      <c r="B110" s="39"/>
      <c r="C110" s="212" t="s">
        <v>417</v>
      </c>
      <c r="D110" s="212" t="s">
        <v>352</v>
      </c>
      <c r="E110" s="213" t="s">
        <v>5043</v>
      </c>
      <c r="F110" s="214" t="s">
        <v>453</v>
      </c>
      <c r="G110" s="215" t="s">
        <v>355</v>
      </c>
      <c r="H110" s="216">
        <v>33.19</v>
      </c>
      <c r="I110" s="217"/>
      <c r="J110" s="218">
        <f>ROUND(I110*H110,2)</f>
        <v>0</v>
      </c>
      <c r="K110" s="214" t="s">
        <v>28</v>
      </c>
      <c r="L110" s="44"/>
      <c r="M110" s="219" t="s">
        <v>28</v>
      </c>
      <c r="N110" s="220" t="s">
        <v>45</v>
      </c>
      <c r="O110" s="84"/>
      <c r="P110" s="221">
        <f>O110*H110</f>
        <v>0</v>
      </c>
      <c r="Q110" s="221">
        <v>0</v>
      </c>
      <c r="R110" s="221">
        <f>Q110*H110</f>
        <v>0</v>
      </c>
      <c r="S110" s="221">
        <v>0</v>
      </c>
      <c r="T110" s="222">
        <f>S110*H110</f>
        <v>0</v>
      </c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R110" s="223" t="s">
        <v>228</v>
      </c>
      <c r="AT110" s="223" t="s">
        <v>352</v>
      </c>
      <c r="AU110" s="223" t="s">
        <v>82</v>
      </c>
      <c r="AY110" s="17" t="s">
        <v>351</v>
      </c>
      <c r="BE110" s="224">
        <f>IF(N110="základní",J110,0)</f>
        <v>0</v>
      </c>
      <c r="BF110" s="224">
        <f>IF(N110="snížená",J110,0)</f>
        <v>0</v>
      </c>
      <c r="BG110" s="224">
        <f>IF(N110="zákl. přenesená",J110,0)</f>
        <v>0</v>
      </c>
      <c r="BH110" s="224">
        <f>IF(N110="sníž. přenesená",J110,0)</f>
        <v>0</v>
      </c>
      <c r="BI110" s="224">
        <f>IF(N110="nulová",J110,0)</f>
        <v>0</v>
      </c>
      <c r="BJ110" s="17" t="s">
        <v>82</v>
      </c>
      <c r="BK110" s="224">
        <f>ROUND(I110*H110,2)</f>
        <v>0</v>
      </c>
      <c r="BL110" s="17" t="s">
        <v>228</v>
      </c>
      <c r="BM110" s="223" t="s">
        <v>5757</v>
      </c>
    </row>
    <row r="111" spans="1:51" s="13" customFormat="1" ht="12">
      <c r="A111" s="13"/>
      <c r="B111" s="236"/>
      <c r="C111" s="237"/>
      <c r="D111" s="227" t="s">
        <v>358</v>
      </c>
      <c r="E111" s="238" t="s">
        <v>421</v>
      </c>
      <c r="F111" s="239" t="s">
        <v>5758</v>
      </c>
      <c r="G111" s="237"/>
      <c r="H111" s="240">
        <v>33.19</v>
      </c>
      <c r="I111" s="241"/>
      <c r="J111" s="237"/>
      <c r="K111" s="237"/>
      <c r="L111" s="242"/>
      <c r="M111" s="243"/>
      <c r="N111" s="244"/>
      <c r="O111" s="244"/>
      <c r="P111" s="244"/>
      <c r="Q111" s="244"/>
      <c r="R111" s="244"/>
      <c r="S111" s="244"/>
      <c r="T111" s="245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46" t="s">
        <v>358</v>
      </c>
      <c r="AU111" s="246" t="s">
        <v>82</v>
      </c>
      <c r="AV111" s="13" t="s">
        <v>138</v>
      </c>
      <c r="AW111" s="13" t="s">
        <v>35</v>
      </c>
      <c r="AX111" s="13" t="s">
        <v>82</v>
      </c>
      <c r="AY111" s="246" t="s">
        <v>351</v>
      </c>
    </row>
    <row r="112" spans="1:65" s="2" customFormat="1" ht="16.5" customHeight="1">
      <c r="A112" s="38"/>
      <c r="B112" s="39"/>
      <c r="C112" s="212" t="s">
        <v>422</v>
      </c>
      <c r="D112" s="212" t="s">
        <v>352</v>
      </c>
      <c r="E112" s="213" t="s">
        <v>462</v>
      </c>
      <c r="F112" s="214" t="s">
        <v>463</v>
      </c>
      <c r="G112" s="215" t="s">
        <v>355</v>
      </c>
      <c r="H112" s="216">
        <v>33.19</v>
      </c>
      <c r="I112" s="217"/>
      <c r="J112" s="218">
        <f>ROUND(I112*H112,2)</f>
        <v>0</v>
      </c>
      <c r="K112" s="214" t="s">
        <v>356</v>
      </c>
      <c r="L112" s="44"/>
      <c r="M112" s="219" t="s">
        <v>28</v>
      </c>
      <c r="N112" s="220" t="s">
        <v>45</v>
      </c>
      <c r="O112" s="84"/>
      <c r="P112" s="221">
        <f>O112*H112</f>
        <v>0</v>
      </c>
      <c r="Q112" s="221">
        <v>0</v>
      </c>
      <c r="R112" s="221">
        <f>Q112*H112</f>
        <v>0</v>
      </c>
      <c r="S112" s="221">
        <v>0</v>
      </c>
      <c r="T112" s="222">
        <f>S112*H112</f>
        <v>0</v>
      </c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R112" s="223" t="s">
        <v>228</v>
      </c>
      <c r="AT112" s="223" t="s">
        <v>352</v>
      </c>
      <c r="AU112" s="223" t="s">
        <v>82</v>
      </c>
      <c r="AY112" s="17" t="s">
        <v>351</v>
      </c>
      <c r="BE112" s="224">
        <f>IF(N112="základní",J112,0)</f>
        <v>0</v>
      </c>
      <c r="BF112" s="224">
        <f>IF(N112="snížená",J112,0)</f>
        <v>0</v>
      </c>
      <c r="BG112" s="224">
        <f>IF(N112="zákl. přenesená",J112,0)</f>
        <v>0</v>
      </c>
      <c r="BH112" s="224">
        <f>IF(N112="sníž. přenesená",J112,0)</f>
        <v>0</v>
      </c>
      <c r="BI112" s="224">
        <f>IF(N112="nulová",J112,0)</f>
        <v>0</v>
      </c>
      <c r="BJ112" s="17" t="s">
        <v>82</v>
      </c>
      <c r="BK112" s="224">
        <f>ROUND(I112*H112,2)</f>
        <v>0</v>
      </c>
      <c r="BL112" s="17" t="s">
        <v>228</v>
      </c>
      <c r="BM112" s="223" t="s">
        <v>5759</v>
      </c>
    </row>
    <row r="113" spans="1:51" s="13" customFormat="1" ht="12">
      <c r="A113" s="13"/>
      <c r="B113" s="236"/>
      <c r="C113" s="237"/>
      <c r="D113" s="227" t="s">
        <v>358</v>
      </c>
      <c r="E113" s="238" t="s">
        <v>426</v>
      </c>
      <c r="F113" s="239" t="s">
        <v>5758</v>
      </c>
      <c r="G113" s="237"/>
      <c r="H113" s="240">
        <v>33.19</v>
      </c>
      <c r="I113" s="241"/>
      <c r="J113" s="237"/>
      <c r="K113" s="237"/>
      <c r="L113" s="242"/>
      <c r="M113" s="243"/>
      <c r="N113" s="244"/>
      <c r="O113" s="244"/>
      <c r="P113" s="244"/>
      <c r="Q113" s="244"/>
      <c r="R113" s="244"/>
      <c r="S113" s="244"/>
      <c r="T113" s="245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46" t="s">
        <v>358</v>
      </c>
      <c r="AU113" s="246" t="s">
        <v>82</v>
      </c>
      <c r="AV113" s="13" t="s">
        <v>138</v>
      </c>
      <c r="AW113" s="13" t="s">
        <v>35</v>
      </c>
      <c r="AX113" s="13" t="s">
        <v>82</v>
      </c>
      <c r="AY113" s="246" t="s">
        <v>351</v>
      </c>
    </row>
    <row r="114" spans="1:65" s="2" customFormat="1" ht="21.75" customHeight="1">
      <c r="A114" s="38"/>
      <c r="B114" s="39"/>
      <c r="C114" s="212" t="s">
        <v>428</v>
      </c>
      <c r="D114" s="212" t="s">
        <v>352</v>
      </c>
      <c r="E114" s="213" t="s">
        <v>468</v>
      </c>
      <c r="F114" s="214" t="s">
        <v>5760</v>
      </c>
      <c r="G114" s="215" t="s">
        <v>355</v>
      </c>
      <c r="H114" s="216">
        <v>33.19</v>
      </c>
      <c r="I114" s="217"/>
      <c r="J114" s="218">
        <f>ROUND(I114*H114,2)</f>
        <v>0</v>
      </c>
      <c r="K114" s="214" t="s">
        <v>28</v>
      </c>
      <c r="L114" s="44"/>
      <c r="M114" s="219" t="s">
        <v>28</v>
      </c>
      <c r="N114" s="220" t="s">
        <v>45</v>
      </c>
      <c r="O114" s="84"/>
      <c r="P114" s="221">
        <f>O114*H114</f>
        <v>0</v>
      </c>
      <c r="Q114" s="221">
        <v>0</v>
      </c>
      <c r="R114" s="221">
        <f>Q114*H114</f>
        <v>0</v>
      </c>
      <c r="S114" s="221">
        <v>0</v>
      </c>
      <c r="T114" s="222">
        <f>S114*H114</f>
        <v>0</v>
      </c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R114" s="223" t="s">
        <v>228</v>
      </c>
      <c r="AT114" s="223" t="s">
        <v>352</v>
      </c>
      <c r="AU114" s="223" t="s">
        <v>82</v>
      </c>
      <c r="AY114" s="17" t="s">
        <v>351</v>
      </c>
      <c r="BE114" s="224">
        <f>IF(N114="základní",J114,0)</f>
        <v>0</v>
      </c>
      <c r="BF114" s="224">
        <f>IF(N114="snížená",J114,0)</f>
        <v>0</v>
      </c>
      <c r="BG114" s="224">
        <f>IF(N114="zákl. přenesená",J114,0)</f>
        <v>0</v>
      </c>
      <c r="BH114" s="224">
        <f>IF(N114="sníž. přenesená",J114,0)</f>
        <v>0</v>
      </c>
      <c r="BI114" s="224">
        <f>IF(N114="nulová",J114,0)</f>
        <v>0</v>
      </c>
      <c r="BJ114" s="17" t="s">
        <v>82</v>
      </c>
      <c r="BK114" s="224">
        <f>ROUND(I114*H114,2)</f>
        <v>0</v>
      </c>
      <c r="BL114" s="17" t="s">
        <v>228</v>
      </c>
      <c r="BM114" s="223" t="s">
        <v>5761</v>
      </c>
    </row>
    <row r="115" spans="1:51" s="13" customFormat="1" ht="12">
      <c r="A115" s="13"/>
      <c r="B115" s="236"/>
      <c r="C115" s="237"/>
      <c r="D115" s="227" t="s">
        <v>358</v>
      </c>
      <c r="E115" s="238" t="s">
        <v>432</v>
      </c>
      <c r="F115" s="239" t="s">
        <v>5758</v>
      </c>
      <c r="G115" s="237"/>
      <c r="H115" s="240">
        <v>33.19</v>
      </c>
      <c r="I115" s="241"/>
      <c r="J115" s="237"/>
      <c r="K115" s="237"/>
      <c r="L115" s="242"/>
      <c r="M115" s="243"/>
      <c r="N115" s="244"/>
      <c r="O115" s="244"/>
      <c r="P115" s="244"/>
      <c r="Q115" s="244"/>
      <c r="R115" s="244"/>
      <c r="S115" s="244"/>
      <c r="T115" s="245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46" t="s">
        <v>358</v>
      </c>
      <c r="AU115" s="246" t="s">
        <v>82</v>
      </c>
      <c r="AV115" s="13" t="s">
        <v>138</v>
      </c>
      <c r="AW115" s="13" t="s">
        <v>35</v>
      </c>
      <c r="AX115" s="13" t="s">
        <v>82</v>
      </c>
      <c r="AY115" s="246" t="s">
        <v>351</v>
      </c>
    </row>
    <row r="116" spans="1:63" s="11" customFormat="1" ht="25.9" customHeight="1">
      <c r="A116" s="11"/>
      <c r="B116" s="198"/>
      <c r="C116" s="199"/>
      <c r="D116" s="200" t="s">
        <v>73</v>
      </c>
      <c r="E116" s="201" t="s">
        <v>138</v>
      </c>
      <c r="F116" s="201" t="s">
        <v>493</v>
      </c>
      <c r="G116" s="199"/>
      <c r="H116" s="199"/>
      <c r="I116" s="202"/>
      <c r="J116" s="203">
        <f>BK116</f>
        <v>0</v>
      </c>
      <c r="K116" s="199"/>
      <c r="L116" s="204"/>
      <c r="M116" s="205"/>
      <c r="N116" s="206"/>
      <c r="O116" s="206"/>
      <c r="P116" s="207">
        <f>SUM(P117:P148)</f>
        <v>0</v>
      </c>
      <c r="Q116" s="206"/>
      <c r="R116" s="207">
        <f>SUM(R117:R148)</f>
        <v>65.72914112000001</v>
      </c>
      <c r="S116" s="206"/>
      <c r="T116" s="208">
        <f>SUM(T117:T148)</f>
        <v>0</v>
      </c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R116" s="209" t="s">
        <v>228</v>
      </c>
      <c r="AT116" s="210" t="s">
        <v>73</v>
      </c>
      <c r="AU116" s="210" t="s">
        <v>74</v>
      </c>
      <c r="AY116" s="209" t="s">
        <v>351</v>
      </c>
      <c r="BK116" s="211">
        <f>SUM(BK117:BK148)</f>
        <v>0</v>
      </c>
    </row>
    <row r="117" spans="1:65" s="2" customFormat="1" ht="33" customHeight="1">
      <c r="A117" s="38"/>
      <c r="B117" s="39"/>
      <c r="C117" s="212" t="s">
        <v>433</v>
      </c>
      <c r="D117" s="212" t="s">
        <v>352</v>
      </c>
      <c r="E117" s="213" t="s">
        <v>5762</v>
      </c>
      <c r="F117" s="214" t="s">
        <v>5763</v>
      </c>
      <c r="G117" s="215" t="s">
        <v>355</v>
      </c>
      <c r="H117" s="216">
        <v>4.668</v>
      </c>
      <c r="I117" s="217"/>
      <c r="J117" s="218">
        <f>ROUND(I117*H117,2)</f>
        <v>0</v>
      </c>
      <c r="K117" s="214" t="s">
        <v>356</v>
      </c>
      <c r="L117" s="44"/>
      <c r="M117" s="219" t="s">
        <v>28</v>
      </c>
      <c r="N117" s="220" t="s">
        <v>45</v>
      </c>
      <c r="O117" s="84"/>
      <c r="P117" s="221">
        <f>O117*H117</f>
        <v>0</v>
      </c>
      <c r="Q117" s="221">
        <v>2.16</v>
      </c>
      <c r="R117" s="221">
        <f>Q117*H117</f>
        <v>10.082880000000001</v>
      </c>
      <c r="S117" s="221">
        <v>0</v>
      </c>
      <c r="T117" s="222">
        <f>S117*H117</f>
        <v>0</v>
      </c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R117" s="223" t="s">
        <v>228</v>
      </c>
      <c r="AT117" s="223" t="s">
        <v>352</v>
      </c>
      <c r="AU117" s="223" t="s">
        <v>82</v>
      </c>
      <c r="AY117" s="17" t="s">
        <v>351</v>
      </c>
      <c r="BE117" s="224">
        <f>IF(N117="základní",J117,0)</f>
        <v>0</v>
      </c>
      <c r="BF117" s="224">
        <f>IF(N117="snížená",J117,0)</f>
        <v>0</v>
      </c>
      <c r="BG117" s="224">
        <f>IF(N117="zákl. přenesená",J117,0)</f>
        <v>0</v>
      </c>
      <c r="BH117" s="224">
        <f>IF(N117="sníž. přenesená",J117,0)</f>
        <v>0</v>
      </c>
      <c r="BI117" s="224">
        <f>IF(N117="nulová",J117,0)</f>
        <v>0</v>
      </c>
      <c r="BJ117" s="17" t="s">
        <v>82</v>
      </c>
      <c r="BK117" s="224">
        <f>ROUND(I117*H117,2)</f>
        <v>0</v>
      </c>
      <c r="BL117" s="17" t="s">
        <v>228</v>
      </c>
      <c r="BM117" s="223" t="s">
        <v>5764</v>
      </c>
    </row>
    <row r="118" spans="1:51" s="12" customFormat="1" ht="12">
      <c r="A118" s="12"/>
      <c r="B118" s="225"/>
      <c r="C118" s="226"/>
      <c r="D118" s="227" t="s">
        <v>358</v>
      </c>
      <c r="E118" s="228" t="s">
        <v>28</v>
      </c>
      <c r="F118" s="229" t="s">
        <v>5726</v>
      </c>
      <c r="G118" s="226"/>
      <c r="H118" s="228" t="s">
        <v>28</v>
      </c>
      <c r="I118" s="230"/>
      <c r="J118" s="226"/>
      <c r="K118" s="226"/>
      <c r="L118" s="231"/>
      <c r="M118" s="232"/>
      <c r="N118" s="233"/>
      <c r="O118" s="233"/>
      <c r="P118" s="233"/>
      <c r="Q118" s="233"/>
      <c r="R118" s="233"/>
      <c r="S118" s="233"/>
      <c r="T118" s="234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T118" s="235" t="s">
        <v>358</v>
      </c>
      <c r="AU118" s="235" t="s">
        <v>82</v>
      </c>
      <c r="AV118" s="12" t="s">
        <v>82</v>
      </c>
      <c r="AW118" s="12" t="s">
        <v>35</v>
      </c>
      <c r="AX118" s="12" t="s">
        <v>74</v>
      </c>
      <c r="AY118" s="235" t="s">
        <v>351</v>
      </c>
    </row>
    <row r="119" spans="1:51" s="13" customFormat="1" ht="12">
      <c r="A119" s="13"/>
      <c r="B119" s="236"/>
      <c r="C119" s="237"/>
      <c r="D119" s="227" t="s">
        <v>358</v>
      </c>
      <c r="E119" s="238" t="s">
        <v>437</v>
      </c>
      <c r="F119" s="239" t="s">
        <v>5765</v>
      </c>
      <c r="G119" s="237"/>
      <c r="H119" s="240">
        <v>4.668</v>
      </c>
      <c r="I119" s="241"/>
      <c r="J119" s="237"/>
      <c r="K119" s="237"/>
      <c r="L119" s="242"/>
      <c r="M119" s="243"/>
      <c r="N119" s="244"/>
      <c r="O119" s="244"/>
      <c r="P119" s="244"/>
      <c r="Q119" s="244"/>
      <c r="R119" s="244"/>
      <c r="S119" s="244"/>
      <c r="T119" s="245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46" t="s">
        <v>358</v>
      </c>
      <c r="AU119" s="246" t="s">
        <v>82</v>
      </c>
      <c r="AV119" s="13" t="s">
        <v>138</v>
      </c>
      <c r="AW119" s="13" t="s">
        <v>35</v>
      </c>
      <c r="AX119" s="13" t="s">
        <v>82</v>
      </c>
      <c r="AY119" s="246" t="s">
        <v>351</v>
      </c>
    </row>
    <row r="120" spans="1:65" s="2" customFormat="1" ht="21.75" customHeight="1">
      <c r="A120" s="38"/>
      <c r="B120" s="39"/>
      <c r="C120" s="212" t="s">
        <v>438</v>
      </c>
      <c r="D120" s="212" t="s">
        <v>352</v>
      </c>
      <c r="E120" s="213" t="s">
        <v>5766</v>
      </c>
      <c r="F120" s="214" t="s">
        <v>5767</v>
      </c>
      <c r="G120" s="215" t="s">
        <v>355</v>
      </c>
      <c r="H120" s="216">
        <v>18.119</v>
      </c>
      <c r="I120" s="217"/>
      <c r="J120" s="218">
        <f>ROUND(I120*H120,2)</f>
        <v>0</v>
      </c>
      <c r="K120" s="214" t="s">
        <v>356</v>
      </c>
      <c r="L120" s="44"/>
      <c r="M120" s="219" t="s">
        <v>28</v>
      </c>
      <c r="N120" s="220" t="s">
        <v>45</v>
      </c>
      <c r="O120" s="84"/>
      <c r="P120" s="221">
        <f>O120*H120</f>
        <v>0</v>
      </c>
      <c r="Q120" s="221">
        <v>2.45329</v>
      </c>
      <c r="R120" s="221">
        <f>Q120*H120</f>
        <v>44.45116151</v>
      </c>
      <c r="S120" s="221">
        <v>0</v>
      </c>
      <c r="T120" s="222">
        <f>S120*H120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R120" s="223" t="s">
        <v>228</v>
      </c>
      <c r="AT120" s="223" t="s">
        <v>352</v>
      </c>
      <c r="AU120" s="223" t="s">
        <v>82</v>
      </c>
      <c r="AY120" s="17" t="s">
        <v>351</v>
      </c>
      <c r="BE120" s="224">
        <f>IF(N120="základní",J120,0)</f>
        <v>0</v>
      </c>
      <c r="BF120" s="224">
        <f>IF(N120="snížená",J120,0)</f>
        <v>0</v>
      </c>
      <c r="BG120" s="224">
        <f>IF(N120="zákl. přenesená",J120,0)</f>
        <v>0</v>
      </c>
      <c r="BH120" s="224">
        <f>IF(N120="sníž. přenesená",J120,0)</f>
        <v>0</v>
      </c>
      <c r="BI120" s="224">
        <f>IF(N120="nulová",J120,0)</f>
        <v>0</v>
      </c>
      <c r="BJ120" s="17" t="s">
        <v>82</v>
      </c>
      <c r="BK120" s="224">
        <f>ROUND(I120*H120,2)</f>
        <v>0</v>
      </c>
      <c r="BL120" s="17" t="s">
        <v>228</v>
      </c>
      <c r="BM120" s="223" t="s">
        <v>5768</v>
      </c>
    </row>
    <row r="121" spans="1:51" s="12" customFormat="1" ht="12">
      <c r="A121" s="12"/>
      <c r="B121" s="225"/>
      <c r="C121" s="226"/>
      <c r="D121" s="227" t="s">
        <v>358</v>
      </c>
      <c r="E121" s="228" t="s">
        <v>28</v>
      </c>
      <c r="F121" s="229" t="s">
        <v>5726</v>
      </c>
      <c r="G121" s="226"/>
      <c r="H121" s="228" t="s">
        <v>28</v>
      </c>
      <c r="I121" s="230"/>
      <c r="J121" s="226"/>
      <c r="K121" s="226"/>
      <c r="L121" s="231"/>
      <c r="M121" s="232"/>
      <c r="N121" s="233"/>
      <c r="O121" s="233"/>
      <c r="P121" s="233"/>
      <c r="Q121" s="233"/>
      <c r="R121" s="233"/>
      <c r="S121" s="233"/>
      <c r="T121" s="234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T121" s="235" t="s">
        <v>358</v>
      </c>
      <c r="AU121" s="235" t="s">
        <v>82</v>
      </c>
      <c r="AV121" s="12" t="s">
        <v>82</v>
      </c>
      <c r="AW121" s="12" t="s">
        <v>35</v>
      </c>
      <c r="AX121" s="12" t="s">
        <v>74</v>
      </c>
      <c r="AY121" s="235" t="s">
        <v>351</v>
      </c>
    </row>
    <row r="122" spans="1:51" s="13" customFormat="1" ht="12">
      <c r="A122" s="13"/>
      <c r="B122" s="236"/>
      <c r="C122" s="237"/>
      <c r="D122" s="227" t="s">
        <v>358</v>
      </c>
      <c r="E122" s="238" t="s">
        <v>442</v>
      </c>
      <c r="F122" s="239" t="s">
        <v>5769</v>
      </c>
      <c r="G122" s="237"/>
      <c r="H122" s="240">
        <v>18.119</v>
      </c>
      <c r="I122" s="241"/>
      <c r="J122" s="237"/>
      <c r="K122" s="237"/>
      <c r="L122" s="242"/>
      <c r="M122" s="243"/>
      <c r="N122" s="244"/>
      <c r="O122" s="244"/>
      <c r="P122" s="244"/>
      <c r="Q122" s="244"/>
      <c r="R122" s="244"/>
      <c r="S122" s="244"/>
      <c r="T122" s="245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46" t="s">
        <v>358</v>
      </c>
      <c r="AU122" s="246" t="s">
        <v>82</v>
      </c>
      <c r="AV122" s="13" t="s">
        <v>138</v>
      </c>
      <c r="AW122" s="13" t="s">
        <v>35</v>
      </c>
      <c r="AX122" s="13" t="s">
        <v>82</v>
      </c>
      <c r="AY122" s="246" t="s">
        <v>351</v>
      </c>
    </row>
    <row r="123" spans="1:65" s="2" customFormat="1" ht="44.25" customHeight="1">
      <c r="A123" s="38"/>
      <c r="B123" s="39"/>
      <c r="C123" s="212" t="s">
        <v>8</v>
      </c>
      <c r="D123" s="212" t="s">
        <v>352</v>
      </c>
      <c r="E123" s="213" t="s">
        <v>5770</v>
      </c>
      <c r="F123" s="214" t="s">
        <v>5771</v>
      </c>
      <c r="G123" s="215" t="s">
        <v>398</v>
      </c>
      <c r="H123" s="216">
        <v>22.902</v>
      </c>
      <c r="I123" s="217"/>
      <c r="J123" s="218">
        <f>ROUND(I123*H123,2)</f>
        <v>0</v>
      </c>
      <c r="K123" s="214" t="s">
        <v>356</v>
      </c>
      <c r="L123" s="44"/>
      <c r="M123" s="219" t="s">
        <v>28</v>
      </c>
      <c r="N123" s="220" t="s">
        <v>45</v>
      </c>
      <c r="O123" s="84"/>
      <c r="P123" s="221">
        <f>O123*H123</f>
        <v>0</v>
      </c>
      <c r="Q123" s="221">
        <v>0.00103</v>
      </c>
      <c r="R123" s="221">
        <f>Q123*H123</f>
        <v>0.023589060000000002</v>
      </c>
      <c r="S123" s="221">
        <v>0</v>
      </c>
      <c r="T123" s="222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23" t="s">
        <v>228</v>
      </c>
      <c r="AT123" s="223" t="s">
        <v>352</v>
      </c>
      <c r="AU123" s="223" t="s">
        <v>82</v>
      </c>
      <c r="AY123" s="17" t="s">
        <v>351</v>
      </c>
      <c r="BE123" s="224">
        <f>IF(N123="základní",J123,0)</f>
        <v>0</v>
      </c>
      <c r="BF123" s="224">
        <f>IF(N123="snížená",J123,0)</f>
        <v>0</v>
      </c>
      <c r="BG123" s="224">
        <f>IF(N123="zákl. přenesená",J123,0)</f>
        <v>0</v>
      </c>
      <c r="BH123" s="224">
        <f>IF(N123="sníž. přenesená",J123,0)</f>
        <v>0</v>
      </c>
      <c r="BI123" s="224">
        <f>IF(N123="nulová",J123,0)</f>
        <v>0</v>
      </c>
      <c r="BJ123" s="17" t="s">
        <v>82</v>
      </c>
      <c r="BK123" s="224">
        <f>ROUND(I123*H123,2)</f>
        <v>0</v>
      </c>
      <c r="BL123" s="17" t="s">
        <v>228</v>
      </c>
      <c r="BM123" s="223" t="s">
        <v>5772</v>
      </c>
    </row>
    <row r="124" spans="1:51" s="12" customFormat="1" ht="12">
      <c r="A124" s="12"/>
      <c r="B124" s="225"/>
      <c r="C124" s="226"/>
      <c r="D124" s="227" t="s">
        <v>358</v>
      </c>
      <c r="E124" s="228" t="s">
        <v>28</v>
      </c>
      <c r="F124" s="229" t="s">
        <v>5726</v>
      </c>
      <c r="G124" s="226"/>
      <c r="H124" s="228" t="s">
        <v>28</v>
      </c>
      <c r="I124" s="230"/>
      <c r="J124" s="226"/>
      <c r="K124" s="226"/>
      <c r="L124" s="231"/>
      <c r="M124" s="232"/>
      <c r="N124" s="233"/>
      <c r="O124" s="233"/>
      <c r="P124" s="233"/>
      <c r="Q124" s="233"/>
      <c r="R124" s="233"/>
      <c r="S124" s="233"/>
      <c r="T124" s="234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T124" s="235" t="s">
        <v>358</v>
      </c>
      <c r="AU124" s="235" t="s">
        <v>82</v>
      </c>
      <c r="AV124" s="12" t="s">
        <v>82</v>
      </c>
      <c r="AW124" s="12" t="s">
        <v>35</v>
      </c>
      <c r="AX124" s="12" t="s">
        <v>74</v>
      </c>
      <c r="AY124" s="235" t="s">
        <v>351</v>
      </c>
    </row>
    <row r="125" spans="1:51" s="13" customFormat="1" ht="12">
      <c r="A125" s="13"/>
      <c r="B125" s="236"/>
      <c r="C125" s="237"/>
      <c r="D125" s="227" t="s">
        <v>358</v>
      </c>
      <c r="E125" s="238" t="s">
        <v>446</v>
      </c>
      <c r="F125" s="239" t="s">
        <v>5773</v>
      </c>
      <c r="G125" s="237"/>
      <c r="H125" s="240">
        <v>22.902</v>
      </c>
      <c r="I125" s="241"/>
      <c r="J125" s="237"/>
      <c r="K125" s="237"/>
      <c r="L125" s="242"/>
      <c r="M125" s="243"/>
      <c r="N125" s="244"/>
      <c r="O125" s="244"/>
      <c r="P125" s="244"/>
      <c r="Q125" s="244"/>
      <c r="R125" s="244"/>
      <c r="S125" s="244"/>
      <c r="T125" s="245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46" t="s">
        <v>358</v>
      </c>
      <c r="AU125" s="246" t="s">
        <v>82</v>
      </c>
      <c r="AV125" s="13" t="s">
        <v>138</v>
      </c>
      <c r="AW125" s="13" t="s">
        <v>35</v>
      </c>
      <c r="AX125" s="13" t="s">
        <v>74</v>
      </c>
      <c r="AY125" s="246" t="s">
        <v>351</v>
      </c>
    </row>
    <row r="126" spans="1:51" s="13" customFormat="1" ht="12">
      <c r="A126" s="13"/>
      <c r="B126" s="236"/>
      <c r="C126" s="237"/>
      <c r="D126" s="227" t="s">
        <v>358</v>
      </c>
      <c r="E126" s="238" t="s">
        <v>145</v>
      </c>
      <c r="F126" s="239" t="s">
        <v>3841</v>
      </c>
      <c r="G126" s="237"/>
      <c r="H126" s="240">
        <v>22.902</v>
      </c>
      <c r="I126" s="241"/>
      <c r="J126" s="237"/>
      <c r="K126" s="237"/>
      <c r="L126" s="242"/>
      <c r="M126" s="243"/>
      <c r="N126" s="244"/>
      <c r="O126" s="244"/>
      <c r="P126" s="244"/>
      <c r="Q126" s="244"/>
      <c r="R126" s="244"/>
      <c r="S126" s="244"/>
      <c r="T126" s="245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6" t="s">
        <v>358</v>
      </c>
      <c r="AU126" s="246" t="s">
        <v>82</v>
      </c>
      <c r="AV126" s="13" t="s">
        <v>138</v>
      </c>
      <c r="AW126" s="13" t="s">
        <v>35</v>
      </c>
      <c r="AX126" s="13" t="s">
        <v>82</v>
      </c>
      <c r="AY126" s="246" t="s">
        <v>351</v>
      </c>
    </row>
    <row r="127" spans="1:65" s="2" customFormat="1" ht="44.25" customHeight="1">
      <c r="A127" s="38"/>
      <c r="B127" s="39"/>
      <c r="C127" s="212" t="s">
        <v>451</v>
      </c>
      <c r="D127" s="212" t="s">
        <v>352</v>
      </c>
      <c r="E127" s="213" t="s">
        <v>5774</v>
      </c>
      <c r="F127" s="214" t="s">
        <v>5775</v>
      </c>
      <c r="G127" s="215" t="s">
        <v>398</v>
      </c>
      <c r="H127" s="216">
        <v>22.902</v>
      </c>
      <c r="I127" s="217"/>
      <c r="J127" s="218">
        <f>ROUND(I127*H127,2)</f>
        <v>0</v>
      </c>
      <c r="K127" s="214" t="s">
        <v>356</v>
      </c>
      <c r="L127" s="44"/>
      <c r="M127" s="219" t="s">
        <v>28</v>
      </c>
      <c r="N127" s="220" t="s">
        <v>45</v>
      </c>
      <c r="O127" s="84"/>
      <c r="P127" s="221">
        <f>O127*H127</f>
        <v>0</v>
      </c>
      <c r="Q127" s="221">
        <v>0</v>
      </c>
      <c r="R127" s="221">
        <f>Q127*H127</f>
        <v>0</v>
      </c>
      <c r="S127" s="221">
        <v>0</v>
      </c>
      <c r="T127" s="222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23" t="s">
        <v>228</v>
      </c>
      <c r="AT127" s="223" t="s">
        <v>352</v>
      </c>
      <c r="AU127" s="223" t="s">
        <v>82</v>
      </c>
      <c r="AY127" s="17" t="s">
        <v>351</v>
      </c>
      <c r="BE127" s="224">
        <f>IF(N127="základní",J127,0)</f>
        <v>0</v>
      </c>
      <c r="BF127" s="224">
        <f>IF(N127="snížená",J127,0)</f>
        <v>0</v>
      </c>
      <c r="BG127" s="224">
        <f>IF(N127="zákl. přenesená",J127,0)</f>
        <v>0</v>
      </c>
      <c r="BH127" s="224">
        <f>IF(N127="sníž. přenesená",J127,0)</f>
        <v>0</v>
      </c>
      <c r="BI127" s="224">
        <f>IF(N127="nulová",J127,0)</f>
        <v>0</v>
      </c>
      <c r="BJ127" s="17" t="s">
        <v>82</v>
      </c>
      <c r="BK127" s="224">
        <f>ROUND(I127*H127,2)</f>
        <v>0</v>
      </c>
      <c r="BL127" s="17" t="s">
        <v>228</v>
      </c>
      <c r="BM127" s="223" t="s">
        <v>5776</v>
      </c>
    </row>
    <row r="128" spans="1:51" s="13" customFormat="1" ht="12">
      <c r="A128" s="13"/>
      <c r="B128" s="236"/>
      <c r="C128" s="237"/>
      <c r="D128" s="227" t="s">
        <v>358</v>
      </c>
      <c r="E128" s="238" t="s">
        <v>455</v>
      </c>
      <c r="F128" s="239" t="s">
        <v>5777</v>
      </c>
      <c r="G128" s="237"/>
      <c r="H128" s="240">
        <v>22.902</v>
      </c>
      <c r="I128" s="241"/>
      <c r="J128" s="237"/>
      <c r="K128" s="237"/>
      <c r="L128" s="242"/>
      <c r="M128" s="243"/>
      <c r="N128" s="244"/>
      <c r="O128" s="244"/>
      <c r="P128" s="244"/>
      <c r="Q128" s="244"/>
      <c r="R128" s="244"/>
      <c r="S128" s="244"/>
      <c r="T128" s="245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6" t="s">
        <v>358</v>
      </c>
      <c r="AU128" s="246" t="s">
        <v>82</v>
      </c>
      <c r="AV128" s="13" t="s">
        <v>138</v>
      </c>
      <c r="AW128" s="13" t="s">
        <v>35</v>
      </c>
      <c r="AX128" s="13" t="s">
        <v>82</v>
      </c>
      <c r="AY128" s="246" t="s">
        <v>351</v>
      </c>
    </row>
    <row r="129" spans="1:65" s="2" customFormat="1" ht="21.75" customHeight="1">
      <c r="A129" s="38"/>
      <c r="B129" s="39"/>
      <c r="C129" s="212" t="s">
        <v>461</v>
      </c>
      <c r="D129" s="212" t="s">
        <v>352</v>
      </c>
      <c r="E129" s="213" t="s">
        <v>568</v>
      </c>
      <c r="F129" s="214" t="s">
        <v>569</v>
      </c>
      <c r="G129" s="215" t="s">
        <v>540</v>
      </c>
      <c r="H129" s="216">
        <v>0.424</v>
      </c>
      <c r="I129" s="217"/>
      <c r="J129" s="218">
        <f>ROUND(I129*H129,2)</f>
        <v>0</v>
      </c>
      <c r="K129" s="214" t="s">
        <v>356</v>
      </c>
      <c r="L129" s="44"/>
      <c r="M129" s="219" t="s">
        <v>28</v>
      </c>
      <c r="N129" s="220" t="s">
        <v>45</v>
      </c>
      <c r="O129" s="84"/>
      <c r="P129" s="221">
        <f>O129*H129</f>
        <v>0</v>
      </c>
      <c r="Q129" s="221">
        <v>1.06017</v>
      </c>
      <c r="R129" s="221">
        <f>Q129*H129</f>
        <v>0.44951208000000004</v>
      </c>
      <c r="S129" s="221">
        <v>0</v>
      </c>
      <c r="T129" s="222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23" t="s">
        <v>228</v>
      </c>
      <c r="AT129" s="223" t="s">
        <v>352</v>
      </c>
      <c r="AU129" s="223" t="s">
        <v>82</v>
      </c>
      <c r="AY129" s="17" t="s">
        <v>351</v>
      </c>
      <c r="BE129" s="224">
        <f>IF(N129="základní",J129,0)</f>
        <v>0</v>
      </c>
      <c r="BF129" s="224">
        <f>IF(N129="snížená",J129,0)</f>
        <v>0</v>
      </c>
      <c r="BG129" s="224">
        <f>IF(N129="zákl. přenesená",J129,0)</f>
        <v>0</v>
      </c>
      <c r="BH129" s="224">
        <f>IF(N129="sníž. přenesená",J129,0)</f>
        <v>0</v>
      </c>
      <c r="BI129" s="224">
        <f>IF(N129="nulová",J129,0)</f>
        <v>0</v>
      </c>
      <c r="BJ129" s="17" t="s">
        <v>82</v>
      </c>
      <c r="BK129" s="224">
        <f>ROUND(I129*H129,2)</f>
        <v>0</v>
      </c>
      <c r="BL129" s="17" t="s">
        <v>228</v>
      </c>
      <c r="BM129" s="223" t="s">
        <v>5778</v>
      </c>
    </row>
    <row r="130" spans="1:51" s="12" customFormat="1" ht="12">
      <c r="A130" s="12"/>
      <c r="B130" s="225"/>
      <c r="C130" s="226"/>
      <c r="D130" s="227" t="s">
        <v>358</v>
      </c>
      <c r="E130" s="228" t="s">
        <v>28</v>
      </c>
      <c r="F130" s="229" t="s">
        <v>5726</v>
      </c>
      <c r="G130" s="226"/>
      <c r="H130" s="228" t="s">
        <v>28</v>
      </c>
      <c r="I130" s="230"/>
      <c r="J130" s="226"/>
      <c r="K130" s="226"/>
      <c r="L130" s="231"/>
      <c r="M130" s="232"/>
      <c r="N130" s="233"/>
      <c r="O130" s="233"/>
      <c r="P130" s="233"/>
      <c r="Q130" s="233"/>
      <c r="R130" s="233"/>
      <c r="S130" s="233"/>
      <c r="T130" s="234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T130" s="235" t="s">
        <v>358</v>
      </c>
      <c r="AU130" s="235" t="s">
        <v>82</v>
      </c>
      <c r="AV130" s="12" t="s">
        <v>82</v>
      </c>
      <c r="AW130" s="12" t="s">
        <v>35</v>
      </c>
      <c r="AX130" s="12" t="s">
        <v>74</v>
      </c>
      <c r="AY130" s="235" t="s">
        <v>351</v>
      </c>
    </row>
    <row r="131" spans="1:51" s="13" customFormat="1" ht="12">
      <c r="A131" s="13"/>
      <c r="B131" s="236"/>
      <c r="C131" s="237"/>
      <c r="D131" s="227" t="s">
        <v>358</v>
      </c>
      <c r="E131" s="238" t="s">
        <v>465</v>
      </c>
      <c r="F131" s="239" t="s">
        <v>5779</v>
      </c>
      <c r="G131" s="237"/>
      <c r="H131" s="240">
        <v>0.021</v>
      </c>
      <c r="I131" s="241"/>
      <c r="J131" s="237"/>
      <c r="K131" s="237"/>
      <c r="L131" s="242"/>
      <c r="M131" s="243"/>
      <c r="N131" s="244"/>
      <c r="O131" s="244"/>
      <c r="P131" s="244"/>
      <c r="Q131" s="244"/>
      <c r="R131" s="244"/>
      <c r="S131" s="244"/>
      <c r="T131" s="245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6" t="s">
        <v>358</v>
      </c>
      <c r="AU131" s="246" t="s">
        <v>82</v>
      </c>
      <c r="AV131" s="13" t="s">
        <v>138</v>
      </c>
      <c r="AW131" s="13" t="s">
        <v>35</v>
      </c>
      <c r="AX131" s="13" t="s">
        <v>74</v>
      </c>
      <c r="AY131" s="246" t="s">
        <v>351</v>
      </c>
    </row>
    <row r="132" spans="1:51" s="13" customFormat="1" ht="12">
      <c r="A132" s="13"/>
      <c r="B132" s="236"/>
      <c r="C132" s="237"/>
      <c r="D132" s="227" t="s">
        <v>358</v>
      </c>
      <c r="E132" s="238" t="s">
        <v>2604</v>
      </c>
      <c r="F132" s="239" t="s">
        <v>5780</v>
      </c>
      <c r="G132" s="237"/>
      <c r="H132" s="240">
        <v>0.325</v>
      </c>
      <c r="I132" s="241"/>
      <c r="J132" s="237"/>
      <c r="K132" s="237"/>
      <c r="L132" s="242"/>
      <c r="M132" s="243"/>
      <c r="N132" s="244"/>
      <c r="O132" s="244"/>
      <c r="P132" s="244"/>
      <c r="Q132" s="244"/>
      <c r="R132" s="244"/>
      <c r="S132" s="244"/>
      <c r="T132" s="245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6" t="s">
        <v>358</v>
      </c>
      <c r="AU132" s="246" t="s">
        <v>82</v>
      </c>
      <c r="AV132" s="13" t="s">
        <v>138</v>
      </c>
      <c r="AW132" s="13" t="s">
        <v>35</v>
      </c>
      <c r="AX132" s="13" t="s">
        <v>74</v>
      </c>
      <c r="AY132" s="246" t="s">
        <v>351</v>
      </c>
    </row>
    <row r="133" spans="1:51" s="13" customFormat="1" ht="12">
      <c r="A133" s="13"/>
      <c r="B133" s="236"/>
      <c r="C133" s="237"/>
      <c r="D133" s="227" t="s">
        <v>358</v>
      </c>
      <c r="E133" s="238" t="s">
        <v>3853</v>
      </c>
      <c r="F133" s="239" t="s">
        <v>5781</v>
      </c>
      <c r="G133" s="237"/>
      <c r="H133" s="240">
        <v>0.078</v>
      </c>
      <c r="I133" s="241"/>
      <c r="J133" s="237"/>
      <c r="K133" s="237"/>
      <c r="L133" s="242"/>
      <c r="M133" s="243"/>
      <c r="N133" s="244"/>
      <c r="O133" s="244"/>
      <c r="P133" s="244"/>
      <c r="Q133" s="244"/>
      <c r="R133" s="244"/>
      <c r="S133" s="244"/>
      <c r="T133" s="245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6" t="s">
        <v>358</v>
      </c>
      <c r="AU133" s="246" t="s">
        <v>82</v>
      </c>
      <c r="AV133" s="13" t="s">
        <v>138</v>
      </c>
      <c r="AW133" s="13" t="s">
        <v>35</v>
      </c>
      <c r="AX133" s="13" t="s">
        <v>74</v>
      </c>
      <c r="AY133" s="246" t="s">
        <v>351</v>
      </c>
    </row>
    <row r="134" spans="1:51" s="13" customFormat="1" ht="12">
      <c r="A134" s="13"/>
      <c r="B134" s="236"/>
      <c r="C134" s="237"/>
      <c r="D134" s="227" t="s">
        <v>358</v>
      </c>
      <c r="E134" s="238" t="s">
        <v>5782</v>
      </c>
      <c r="F134" s="239" t="s">
        <v>5783</v>
      </c>
      <c r="G134" s="237"/>
      <c r="H134" s="240">
        <v>0.424</v>
      </c>
      <c r="I134" s="241"/>
      <c r="J134" s="237"/>
      <c r="K134" s="237"/>
      <c r="L134" s="242"/>
      <c r="M134" s="243"/>
      <c r="N134" s="244"/>
      <c r="O134" s="244"/>
      <c r="P134" s="244"/>
      <c r="Q134" s="244"/>
      <c r="R134" s="244"/>
      <c r="S134" s="244"/>
      <c r="T134" s="245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6" t="s">
        <v>358</v>
      </c>
      <c r="AU134" s="246" t="s">
        <v>82</v>
      </c>
      <c r="AV134" s="13" t="s">
        <v>138</v>
      </c>
      <c r="AW134" s="13" t="s">
        <v>35</v>
      </c>
      <c r="AX134" s="13" t="s">
        <v>82</v>
      </c>
      <c r="AY134" s="246" t="s">
        <v>351</v>
      </c>
    </row>
    <row r="135" spans="1:65" s="2" customFormat="1" ht="21.75" customHeight="1">
      <c r="A135" s="38"/>
      <c r="B135" s="39"/>
      <c r="C135" s="212" t="s">
        <v>467</v>
      </c>
      <c r="D135" s="212" t="s">
        <v>352</v>
      </c>
      <c r="E135" s="213" t="s">
        <v>5784</v>
      </c>
      <c r="F135" s="214" t="s">
        <v>5785</v>
      </c>
      <c r="G135" s="215" t="s">
        <v>355</v>
      </c>
      <c r="H135" s="216">
        <v>4.247</v>
      </c>
      <c r="I135" s="217"/>
      <c r="J135" s="218">
        <f>ROUND(I135*H135,2)</f>
        <v>0</v>
      </c>
      <c r="K135" s="214" t="s">
        <v>356</v>
      </c>
      <c r="L135" s="44"/>
      <c r="M135" s="219" t="s">
        <v>28</v>
      </c>
      <c r="N135" s="220" t="s">
        <v>45</v>
      </c>
      <c r="O135" s="84"/>
      <c r="P135" s="221">
        <f>O135*H135</f>
        <v>0</v>
      </c>
      <c r="Q135" s="221">
        <v>2.45329</v>
      </c>
      <c r="R135" s="221">
        <f>Q135*H135</f>
        <v>10.41912263</v>
      </c>
      <c r="S135" s="221">
        <v>0</v>
      </c>
      <c r="T135" s="222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23" t="s">
        <v>228</v>
      </c>
      <c r="AT135" s="223" t="s">
        <v>352</v>
      </c>
      <c r="AU135" s="223" t="s">
        <v>82</v>
      </c>
      <c r="AY135" s="17" t="s">
        <v>351</v>
      </c>
      <c r="BE135" s="224">
        <f>IF(N135="základní",J135,0)</f>
        <v>0</v>
      </c>
      <c r="BF135" s="224">
        <f>IF(N135="snížená",J135,0)</f>
        <v>0</v>
      </c>
      <c r="BG135" s="224">
        <f>IF(N135="zákl. přenesená",J135,0)</f>
        <v>0</v>
      </c>
      <c r="BH135" s="224">
        <f>IF(N135="sníž. přenesená",J135,0)</f>
        <v>0</v>
      </c>
      <c r="BI135" s="224">
        <f>IF(N135="nulová",J135,0)</f>
        <v>0</v>
      </c>
      <c r="BJ135" s="17" t="s">
        <v>82</v>
      </c>
      <c r="BK135" s="224">
        <f>ROUND(I135*H135,2)</f>
        <v>0</v>
      </c>
      <c r="BL135" s="17" t="s">
        <v>228</v>
      </c>
      <c r="BM135" s="223" t="s">
        <v>5786</v>
      </c>
    </row>
    <row r="136" spans="1:51" s="12" customFormat="1" ht="12">
      <c r="A136" s="12"/>
      <c r="B136" s="225"/>
      <c r="C136" s="226"/>
      <c r="D136" s="227" t="s">
        <v>358</v>
      </c>
      <c r="E136" s="228" t="s">
        <v>28</v>
      </c>
      <c r="F136" s="229" t="s">
        <v>5741</v>
      </c>
      <c r="G136" s="226"/>
      <c r="H136" s="228" t="s">
        <v>28</v>
      </c>
      <c r="I136" s="230"/>
      <c r="J136" s="226"/>
      <c r="K136" s="226"/>
      <c r="L136" s="231"/>
      <c r="M136" s="232"/>
      <c r="N136" s="233"/>
      <c r="O136" s="233"/>
      <c r="P136" s="233"/>
      <c r="Q136" s="233"/>
      <c r="R136" s="233"/>
      <c r="S136" s="233"/>
      <c r="T136" s="234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T136" s="235" t="s">
        <v>358</v>
      </c>
      <c r="AU136" s="235" t="s">
        <v>82</v>
      </c>
      <c r="AV136" s="12" t="s">
        <v>82</v>
      </c>
      <c r="AW136" s="12" t="s">
        <v>35</v>
      </c>
      <c r="AX136" s="12" t="s">
        <v>74</v>
      </c>
      <c r="AY136" s="235" t="s">
        <v>351</v>
      </c>
    </row>
    <row r="137" spans="1:51" s="12" customFormat="1" ht="12">
      <c r="A137" s="12"/>
      <c r="B137" s="225"/>
      <c r="C137" s="226"/>
      <c r="D137" s="227" t="s">
        <v>358</v>
      </c>
      <c r="E137" s="228" t="s">
        <v>28</v>
      </c>
      <c r="F137" s="229" t="s">
        <v>5742</v>
      </c>
      <c r="G137" s="226"/>
      <c r="H137" s="228" t="s">
        <v>28</v>
      </c>
      <c r="I137" s="230"/>
      <c r="J137" s="226"/>
      <c r="K137" s="226"/>
      <c r="L137" s="231"/>
      <c r="M137" s="232"/>
      <c r="N137" s="233"/>
      <c r="O137" s="233"/>
      <c r="P137" s="233"/>
      <c r="Q137" s="233"/>
      <c r="R137" s="233"/>
      <c r="S137" s="233"/>
      <c r="T137" s="234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T137" s="235" t="s">
        <v>358</v>
      </c>
      <c r="AU137" s="235" t="s">
        <v>82</v>
      </c>
      <c r="AV137" s="12" t="s">
        <v>82</v>
      </c>
      <c r="AW137" s="12" t="s">
        <v>35</v>
      </c>
      <c r="AX137" s="12" t="s">
        <v>74</v>
      </c>
      <c r="AY137" s="235" t="s">
        <v>351</v>
      </c>
    </row>
    <row r="138" spans="1:51" s="13" customFormat="1" ht="12">
      <c r="A138" s="13"/>
      <c r="B138" s="236"/>
      <c r="C138" s="237"/>
      <c r="D138" s="227" t="s">
        <v>358</v>
      </c>
      <c r="E138" s="238" t="s">
        <v>471</v>
      </c>
      <c r="F138" s="239" t="s">
        <v>5787</v>
      </c>
      <c r="G138" s="237"/>
      <c r="H138" s="240">
        <v>3.353</v>
      </c>
      <c r="I138" s="241"/>
      <c r="J138" s="237"/>
      <c r="K138" s="237"/>
      <c r="L138" s="242"/>
      <c r="M138" s="243"/>
      <c r="N138" s="244"/>
      <c r="O138" s="244"/>
      <c r="P138" s="244"/>
      <c r="Q138" s="244"/>
      <c r="R138" s="244"/>
      <c r="S138" s="244"/>
      <c r="T138" s="245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6" t="s">
        <v>358</v>
      </c>
      <c r="AU138" s="246" t="s">
        <v>82</v>
      </c>
      <c r="AV138" s="13" t="s">
        <v>138</v>
      </c>
      <c r="AW138" s="13" t="s">
        <v>35</v>
      </c>
      <c r="AX138" s="13" t="s">
        <v>74</v>
      </c>
      <c r="AY138" s="246" t="s">
        <v>351</v>
      </c>
    </row>
    <row r="139" spans="1:51" s="13" customFormat="1" ht="12">
      <c r="A139" s="13"/>
      <c r="B139" s="236"/>
      <c r="C139" s="237"/>
      <c r="D139" s="227" t="s">
        <v>358</v>
      </c>
      <c r="E139" s="238" t="s">
        <v>2606</v>
      </c>
      <c r="F139" s="239" t="s">
        <v>5788</v>
      </c>
      <c r="G139" s="237"/>
      <c r="H139" s="240">
        <v>0.894</v>
      </c>
      <c r="I139" s="241"/>
      <c r="J139" s="237"/>
      <c r="K139" s="237"/>
      <c r="L139" s="242"/>
      <c r="M139" s="243"/>
      <c r="N139" s="244"/>
      <c r="O139" s="244"/>
      <c r="P139" s="244"/>
      <c r="Q139" s="244"/>
      <c r="R139" s="244"/>
      <c r="S139" s="244"/>
      <c r="T139" s="245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6" t="s">
        <v>358</v>
      </c>
      <c r="AU139" s="246" t="s">
        <v>82</v>
      </c>
      <c r="AV139" s="13" t="s">
        <v>138</v>
      </c>
      <c r="AW139" s="13" t="s">
        <v>35</v>
      </c>
      <c r="AX139" s="13" t="s">
        <v>74</v>
      </c>
      <c r="AY139" s="246" t="s">
        <v>351</v>
      </c>
    </row>
    <row r="140" spans="1:51" s="13" customFormat="1" ht="12">
      <c r="A140" s="13"/>
      <c r="B140" s="236"/>
      <c r="C140" s="237"/>
      <c r="D140" s="227" t="s">
        <v>358</v>
      </c>
      <c r="E140" s="238" t="s">
        <v>3860</v>
      </c>
      <c r="F140" s="239" t="s">
        <v>3861</v>
      </c>
      <c r="G140" s="237"/>
      <c r="H140" s="240">
        <v>4.247</v>
      </c>
      <c r="I140" s="241"/>
      <c r="J140" s="237"/>
      <c r="K140" s="237"/>
      <c r="L140" s="242"/>
      <c r="M140" s="243"/>
      <c r="N140" s="244"/>
      <c r="O140" s="244"/>
      <c r="P140" s="244"/>
      <c r="Q140" s="244"/>
      <c r="R140" s="244"/>
      <c r="S140" s="244"/>
      <c r="T140" s="245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6" t="s">
        <v>358</v>
      </c>
      <c r="AU140" s="246" t="s">
        <v>82</v>
      </c>
      <c r="AV140" s="13" t="s">
        <v>138</v>
      </c>
      <c r="AW140" s="13" t="s">
        <v>35</v>
      </c>
      <c r="AX140" s="13" t="s">
        <v>82</v>
      </c>
      <c r="AY140" s="246" t="s">
        <v>351</v>
      </c>
    </row>
    <row r="141" spans="1:65" s="2" customFormat="1" ht="44.25" customHeight="1">
      <c r="A141" s="38"/>
      <c r="B141" s="39"/>
      <c r="C141" s="212" t="s">
        <v>472</v>
      </c>
      <c r="D141" s="212" t="s">
        <v>352</v>
      </c>
      <c r="E141" s="213" t="s">
        <v>5789</v>
      </c>
      <c r="F141" s="214" t="s">
        <v>5790</v>
      </c>
      <c r="G141" s="215" t="s">
        <v>534</v>
      </c>
      <c r="H141" s="216">
        <v>16</v>
      </c>
      <c r="I141" s="217"/>
      <c r="J141" s="218">
        <f>ROUND(I141*H141,2)</f>
        <v>0</v>
      </c>
      <c r="K141" s="214" t="s">
        <v>356</v>
      </c>
      <c r="L141" s="44"/>
      <c r="M141" s="219" t="s">
        <v>28</v>
      </c>
      <c r="N141" s="220" t="s">
        <v>45</v>
      </c>
      <c r="O141" s="84"/>
      <c r="P141" s="221">
        <f>O141*H141</f>
        <v>0</v>
      </c>
      <c r="Q141" s="221">
        <v>0.00217</v>
      </c>
      <c r="R141" s="221">
        <f>Q141*H141</f>
        <v>0.03472</v>
      </c>
      <c r="S141" s="221">
        <v>0</v>
      </c>
      <c r="T141" s="222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23" t="s">
        <v>228</v>
      </c>
      <c r="AT141" s="223" t="s">
        <v>352</v>
      </c>
      <c r="AU141" s="223" t="s">
        <v>82</v>
      </c>
      <c r="AY141" s="17" t="s">
        <v>351</v>
      </c>
      <c r="BE141" s="224">
        <f>IF(N141="základní",J141,0)</f>
        <v>0</v>
      </c>
      <c r="BF141" s="224">
        <f>IF(N141="snížená",J141,0)</f>
        <v>0</v>
      </c>
      <c r="BG141" s="224">
        <f>IF(N141="zákl. přenesená",J141,0)</f>
        <v>0</v>
      </c>
      <c r="BH141" s="224">
        <f>IF(N141="sníž. přenesená",J141,0)</f>
        <v>0</v>
      </c>
      <c r="BI141" s="224">
        <f>IF(N141="nulová",J141,0)</f>
        <v>0</v>
      </c>
      <c r="BJ141" s="17" t="s">
        <v>82</v>
      </c>
      <c r="BK141" s="224">
        <f>ROUND(I141*H141,2)</f>
        <v>0</v>
      </c>
      <c r="BL141" s="17" t="s">
        <v>228</v>
      </c>
      <c r="BM141" s="223" t="s">
        <v>5791</v>
      </c>
    </row>
    <row r="142" spans="1:51" s="12" customFormat="1" ht="12">
      <c r="A142" s="12"/>
      <c r="B142" s="225"/>
      <c r="C142" s="226"/>
      <c r="D142" s="227" t="s">
        <v>358</v>
      </c>
      <c r="E142" s="228" t="s">
        <v>28</v>
      </c>
      <c r="F142" s="229" t="s">
        <v>5741</v>
      </c>
      <c r="G142" s="226"/>
      <c r="H142" s="228" t="s">
        <v>28</v>
      </c>
      <c r="I142" s="230"/>
      <c r="J142" s="226"/>
      <c r="K142" s="226"/>
      <c r="L142" s="231"/>
      <c r="M142" s="232"/>
      <c r="N142" s="233"/>
      <c r="O142" s="233"/>
      <c r="P142" s="233"/>
      <c r="Q142" s="233"/>
      <c r="R142" s="233"/>
      <c r="S142" s="233"/>
      <c r="T142" s="234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T142" s="235" t="s">
        <v>358</v>
      </c>
      <c r="AU142" s="235" t="s">
        <v>82</v>
      </c>
      <c r="AV142" s="12" t="s">
        <v>82</v>
      </c>
      <c r="AW142" s="12" t="s">
        <v>35</v>
      </c>
      <c r="AX142" s="12" t="s">
        <v>74</v>
      </c>
      <c r="AY142" s="235" t="s">
        <v>351</v>
      </c>
    </row>
    <row r="143" spans="1:51" s="12" customFormat="1" ht="12">
      <c r="A143" s="12"/>
      <c r="B143" s="225"/>
      <c r="C143" s="226"/>
      <c r="D143" s="227" t="s">
        <v>358</v>
      </c>
      <c r="E143" s="228" t="s">
        <v>28</v>
      </c>
      <c r="F143" s="229" t="s">
        <v>5742</v>
      </c>
      <c r="G143" s="226"/>
      <c r="H143" s="228" t="s">
        <v>28</v>
      </c>
      <c r="I143" s="230"/>
      <c r="J143" s="226"/>
      <c r="K143" s="226"/>
      <c r="L143" s="231"/>
      <c r="M143" s="232"/>
      <c r="N143" s="233"/>
      <c r="O143" s="233"/>
      <c r="P143" s="233"/>
      <c r="Q143" s="233"/>
      <c r="R143" s="233"/>
      <c r="S143" s="233"/>
      <c r="T143" s="234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T143" s="235" t="s">
        <v>358</v>
      </c>
      <c r="AU143" s="235" t="s">
        <v>82</v>
      </c>
      <c r="AV143" s="12" t="s">
        <v>82</v>
      </c>
      <c r="AW143" s="12" t="s">
        <v>35</v>
      </c>
      <c r="AX143" s="12" t="s">
        <v>74</v>
      </c>
      <c r="AY143" s="235" t="s">
        <v>351</v>
      </c>
    </row>
    <row r="144" spans="1:51" s="13" customFormat="1" ht="12">
      <c r="A144" s="13"/>
      <c r="B144" s="236"/>
      <c r="C144" s="237"/>
      <c r="D144" s="227" t="s">
        <v>358</v>
      </c>
      <c r="E144" s="238" t="s">
        <v>476</v>
      </c>
      <c r="F144" s="239" t="s">
        <v>5792</v>
      </c>
      <c r="G144" s="237"/>
      <c r="H144" s="240">
        <v>16</v>
      </c>
      <c r="I144" s="241"/>
      <c r="J144" s="237"/>
      <c r="K144" s="237"/>
      <c r="L144" s="242"/>
      <c r="M144" s="243"/>
      <c r="N144" s="244"/>
      <c r="O144" s="244"/>
      <c r="P144" s="244"/>
      <c r="Q144" s="244"/>
      <c r="R144" s="244"/>
      <c r="S144" s="244"/>
      <c r="T144" s="245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6" t="s">
        <v>358</v>
      </c>
      <c r="AU144" s="246" t="s">
        <v>82</v>
      </c>
      <c r="AV144" s="13" t="s">
        <v>138</v>
      </c>
      <c r="AW144" s="13" t="s">
        <v>35</v>
      </c>
      <c r="AX144" s="13" t="s">
        <v>82</v>
      </c>
      <c r="AY144" s="246" t="s">
        <v>351</v>
      </c>
    </row>
    <row r="145" spans="1:65" s="2" customFormat="1" ht="55.5" customHeight="1">
      <c r="A145" s="38"/>
      <c r="B145" s="39"/>
      <c r="C145" s="212" t="s">
        <v>477</v>
      </c>
      <c r="D145" s="212" t="s">
        <v>352</v>
      </c>
      <c r="E145" s="213" t="s">
        <v>5793</v>
      </c>
      <c r="F145" s="214" t="s">
        <v>5794</v>
      </c>
      <c r="G145" s="215" t="s">
        <v>534</v>
      </c>
      <c r="H145" s="216">
        <v>16</v>
      </c>
      <c r="I145" s="217"/>
      <c r="J145" s="218">
        <f>ROUND(I145*H145,2)</f>
        <v>0</v>
      </c>
      <c r="K145" s="214" t="s">
        <v>356</v>
      </c>
      <c r="L145" s="44"/>
      <c r="M145" s="219" t="s">
        <v>28</v>
      </c>
      <c r="N145" s="220" t="s">
        <v>45</v>
      </c>
      <c r="O145" s="84"/>
      <c r="P145" s="221">
        <f>O145*H145</f>
        <v>0</v>
      </c>
      <c r="Q145" s="221">
        <v>0.00204</v>
      </c>
      <c r="R145" s="221">
        <f>Q145*H145</f>
        <v>0.03264</v>
      </c>
      <c r="S145" s="221">
        <v>0</v>
      </c>
      <c r="T145" s="222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23" t="s">
        <v>228</v>
      </c>
      <c r="AT145" s="223" t="s">
        <v>352</v>
      </c>
      <c r="AU145" s="223" t="s">
        <v>82</v>
      </c>
      <c r="AY145" s="17" t="s">
        <v>351</v>
      </c>
      <c r="BE145" s="224">
        <f>IF(N145="základní",J145,0)</f>
        <v>0</v>
      </c>
      <c r="BF145" s="224">
        <f>IF(N145="snížená",J145,0)</f>
        <v>0</v>
      </c>
      <c r="BG145" s="224">
        <f>IF(N145="zákl. přenesená",J145,0)</f>
        <v>0</v>
      </c>
      <c r="BH145" s="224">
        <f>IF(N145="sníž. přenesená",J145,0)</f>
        <v>0</v>
      </c>
      <c r="BI145" s="224">
        <f>IF(N145="nulová",J145,0)</f>
        <v>0</v>
      </c>
      <c r="BJ145" s="17" t="s">
        <v>82</v>
      </c>
      <c r="BK145" s="224">
        <f>ROUND(I145*H145,2)</f>
        <v>0</v>
      </c>
      <c r="BL145" s="17" t="s">
        <v>228</v>
      </c>
      <c r="BM145" s="223" t="s">
        <v>5795</v>
      </c>
    </row>
    <row r="146" spans="1:51" s="13" customFormat="1" ht="12">
      <c r="A146" s="13"/>
      <c r="B146" s="236"/>
      <c r="C146" s="237"/>
      <c r="D146" s="227" t="s">
        <v>358</v>
      </c>
      <c r="E146" s="238" t="s">
        <v>481</v>
      </c>
      <c r="F146" s="239" t="s">
        <v>451</v>
      </c>
      <c r="G146" s="237"/>
      <c r="H146" s="240">
        <v>16</v>
      </c>
      <c r="I146" s="241"/>
      <c r="J146" s="237"/>
      <c r="K146" s="237"/>
      <c r="L146" s="242"/>
      <c r="M146" s="243"/>
      <c r="N146" s="244"/>
      <c r="O146" s="244"/>
      <c r="P146" s="244"/>
      <c r="Q146" s="244"/>
      <c r="R146" s="244"/>
      <c r="S146" s="244"/>
      <c r="T146" s="245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6" t="s">
        <v>358</v>
      </c>
      <c r="AU146" s="246" t="s">
        <v>82</v>
      </c>
      <c r="AV146" s="13" t="s">
        <v>138</v>
      </c>
      <c r="AW146" s="13" t="s">
        <v>35</v>
      </c>
      <c r="AX146" s="13" t="s">
        <v>82</v>
      </c>
      <c r="AY146" s="246" t="s">
        <v>351</v>
      </c>
    </row>
    <row r="147" spans="1:65" s="2" customFormat="1" ht="33" customHeight="1">
      <c r="A147" s="38"/>
      <c r="B147" s="39"/>
      <c r="C147" s="212" t="s">
        <v>7</v>
      </c>
      <c r="D147" s="212" t="s">
        <v>352</v>
      </c>
      <c r="E147" s="213" t="s">
        <v>5796</v>
      </c>
      <c r="F147" s="214" t="s">
        <v>5797</v>
      </c>
      <c r="G147" s="215" t="s">
        <v>355</v>
      </c>
      <c r="H147" s="216">
        <v>0.096</v>
      </c>
      <c r="I147" s="217"/>
      <c r="J147" s="218">
        <f>ROUND(I147*H147,2)</f>
        <v>0</v>
      </c>
      <c r="K147" s="214" t="s">
        <v>356</v>
      </c>
      <c r="L147" s="44"/>
      <c r="M147" s="219" t="s">
        <v>28</v>
      </c>
      <c r="N147" s="220" t="s">
        <v>45</v>
      </c>
      <c r="O147" s="84"/>
      <c r="P147" s="221">
        <f>O147*H147</f>
        <v>0</v>
      </c>
      <c r="Q147" s="221">
        <v>2.45329</v>
      </c>
      <c r="R147" s="221">
        <f>Q147*H147</f>
        <v>0.23551584</v>
      </c>
      <c r="S147" s="221">
        <v>0</v>
      </c>
      <c r="T147" s="222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23" t="s">
        <v>228</v>
      </c>
      <c r="AT147" s="223" t="s">
        <v>352</v>
      </c>
      <c r="AU147" s="223" t="s">
        <v>82</v>
      </c>
      <c r="AY147" s="17" t="s">
        <v>351</v>
      </c>
      <c r="BE147" s="224">
        <f>IF(N147="základní",J147,0)</f>
        <v>0</v>
      </c>
      <c r="BF147" s="224">
        <f>IF(N147="snížená",J147,0)</f>
        <v>0</v>
      </c>
      <c r="BG147" s="224">
        <f>IF(N147="zákl. přenesená",J147,0)</f>
        <v>0</v>
      </c>
      <c r="BH147" s="224">
        <f>IF(N147="sníž. přenesená",J147,0)</f>
        <v>0</v>
      </c>
      <c r="BI147" s="224">
        <f>IF(N147="nulová",J147,0)</f>
        <v>0</v>
      </c>
      <c r="BJ147" s="17" t="s">
        <v>82</v>
      </c>
      <c r="BK147" s="224">
        <f>ROUND(I147*H147,2)</f>
        <v>0</v>
      </c>
      <c r="BL147" s="17" t="s">
        <v>228</v>
      </c>
      <c r="BM147" s="223" t="s">
        <v>5798</v>
      </c>
    </row>
    <row r="148" spans="1:51" s="13" customFormat="1" ht="12">
      <c r="A148" s="13"/>
      <c r="B148" s="236"/>
      <c r="C148" s="237"/>
      <c r="D148" s="227" t="s">
        <v>358</v>
      </c>
      <c r="E148" s="238" t="s">
        <v>497</v>
      </c>
      <c r="F148" s="239" t="s">
        <v>5799</v>
      </c>
      <c r="G148" s="237"/>
      <c r="H148" s="240">
        <v>0.096</v>
      </c>
      <c r="I148" s="241"/>
      <c r="J148" s="237"/>
      <c r="K148" s="237"/>
      <c r="L148" s="242"/>
      <c r="M148" s="243"/>
      <c r="N148" s="244"/>
      <c r="O148" s="244"/>
      <c r="P148" s="244"/>
      <c r="Q148" s="244"/>
      <c r="R148" s="244"/>
      <c r="S148" s="244"/>
      <c r="T148" s="245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6" t="s">
        <v>358</v>
      </c>
      <c r="AU148" s="246" t="s">
        <v>82</v>
      </c>
      <c r="AV148" s="13" t="s">
        <v>138</v>
      </c>
      <c r="AW148" s="13" t="s">
        <v>35</v>
      </c>
      <c r="AX148" s="13" t="s">
        <v>82</v>
      </c>
      <c r="AY148" s="246" t="s">
        <v>351</v>
      </c>
    </row>
    <row r="149" spans="1:63" s="11" customFormat="1" ht="25.9" customHeight="1">
      <c r="A149" s="11"/>
      <c r="B149" s="198"/>
      <c r="C149" s="199"/>
      <c r="D149" s="200" t="s">
        <v>73</v>
      </c>
      <c r="E149" s="201" t="s">
        <v>367</v>
      </c>
      <c r="F149" s="201" t="s">
        <v>577</v>
      </c>
      <c r="G149" s="199"/>
      <c r="H149" s="199"/>
      <c r="I149" s="202"/>
      <c r="J149" s="203">
        <f>BK149</f>
        <v>0</v>
      </c>
      <c r="K149" s="199"/>
      <c r="L149" s="204"/>
      <c r="M149" s="205"/>
      <c r="N149" s="206"/>
      <c r="O149" s="206"/>
      <c r="P149" s="207">
        <f>SUM(P150:P235)</f>
        <v>0</v>
      </c>
      <c r="Q149" s="206"/>
      <c r="R149" s="207">
        <f>SUM(R150:R235)</f>
        <v>19.574227370000003</v>
      </c>
      <c r="S149" s="206"/>
      <c r="T149" s="208">
        <f>SUM(T150:T235)</f>
        <v>0</v>
      </c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R149" s="209" t="s">
        <v>228</v>
      </c>
      <c r="AT149" s="210" t="s">
        <v>73</v>
      </c>
      <c r="AU149" s="210" t="s">
        <v>74</v>
      </c>
      <c r="AY149" s="209" t="s">
        <v>351</v>
      </c>
      <c r="BK149" s="211">
        <f>SUM(BK150:BK235)</f>
        <v>0</v>
      </c>
    </row>
    <row r="150" spans="1:65" s="2" customFormat="1" ht="33" customHeight="1">
      <c r="A150" s="38"/>
      <c r="B150" s="39"/>
      <c r="C150" s="212" t="s">
        <v>501</v>
      </c>
      <c r="D150" s="212" t="s">
        <v>352</v>
      </c>
      <c r="E150" s="213" t="s">
        <v>5800</v>
      </c>
      <c r="F150" s="214" t="s">
        <v>5801</v>
      </c>
      <c r="G150" s="215" t="s">
        <v>534</v>
      </c>
      <c r="H150" s="216">
        <v>16</v>
      </c>
      <c r="I150" s="217"/>
      <c r="J150" s="218">
        <f>ROUND(I150*H150,2)</f>
        <v>0</v>
      </c>
      <c r="K150" s="214" t="s">
        <v>356</v>
      </c>
      <c r="L150" s="44"/>
      <c r="M150" s="219" t="s">
        <v>28</v>
      </c>
      <c r="N150" s="220" t="s">
        <v>45</v>
      </c>
      <c r="O150" s="84"/>
      <c r="P150" s="221">
        <f>O150*H150</f>
        <v>0</v>
      </c>
      <c r="Q150" s="221">
        <v>0.00702</v>
      </c>
      <c r="R150" s="221">
        <f>Q150*H150</f>
        <v>0.11232</v>
      </c>
      <c r="S150" s="221">
        <v>0</v>
      </c>
      <c r="T150" s="222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23" t="s">
        <v>228</v>
      </c>
      <c r="AT150" s="223" t="s">
        <v>352</v>
      </c>
      <c r="AU150" s="223" t="s">
        <v>82</v>
      </c>
      <c r="AY150" s="17" t="s">
        <v>351</v>
      </c>
      <c r="BE150" s="224">
        <f>IF(N150="základní",J150,0)</f>
        <v>0</v>
      </c>
      <c r="BF150" s="224">
        <f>IF(N150="snížená",J150,0)</f>
        <v>0</v>
      </c>
      <c r="BG150" s="224">
        <f>IF(N150="zákl. přenesená",J150,0)</f>
        <v>0</v>
      </c>
      <c r="BH150" s="224">
        <f>IF(N150="sníž. přenesená",J150,0)</f>
        <v>0</v>
      </c>
      <c r="BI150" s="224">
        <f>IF(N150="nulová",J150,0)</f>
        <v>0</v>
      </c>
      <c r="BJ150" s="17" t="s">
        <v>82</v>
      </c>
      <c r="BK150" s="224">
        <f>ROUND(I150*H150,2)</f>
        <v>0</v>
      </c>
      <c r="BL150" s="17" t="s">
        <v>228</v>
      </c>
      <c r="BM150" s="223" t="s">
        <v>5802</v>
      </c>
    </row>
    <row r="151" spans="1:51" s="13" customFormat="1" ht="12">
      <c r="A151" s="13"/>
      <c r="B151" s="236"/>
      <c r="C151" s="237"/>
      <c r="D151" s="227" t="s">
        <v>358</v>
      </c>
      <c r="E151" s="238" t="s">
        <v>505</v>
      </c>
      <c r="F151" s="239" t="s">
        <v>451</v>
      </c>
      <c r="G151" s="237"/>
      <c r="H151" s="240">
        <v>16</v>
      </c>
      <c r="I151" s="241"/>
      <c r="J151" s="237"/>
      <c r="K151" s="237"/>
      <c r="L151" s="242"/>
      <c r="M151" s="243"/>
      <c r="N151" s="244"/>
      <c r="O151" s="244"/>
      <c r="P151" s="244"/>
      <c r="Q151" s="244"/>
      <c r="R151" s="244"/>
      <c r="S151" s="244"/>
      <c r="T151" s="245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6" t="s">
        <v>358</v>
      </c>
      <c r="AU151" s="246" t="s">
        <v>82</v>
      </c>
      <c r="AV151" s="13" t="s">
        <v>138</v>
      </c>
      <c r="AW151" s="13" t="s">
        <v>35</v>
      </c>
      <c r="AX151" s="13" t="s">
        <v>82</v>
      </c>
      <c r="AY151" s="246" t="s">
        <v>351</v>
      </c>
    </row>
    <row r="152" spans="1:65" s="2" customFormat="1" ht="21.75" customHeight="1">
      <c r="A152" s="38"/>
      <c r="B152" s="39"/>
      <c r="C152" s="247" t="s">
        <v>507</v>
      </c>
      <c r="D152" s="247" t="s">
        <v>612</v>
      </c>
      <c r="E152" s="248" t="s">
        <v>5803</v>
      </c>
      <c r="F152" s="249" t="s">
        <v>5804</v>
      </c>
      <c r="G152" s="250" t="s">
        <v>534</v>
      </c>
      <c r="H152" s="251">
        <v>10</v>
      </c>
      <c r="I152" s="252"/>
      <c r="J152" s="253">
        <f>ROUND(I152*H152,2)</f>
        <v>0</v>
      </c>
      <c r="K152" s="249" t="s">
        <v>28</v>
      </c>
      <c r="L152" s="254"/>
      <c r="M152" s="255" t="s">
        <v>28</v>
      </c>
      <c r="N152" s="256" t="s">
        <v>45</v>
      </c>
      <c r="O152" s="84"/>
      <c r="P152" s="221">
        <f>O152*H152</f>
        <v>0</v>
      </c>
      <c r="Q152" s="221">
        <v>0.0059</v>
      </c>
      <c r="R152" s="221">
        <f>Q152*H152</f>
        <v>0.059</v>
      </c>
      <c r="S152" s="221">
        <v>0</v>
      </c>
      <c r="T152" s="222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23" t="s">
        <v>405</v>
      </c>
      <c r="AT152" s="223" t="s">
        <v>612</v>
      </c>
      <c r="AU152" s="223" t="s">
        <v>82</v>
      </c>
      <c r="AY152" s="17" t="s">
        <v>351</v>
      </c>
      <c r="BE152" s="224">
        <f>IF(N152="základní",J152,0)</f>
        <v>0</v>
      </c>
      <c r="BF152" s="224">
        <f>IF(N152="snížená",J152,0)</f>
        <v>0</v>
      </c>
      <c r="BG152" s="224">
        <f>IF(N152="zákl. přenesená",J152,0)</f>
        <v>0</v>
      </c>
      <c r="BH152" s="224">
        <f>IF(N152="sníž. přenesená",J152,0)</f>
        <v>0</v>
      </c>
      <c r="BI152" s="224">
        <f>IF(N152="nulová",J152,0)</f>
        <v>0</v>
      </c>
      <c r="BJ152" s="17" t="s">
        <v>82</v>
      </c>
      <c r="BK152" s="224">
        <f>ROUND(I152*H152,2)</f>
        <v>0</v>
      </c>
      <c r="BL152" s="17" t="s">
        <v>228</v>
      </c>
      <c r="BM152" s="223" t="s">
        <v>5805</v>
      </c>
    </row>
    <row r="153" spans="1:51" s="12" customFormat="1" ht="12">
      <c r="A153" s="12"/>
      <c r="B153" s="225"/>
      <c r="C153" s="226"/>
      <c r="D153" s="227" t="s">
        <v>358</v>
      </c>
      <c r="E153" s="228" t="s">
        <v>28</v>
      </c>
      <c r="F153" s="229" t="s">
        <v>5741</v>
      </c>
      <c r="G153" s="226"/>
      <c r="H153" s="228" t="s">
        <v>28</v>
      </c>
      <c r="I153" s="230"/>
      <c r="J153" s="226"/>
      <c r="K153" s="226"/>
      <c r="L153" s="231"/>
      <c r="M153" s="232"/>
      <c r="N153" s="233"/>
      <c r="O153" s="233"/>
      <c r="P153" s="233"/>
      <c r="Q153" s="233"/>
      <c r="R153" s="233"/>
      <c r="S153" s="233"/>
      <c r="T153" s="234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T153" s="235" t="s">
        <v>358</v>
      </c>
      <c r="AU153" s="235" t="s">
        <v>82</v>
      </c>
      <c r="AV153" s="12" t="s">
        <v>82</v>
      </c>
      <c r="AW153" s="12" t="s">
        <v>35</v>
      </c>
      <c r="AX153" s="12" t="s">
        <v>74</v>
      </c>
      <c r="AY153" s="235" t="s">
        <v>351</v>
      </c>
    </row>
    <row r="154" spans="1:51" s="12" customFormat="1" ht="12">
      <c r="A154" s="12"/>
      <c r="B154" s="225"/>
      <c r="C154" s="226"/>
      <c r="D154" s="227" t="s">
        <v>358</v>
      </c>
      <c r="E154" s="228" t="s">
        <v>28</v>
      </c>
      <c r="F154" s="229" t="s">
        <v>5742</v>
      </c>
      <c r="G154" s="226"/>
      <c r="H154" s="228" t="s">
        <v>28</v>
      </c>
      <c r="I154" s="230"/>
      <c r="J154" s="226"/>
      <c r="K154" s="226"/>
      <c r="L154" s="231"/>
      <c r="M154" s="232"/>
      <c r="N154" s="233"/>
      <c r="O154" s="233"/>
      <c r="P154" s="233"/>
      <c r="Q154" s="233"/>
      <c r="R154" s="233"/>
      <c r="S154" s="233"/>
      <c r="T154" s="234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T154" s="235" t="s">
        <v>358</v>
      </c>
      <c r="AU154" s="235" t="s">
        <v>82</v>
      </c>
      <c r="AV154" s="12" t="s">
        <v>82</v>
      </c>
      <c r="AW154" s="12" t="s">
        <v>35</v>
      </c>
      <c r="AX154" s="12" t="s">
        <v>74</v>
      </c>
      <c r="AY154" s="235" t="s">
        <v>351</v>
      </c>
    </row>
    <row r="155" spans="1:51" s="13" customFormat="1" ht="12">
      <c r="A155" s="13"/>
      <c r="B155" s="236"/>
      <c r="C155" s="237"/>
      <c r="D155" s="227" t="s">
        <v>358</v>
      </c>
      <c r="E155" s="238" t="s">
        <v>511</v>
      </c>
      <c r="F155" s="239" t="s">
        <v>417</v>
      </c>
      <c r="G155" s="237"/>
      <c r="H155" s="240">
        <v>10</v>
      </c>
      <c r="I155" s="241"/>
      <c r="J155" s="237"/>
      <c r="K155" s="237"/>
      <c r="L155" s="242"/>
      <c r="M155" s="243"/>
      <c r="N155" s="244"/>
      <c r="O155" s="244"/>
      <c r="P155" s="244"/>
      <c r="Q155" s="244"/>
      <c r="R155" s="244"/>
      <c r="S155" s="244"/>
      <c r="T155" s="245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6" t="s">
        <v>358</v>
      </c>
      <c r="AU155" s="246" t="s">
        <v>82</v>
      </c>
      <c r="AV155" s="13" t="s">
        <v>138</v>
      </c>
      <c r="AW155" s="13" t="s">
        <v>35</v>
      </c>
      <c r="AX155" s="13" t="s">
        <v>82</v>
      </c>
      <c r="AY155" s="246" t="s">
        <v>351</v>
      </c>
    </row>
    <row r="156" spans="1:65" s="2" customFormat="1" ht="21.75" customHeight="1">
      <c r="A156" s="38"/>
      <c r="B156" s="39"/>
      <c r="C156" s="247" t="s">
        <v>513</v>
      </c>
      <c r="D156" s="247" t="s">
        <v>612</v>
      </c>
      <c r="E156" s="248" t="s">
        <v>5806</v>
      </c>
      <c r="F156" s="249" t="s">
        <v>5807</v>
      </c>
      <c r="G156" s="250" t="s">
        <v>534</v>
      </c>
      <c r="H156" s="251">
        <v>2</v>
      </c>
      <c r="I156" s="252"/>
      <c r="J156" s="253">
        <f>ROUND(I156*H156,2)</f>
        <v>0</v>
      </c>
      <c r="K156" s="249" t="s">
        <v>28</v>
      </c>
      <c r="L156" s="254"/>
      <c r="M156" s="255" t="s">
        <v>28</v>
      </c>
      <c r="N156" s="256" t="s">
        <v>45</v>
      </c>
      <c r="O156" s="84"/>
      <c r="P156" s="221">
        <f>O156*H156</f>
        <v>0</v>
      </c>
      <c r="Q156" s="221">
        <v>0.0059</v>
      </c>
      <c r="R156" s="221">
        <f>Q156*H156</f>
        <v>0.0118</v>
      </c>
      <c r="S156" s="221">
        <v>0</v>
      </c>
      <c r="T156" s="222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23" t="s">
        <v>405</v>
      </c>
      <c r="AT156" s="223" t="s">
        <v>612</v>
      </c>
      <c r="AU156" s="223" t="s">
        <v>82</v>
      </c>
      <c r="AY156" s="17" t="s">
        <v>351</v>
      </c>
      <c r="BE156" s="224">
        <f>IF(N156="základní",J156,0)</f>
        <v>0</v>
      </c>
      <c r="BF156" s="224">
        <f>IF(N156="snížená",J156,0)</f>
        <v>0</v>
      </c>
      <c r="BG156" s="224">
        <f>IF(N156="zákl. přenesená",J156,0)</f>
        <v>0</v>
      </c>
      <c r="BH156" s="224">
        <f>IF(N156="sníž. přenesená",J156,0)</f>
        <v>0</v>
      </c>
      <c r="BI156" s="224">
        <f>IF(N156="nulová",J156,0)</f>
        <v>0</v>
      </c>
      <c r="BJ156" s="17" t="s">
        <v>82</v>
      </c>
      <c r="BK156" s="224">
        <f>ROUND(I156*H156,2)</f>
        <v>0</v>
      </c>
      <c r="BL156" s="17" t="s">
        <v>228</v>
      </c>
      <c r="BM156" s="223" t="s">
        <v>5808</v>
      </c>
    </row>
    <row r="157" spans="1:51" s="12" customFormat="1" ht="12">
      <c r="A157" s="12"/>
      <c r="B157" s="225"/>
      <c r="C157" s="226"/>
      <c r="D157" s="227" t="s">
        <v>358</v>
      </c>
      <c r="E157" s="228" t="s">
        <v>28</v>
      </c>
      <c r="F157" s="229" t="s">
        <v>5741</v>
      </c>
      <c r="G157" s="226"/>
      <c r="H157" s="228" t="s">
        <v>28</v>
      </c>
      <c r="I157" s="230"/>
      <c r="J157" s="226"/>
      <c r="K157" s="226"/>
      <c r="L157" s="231"/>
      <c r="M157" s="232"/>
      <c r="N157" s="233"/>
      <c r="O157" s="233"/>
      <c r="P157" s="233"/>
      <c r="Q157" s="233"/>
      <c r="R157" s="233"/>
      <c r="S157" s="233"/>
      <c r="T157" s="234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T157" s="235" t="s">
        <v>358</v>
      </c>
      <c r="AU157" s="235" t="s">
        <v>82</v>
      </c>
      <c r="AV157" s="12" t="s">
        <v>82</v>
      </c>
      <c r="AW157" s="12" t="s">
        <v>35</v>
      </c>
      <c r="AX157" s="12" t="s">
        <v>74</v>
      </c>
      <c r="AY157" s="235" t="s">
        <v>351</v>
      </c>
    </row>
    <row r="158" spans="1:51" s="12" customFormat="1" ht="12">
      <c r="A158" s="12"/>
      <c r="B158" s="225"/>
      <c r="C158" s="226"/>
      <c r="D158" s="227" t="s">
        <v>358</v>
      </c>
      <c r="E158" s="228" t="s">
        <v>28</v>
      </c>
      <c r="F158" s="229" t="s">
        <v>5742</v>
      </c>
      <c r="G158" s="226"/>
      <c r="H158" s="228" t="s">
        <v>28</v>
      </c>
      <c r="I158" s="230"/>
      <c r="J158" s="226"/>
      <c r="K158" s="226"/>
      <c r="L158" s="231"/>
      <c r="M158" s="232"/>
      <c r="N158" s="233"/>
      <c r="O158" s="233"/>
      <c r="P158" s="233"/>
      <c r="Q158" s="233"/>
      <c r="R158" s="233"/>
      <c r="S158" s="233"/>
      <c r="T158" s="234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T158" s="235" t="s">
        <v>358</v>
      </c>
      <c r="AU158" s="235" t="s">
        <v>82</v>
      </c>
      <c r="AV158" s="12" t="s">
        <v>82</v>
      </c>
      <c r="AW158" s="12" t="s">
        <v>35</v>
      </c>
      <c r="AX158" s="12" t="s">
        <v>74</v>
      </c>
      <c r="AY158" s="235" t="s">
        <v>351</v>
      </c>
    </row>
    <row r="159" spans="1:51" s="13" customFormat="1" ht="12">
      <c r="A159" s="13"/>
      <c r="B159" s="236"/>
      <c r="C159" s="237"/>
      <c r="D159" s="227" t="s">
        <v>358</v>
      </c>
      <c r="E159" s="238" t="s">
        <v>517</v>
      </c>
      <c r="F159" s="239" t="s">
        <v>138</v>
      </c>
      <c r="G159" s="237"/>
      <c r="H159" s="240">
        <v>2</v>
      </c>
      <c r="I159" s="241"/>
      <c r="J159" s="237"/>
      <c r="K159" s="237"/>
      <c r="L159" s="242"/>
      <c r="M159" s="243"/>
      <c r="N159" s="244"/>
      <c r="O159" s="244"/>
      <c r="P159" s="244"/>
      <c r="Q159" s="244"/>
      <c r="R159" s="244"/>
      <c r="S159" s="244"/>
      <c r="T159" s="245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6" t="s">
        <v>358</v>
      </c>
      <c r="AU159" s="246" t="s">
        <v>82</v>
      </c>
      <c r="AV159" s="13" t="s">
        <v>138</v>
      </c>
      <c r="AW159" s="13" t="s">
        <v>35</v>
      </c>
      <c r="AX159" s="13" t="s">
        <v>82</v>
      </c>
      <c r="AY159" s="246" t="s">
        <v>351</v>
      </c>
    </row>
    <row r="160" spans="1:65" s="2" customFormat="1" ht="21.75" customHeight="1">
      <c r="A160" s="38"/>
      <c r="B160" s="39"/>
      <c r="C160" s="247" t="s">
        <v>519</v>
      </c>
      <c r="D160" s="247" t="s">
        <v>612</v>
      </c>
      <c r="E160" s="248" t="s">
        <v>5809</v>
      </c>
      <c r="F160" s="249" t="s">
        <v>5810</v>
      </c>
      <c r="G160" s="250" t="s">
        <v>534</v>
      </c>
      <c r="H160" s="251">
        <v>4</v>
      </c>
      <c r="I160" s="252"/>
      <c r="J160" s="253">
        <f>ROUND(I160*H160,2)</f>
        <v>0</v>
      </c>
      <c r="K160" s="249" t="s">
        <v>28</v>
      </c>
      <c r="L160" s="254"/>
      <c r="M160" s="255" t="s">
        <v>28</v>
      </c>
      <c r="N160" s="256" t="s">
        <v>45</v>
      </c>
      <c r="O160" s="84"/>
      <c r="P160" s="221">
        <f>O160*H160</f>
        <v>0</v>
      </c>
      <c r="Q160" s="221">
        <v>0.0059</v>
      </c>
      <c r="R160" s="221">
        <f>Q160*H160</f>
        <v>0.0236</v>
      </c>
      <c r="S160" s="221">
        <v>0</v>
      </c>
      <c r="T160" s="222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23" t="s">
        <v>405</v>
      </c>
      <c r="AT160" s="223" t="s">
        <v>612</v>
      </c>
      <c r="AU160" s="223" t="s">
        <v>82</v>
      </c>
      <c r="AY160" s="17" t="s">
        <v>351</v>
      </c>
      <c r="BE160" s="224">
        <f>IF(N160="základní",J160,0)</f>
        <v>0</v>
      </c>
      <c r="BF160" s="224">
        <f>IF(N160="snížená",J160,0)</f>
        <v>0</v>
      </c>
      <c r="BG160" s="224">
        <f>IF(N160="zákl. přenesená",J160,0)</f>
        <v>0</v>
      </c>
      <c r="BH160" s="224">
        <f>IF(N160="sníž. přenesená",J160,0)</f>
        <v>0</v>
      </c>
      <c r="BI160" s="224">
        <f>IF(N160="nulová",J160,0)</f>
        <v>0</v>
      </c>
      <c r="BJ160" s="17" t="s">
        <v>82</v>
      </c>
      <c r="BK160" s="224">
        <f>ROUND(I160*H160,2)</f>
        <v>0</v>
      </c>
      <c r="BL160" s="17" t="s">
        <v>228</v>
      </c>
      <c r="BM160" s="223" t="s">
        <v>5811</v>
      </c>
    </row>
    <row r="161" spans="1:51" s="12" customFormat="1" ht="12">
      <c r="A161" s="12"/>
      <c r="B161" s="225"/>
      <c r="C161" s="226"/>
      <c r="D161" s="227" t="s">
        <v>358</v>
      </c>
      <c r="E161" s="228" t="s">
        <v>28</v>
      </c>
      <c r="F161" s="229" t="s">
        <v>5741</v>
      </c>
      <c r="G161" s="226"/>
      <c r="H161" s="228" t="s">
        <v>28</v>
      </c>
      <c r="I161" s="230"/>
      <c r="J161" s="226"/>
      <c r="K161" s="226"/>
      <c r="L161" s="231"/>
      <c r="M161" s="232"/>
      <c r="N161" s="233"/>
      <c r="O161" s="233"/>
      <c r="P161" s="233"/>
      <c r="Q161" s="233"/>
      <c r="R161" s="233"/>
      <c r="S161" s="233"/>
      <c r="T161" s="234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T161" s="235" t="s">
        <v>358</v>
      </c>
      <c r="AU161" s="235" t="s">
        <v>82</v>
      </c>
      <c r="AV161" s="12" t="s">
        <v>82</v>
      </c>
      <c r="AW161" s="12" t="s">
        <v>35</v>
      </c>
      <c r="AX161" s="12" t="s">
        <v>74</v>
      </c>
      <c r="AY161" s="235" t="s">
        <v>351</v>
      </c>
    </row>
    <row r="162" spans="1:51" s="12" customFormat="1" ht="12">
      <c r="A162" s="12"/>
      <c r="B162" s="225"/>
      <c r="C162" s="226"/>
      <c r="D162" s="227" t="s">
        <v>358</v>
      </c>
      <c r="E162" s="228" t="s">
        <v>28</v>
      </c>
      <c r="F162" s="229" t="s">
        <v>5742</v>
      </c>
      <c r="G162" s="226"/>
      <c r="H162" s="228" t="s">
        <v>28</v>
      </c>
      <c r="I162" s="230"/>
      <c r="J162" s="226"/>
      <c r="K162" s="226"/>
      <c r="L162" s="231"/>
      <c r="M162" s="232"/>
      <c r="N162" s="233"/>
      <c r="O162" s="233"/>
      <c r="P162" s="233"/>
      <c r="Q162" s="233"/>
      <c r="R162" s="233"/>
      <c r="S162" s="233"/>
      <c r="T162" s="234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T162" s="235" t="s">
        <v>358</v>
      </c>
      <c r="AU162" s="235" t="s">
        <v>82</v>
      </c>
      <c r="AV162" s="12" t="s">
        <v>82</v>
      </c>
      <c r="AW162" s="12" t="s">
        <v>35</v>
      </c>
      <c r="AX162" s="12" t="s">
        <v>74</v>
      </c>
      <c r="AY162" s="235" t="s">
        <v>351</v>
      </c>
    </row>
    <row r="163" spans="1:51" s="13" customFormat="1" ht="12">
      <c r="A163" s="13"/>
      <c r="B163" s="236"/>
      <c r="C163" s="237"/>
      <c r="D163" s="227" t="s">
        <v>358</v>
      </c>
      <c r="E163" s="238" t="s">
        <v>523</v>
      </c>
      <c r="F163" s="239" t="s">
        <v>228</v>
      </c>
      <c r="G163" s="237"/>
      <c r="H163" s="240">
        <v>4</v>
      </c>
      <c r="I163" s="241"/>
      <c r="J163" s="237"/>
      <c r="K163" s="237"/>
      <c r="L163" s="242"/>
      <c r="M163" s="243"/>
      <c r="N163" s="244"/>
      <c r="O163" s="244"/>
      <c r="P163" s="244"/>
      <c r="Q163" s="244"/>
      <c r="R163" s="244"/>
      <c r="S163" s="244"/>
      <c r="T163" s="245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6" t="s">
        <v>358</v>
      </c>
      <c r="AU163" s="246" t="s">
        <v>82</v>
      </c>
      <c r="AV163" s="13" t="s">
        <v>138</v>
      </c>
      <c r="AW163" s="13" t="s">
        <v>35</v>
      </c>
      <c r="AX163" s="13" t="s">
        <v>82</v>
      </c>
      <c r="AY163" s="246" t="s">
        <v>351</v>
      </c>
    </row>
    <row r="164" spans="1:65" s="2" customFormat="1" ht="21.75" customHeight="1">
      <c r="A164" s="38"/>
      <c r="B164" s="39"/>
      <c r="C164" s="212" t="s">
        <v>525</v>
      </c>
      <c r="D164" s="212" t="s">
        <v>352</v>
      </c>
      <c r="E164" s="213" t="s">
        <v>5812</v>
      </c>
      <c r="F164" s="214" t="s">
        <v>5813</v>
      </c>
      <c r="G164" s="215" t="s">
        <v>534</v>
      </c>
      <c r="H164" s="216">
        <v>11</v>
      </c>
      <c r="I164" s="217"/>
      <c r="J164" s="218">
        <f>ROUND(I164*H164,2)</f>
        <v>0</v>
      </c>
      <c r="K164" s="214" t="s">
        <v>356</v>
      </c>
      <c r="L164" s="44"/>
      <c r="M164" s="219" t="s">
        <v>28</v>
      </c>
      <c r="N164" s="220" t="s">
        <v>45</v>
      </c>
      <c r="O164" s="84"/>
      <c r="P164" s="221">
        <f>O164*H164</f>
        <v>0</v>
      </c>
      <c r="Q164" s="221">
        <v>0.0004</v>
      </c>
      <c r="R164" s="221">
        <f>Q164*H164</f>
        <v>0.0044</v>
      </c>
      <c r="S164" s="221">
        <v>0</v>
      </c>
      <c r="T164" s="222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23" t="s">
        <v>228</v>
      </c>
      <c r="AT164" s="223" t="s">
        <v>352</v>
      </c>
      <c r="AU164" s="223" t="s">
        <v>82</v>
      </c>
      <c r="AY164" s="17" t="s">
        <v>351</v>
      </c>
      <c r="BE164" s="224">
        <f>IF(N164="základní",J164,0)</f>
        <v>0</v>
      </c>
      <c r="BF164" s="224">
        <f>IF(N164="snížená",J164,0)</f>
        <v>0</v>
      </c>
      <c r="BG164" s="224">
        <f>IF(N164="zákl. přenesená",J164,0)</f>
        <v>0</v>
      </c>
      <c r="BH164" s="224">
        <f>IF(N164="sníž. přenesená",J164,0)</f>
        <v>0</v>
      </c>
      <c r="BI164" s="224">
        <f>IF(N164="nulová",J164,0)</f>
        <v>0</v>
      </c>
      <c r="BJ164" s="17" t="s">
        <v>82</v>
      </c>
      <c r="BK164" s="224">
        <f>ROUND(I164*H164,2)</f>
        <v>0</v>
      </c>
      <c r="BL164" s="17" t="s">
        <v>228</v>
      </c>
      <c r="BM164" s="223" t="s">
        <v>5814</v>
      </c>
    </row>
    <row r="165" spans="1:51" s="12" customFormat="1" ht="12">
      <c r="A165" s="12"/>
      <c r="B165" s="225"/>
      <c r="C165" s="226"/>
      <c r="D165" s="227" t="s">
        <v>358</v>
      </c>
      <c r="E165" s="228" t="s">
        <v>28</v>
      </c>
      <c r="F165" s="229" t="s">
        <v>5741</v>
      </c>
      <c r="G165" s="226"/>
      <c r="H165" s="228" t="s">
        <v>28</v>
      </c>
      <c r="I165" s="230"/>
      <c r="J165" s="226"/>
      <c r="K165" s="226"/>
      <c r="L165" s="231"/>
      <c r="M165" s="232"/>
      <c r="N165" s="233"/>
      <c r="O165" s="233"/>
      <c r="P165" s="233"/>
      <c r="Q165" s="233"/>
      <c r="R165" s="233"/>
      <c r="S165" s="233"/>
      <c r="T165" s="234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T165" s="235" t="s">
        <v>358</v>
      </c>
      <c r="AU165" s="235" t="s">
        <v>82</v>
      </c>
      <c r="AV165" s="12" t="s">
        <v>82</v>
      </c>
      <c r="AW165" s="12" t="s">
        <v>35</v>
      </c>
      <c r="AX165" s="12" t="s">
        <v>74</v>
      </c>
      <c r="AY165" s="235" t="s">
        <v>351</v>
      </c>
    </row>
    <row r="166" spans="1:51" s="12" customFormat="1" ht="12">
      <c r="A166" s="12"/>
      <c r="B166" s="225"/>
      <c r="C166" s="226"/>
      <c r="D166" s="227" t="s">
        <v>358</v>
      </c>
      <c r="E166" s="228" t="s">
        <v>28</v>
      </c>
      <c r="F166" s="229" t="s">
        <v>5742</v>
      </c>
      <c r="G166" s="226"/>
      <c r="H166" s="228" t="s">
        <v>28</v>
      </c>
      <c r="I166" s="230"/>
      <c r="J166" s="226"/>
      <c r="K166" s="226"/>
      <c r="L166" s="231"/>
      <c r="M166" s="232"/>
      <c r="N166" s="233"/>
      <c r="O166" s="233"/>
      <c r="P166" s="233"/>
      <c r="Q166" s="233"/>
      <c r="R166" s="233"/>
      <c r="S166" s="233"/>
      <c r="T166" s="234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T166" s="235" t="s">
        <v>358</v>
      </c>
      <c r="AU166" s="235" t="s">
        <v>82</v>
      </c>
      <c r="AV166" s="12" t="s">
        <v>82</v>
      </c>
      <c r="AW166" s="12" t="s">
        <v>35</v>
      </c>
      <c r="AX166" s="12" t="s">
        <v>74</v>
      </c>
      <c r="AY166" s="235" t="s">
        <v>351</v>
      </c>
    </row>
    <row r="167" spans="1:51" s="13" customFormat="1" ht="12">
      <c r="A167" s="13"/>
      <c r="B167" s="236"/>
      <c r="C167" s="237"/>
      <c r="D167" s="227" t="s">
        <v>358</v>
      </c>
      <c r="E167" s="238" t="s">
        <v>529</v>
      </c>
      <c r="F167" s="239" t="s">
        <v>422</v>
      </c>
      <c r="G167" s="237"/>
      <c r="H167" s="240">
        <v>11</v>
      </c>
      <c r="I167" s="241"/>
      <c r="J167" s="237"/>
      <c r="K167" s="237"/>
      <c r="L167" s="242"/>
      <c r="M167" s="243"/>
      <c r="N167" s="244"/>
      <c r="O167" s="244"/>
      <c r="P167" s="244"/>
      <c r="Q167" s="244"/>
      <c r="R167" s="244"/>
      <c r="S167" s="244"/>
      <c r="T167" s="245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6" t="s">
        <v>358</v>
      </c>
      <c r="AU167" s="246" t="s">
        <v>82</v>
      </c>
      <c r="AV167" s="13" t="s">
        <v>138</v>
      </c>
      <c r="AW167" s="13" t="s">
        <v>35</v>
      </c>
      <c r="AX167" s="13" t="s">
        <v>82</v>
      </c>
      <c r="AY167" s="246" t="s">
        <v>351</v>
      </c>
    </row>
    <row r="168" spans="1:65" s="2" customFormat="1" ht="33" customHeight="1">
      <c r="A168" s="38"/>
      <c r="B168" s="39"/>
      <c r="C168" s="247" t="s">
        <v>531</v>
      </c>
      <c r="D168" s="247" t="s">
        <v>612</v>
      </c>
      <c r="E168" s="248" t="s">
        <v>5815</v>
      </c>
      <c r="F168" s="249" t="s">
        <v>5816</v>
      </c>
      <c r="G168" s="250" t="s">
        <v>534</v>
      </c>
      <c r="H168" s="251">
        <v>11</v>
      </c>
      <c r="I168" s="252"/>
      <c r="J168" s="253">
        <f>ROUND(I168*H168,2)</f>
        <v>0</v>
      </c>
      <c r="K168" s="249" t="s">
        <v>28</v>
      </c>
      <c r="L168" s="254"/>
      <c r="M168" s="255" t="s">
        <v>28</v>
      </c>
      <c r="N168" s="256" t="s">
        <v>45</v>
      </c>
      <c r="O168" s="84"/>
      <c r="P168" s="221">
        <f>O168*H168</f>
        <v>0</v>
      </c>
      <c r="Q168" s="221">
        <v>0.096</v>
      </c>
      <c r="R168" s="221">
        <f>Q168*H168</f>
        <v>1.056</v>
      </c>
      <c r="S168" s="221">
        <v>0</v>
      </c>
      <c r="T168" s="222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23" t="s">
        <v>405</v>
      </c>
      <c r="AT168" s="223" t="s">
        <v>612</v>
      </c>
      <c r="AU168" s="223" t="s">
        <v>82</v>
      </c>
      <c r="AY168" s="17" t="s">
        <v>351</v>
      </c>
      <c r="BE168" s="224">
        <f>IF(N168="základní",J168,0)</f>
        <v>0</v>
      </c>
      <c r="BF168" s="224">
        <f>IF(N168="snížená",J168,0)</f>
        <v>0</v>
      </c>
      <c r="BG168" s="224">
        <f>IF(N168="zákl. přenesená",J168,0)</f>
        <v>0</v>
      </c>
      <c r="BH168" s="224">
        <f>IF(N168="sníž. přenesená",J168,0)</f>
        <v>0</v>
      </c>
      <c r="BI168" s="224">
        <f>IF(N168="nulová",J168,0)</f>
        <v>0</v>
      </c>
      <c r="BJ168" s="17" t="s">
        <v>82</v>
      </c>
      <c r="BK168" s="224">
        <f>ROUND(I168*H168,2)</f>
        <v>0</v>
      </c>
      <c r="BL168" s="17" t="s">
        <v>228</v>
      </c>
      <c r="BM168" s="223" t="s">
        <v>5817</v>
      </c>
    </row>
    <row r="169" spans="1:51" s="12" customFormat="1" ht="12">
      <c r="A169" s="12"/>
      <c r="B169" s="225"/>
      <c r="C169" s="226"/>
      <c r="D169" s="227" t="s">
        <v>358</v>
      </c>
      <c r="E169" s="228" t="s">
        <v>28</v>
      </c>
      <c r="F169" s="229" t="s">
        <v>5741</v>
      </c>
      <c r="G169" s="226"/>
      <c r="H169" s="228" t="s">
        <v>28</v>
      </c>
      <c r="I169" s="230"/>
      <c r="J169" s="226"/>
      <c r="K169" s="226"/>
      <c r="L169" s="231"/>
      <c r="M169" s="232"/>
      <c r="N169" s="233"/>
      <c r="O169" s="233"/>
      <c r="P169" s="233"/>
      <c r="Q169" s="233"/>
      <c r="R169" s="233"/>
      <c r="S169" s="233"/>
      <c r="T169" s="234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T169" s="235" t="s">
        <v>358</v>
      </c>
      <c r="AU169" s="235" t="s">
        <v>82</v>
      </c>
      <c r="AV169" s="12" t="s">
        <v>82</v>
      </c>
      <c r="AW169" s="12" t="s">
        <v>35</v>
      </c>
      <c r="AX169" s="12" t="s">
        <v>74</v>
      </c>
      <c r="AY169" s="235" t="s">
        <v>351</v>
      </c>
    </row>
    <row r="170" spans="1:51" s="12" customFormat="1" ht="12">
      <c r="A170" s="12"/>
      <c r="B170" s="225"/>
      <c r="C170" s="226"/>
      <c r="D170" s="227" t="s">
        <v>358</v>
      </c>
      <c r="E170" s="228" t="s">
        <v>28</v>
      </c>
      <c r="F170" s="229" t="s">
        <v>5742</v>
      </c>
      <c r="G170" s="226"/>
      <c r="H170" s="228" t="s">
        <v>28</v>
      </c>
      <c r="I170" s="230"/>
      <c r="J170" s="226"/>
      <c r="K170" s="226"/>
      <c r="L170" s="231"/>
      <c r="M170" s="232"/>
      <c r="N170" s="233"/>
      <c r="O170" s="233"/>
      <c r="P170" s="233"/>
      <c r="Q170" s="233"/>
      <c r="R170" s="233"/>
      <c r="S170" s="233"/>
      <c r="T170" s="234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T170" s="235" t="s">
        <v>358</v>
      </c>
      <c r="AU170" s="235" t="s">
        <v>82</v>
      </c>
      <c r="AV170" s="12" t="s">
        <v>82</v>
      </c>
      <c r="AW170" s="12" t="s">
        <v>35</v>
      </c>
      <c r="AX170" s="12" t="s">
        <v>74</v>
      </c>
      <c r="AY170" s="235" t="s">
        <v>351</v>
      </c>
    </row>
    <row r="171" spans="1:51" s="13" customFormat="1" ht="12">
      <c r="A171" s="13"/>
      <c r="B171" s="236"/>
      <c r="C171" s="237"/>
      <c r="D171" s="227" t="s">
        <v>358</v>
      </c>
      <c r="E171" s="238" t="s">
        <v>536</v>
      </c>
      <c r="F171" s="239" t="s">
        <v>422</v>
      </c>
      <c r="G171" s="237"/>
      <c r="H171" s="240">
        <v>11</v>
      </c>
      <c r="I171" s="241"/>
      <c r="J171" s="237"/>
      <c r="K171" s="237"/>
      <c r="L171" s="242"/>
      <c r="M171" s="243"/>
      <c r="N171" s="244"/>
      <c r="O171" s="244"/>
      <c r="P171" s="244"/>
      <c r="Q171" s="244"/>
      <c r="R171" s="244"/>
      <c r="S171" s="244"/>
      <c r="T171" s="245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6" t="s">
        <v>358</v>
      </c>
      <c r="AU171" s="246" t="s">
        <v>82</v>
      </c>
      <c r="AV171" s="13" t="s">
        <v>138</v>
      </c>
      <c r="AW171" s="13" t="s">
        <v>35</v>
      </c>
      <c r="AX171" s="13" t="s">
        <v>82</v>
      </c>
      <c r="AY171" s="246" t="s">
        <v>351</v>
      </c>
    </row>
    <row r="172" spans="1:65" s="2" customFormat="1" ht="21.75" customHeight="1">
      <c r="A172" s="38"/>
      <c r="B172" s="39"/>
      <c r="C172" s="212" t="s">
        <v>537</v>
      </c>
      <c r="D172" s="212" t="s">
        <v>352</v>
      </c>
      <c r="E172" s="213" t="s">
        <v>5818</v>
      </c>
      <c r="F172" s="214" t="s">
        <v>5819</v>
      </c>
      <c r="G172" s="215" t="s">
        <v>612</v>
      </c>
      <c r="H172" s="216">
        <v>41.835</v>
      </c>
      <c r="I172" s="217"/>
      <c r="J172" s="218">
        <f>ROUND(I172*H172,2)</f>
        <v>0</v>
      </c>
      <c r="K172" s="214" t="s">
        <v>356</v>
      </c>
      <c r="L172" s="44"/>
      <c r="M172" s="219" t="s">
        <v>28</v>
      </c>
      <c r="N172" s="220" t="s">
        <v>45</v>
      </c>
      <c r="O172" s="84"/>
      <c r="P172" s="221">
        <f>O172*H172</f>
        <v>0</v>
      </c>
      <c r="Q172" s="221">
        <v>0</v>
      </c>
      <c r="R172" s="221">
        <f>Q172*H172</f>
        <v>0</v>
      </c>
      <c r="S172" s="221">
        <v>0</v>
      </c>
      <c r="T172" s="222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23" t="s">
        <v>228</v>
      </c>
      <c r="AT172" s="223" t="s">
        <v>352</v>
      </c>
      <c r="AU172" s="223" t="s">
        <v>82</v>
      </c>
      <c r="AY172" s="17" t="s">
        <v>351</v>
      </c>
      <c r="BE172" s="224">
        <f>IF(N172="základní",J172,0)</f>
        <v>0</v>
      </c>
      <c r="BF172" s="224">
        <f>IF(N172="snížená",J172,0)</f>
        <v>0</v>
      </c>
      <c r="BG172" s="224">
        <f>IF(N172="zákl. přenesená",J172,0)</f>
        <v>0</v>
      </c>
      <c r="BH172" s="224">
        <f>IF(N172="sníž. přenesená",J172,0)</f>
        <v>0</v>
      </c>
      <c r="BI172" s="224">
        <f>IF(N172="nulová",J172,0)</f>
        <v>0</v>
      </c>
      <c r="BJ172" s="17" t="s">
        <v>82</v>
      </c>
      <c r="BK172" s="224">
        <f>ROUND(I172*H172,2)</f>
        <v>0</v>
      </c>
      <c r="BL172" s="17" t="s">
        <v>228</v>
      </c>
      <c r="BM172" s="223" t="s">
        <v>5820</v>
      </c>
    </row>
    <row r="173" spans="1:51" s="12" customFormat="1" ht="12">
      <c r="A173" s="12"/>
      <c r="B173" s="225"/>
      <c r="C173" s="226"/>
      <c r="D173" s="227" t="s">
        <v>358</v>
      </c>
      <c r="E173" s="228" t="s">
        <v>28</v>
      </c>
      <c r="F173" s="229" t="s">
        <v>5726</v>
      </c>
      <c r="G173" s="226"/>
      <c r="H173" s="228" t="s">
        <v>28</v>
      </c>
      <c r="I173" s="230"/>
      <c r="J173" s="226"/>
      <c r="K173" s="226"/>
      <c r="L173" s="231"/>
      <c r="M173" s="232"/>
      <c r="N173" s="233"/>
      <c r="O173" s="233"/>
      <c r="P173" s="233"/>
      <c r="Q173" s="233"/>
      <c r="R173" s="233"/>
      <c r="S173" s="233"/>
      <c r="T173" s="234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T173" s="235" t="s">
        <v>358</v>
      </c>
      <c r="AU173" s="235" t="s">
        <v>82</v>
      </c>
      <c r="AV173" s="12" t="s">
        <v>82</v>
      </c>
      <c r="AW173" s="12" t="s">
        <v>35</v>
      </c>
      <c r="AX173" s="12" t="s">
        <v>74</v>
      </c>
      <c r="AY173" s="235" t="s">
        <v>351</v>
      </c>
    </row>
    <row r="174" spans="1:51" s="13" customFormat="1" ht="12">
      <c r="A174" s="13"/>
      <c r="B174" s="236"/>
      <c r="C174" s="237"/>
      <c r="D174" s="227" t="s">
        <v>358</v>
      </c>
      <c r="E174" s="238" t="s">
        <v>543</v>
      </c>
      <c r="F174" s="239" t="s">
        <v>5821</v>
      </c>
      <c r="G174" s="237"/>
      <c r="H174" s="240">
        <v>41.835</v>
      </c>
      <c r="I174" s="241"/>
      <c r="J174" s="237"/>
      <c r="K174" s="237"/>
      <c r="L174" s="242"/>
      <c r="M174" s="243"/>
      <c r="N174" s="244"/>
      <c r="O174" s="244"/>
      <c r="P174" s="244"/>
      <c r="Q174" s="244"/>
      <c r="R174" s="244"/>
      <c r="S174" s="244"/>
      <c r="T174" s="245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6" t="s">
        <v>358</v>
      </c>
      <c r="AU174" s="246" t="s">
        <v>82</v>
      </c>
      <c r="AV174" s="13" t="s">
        <v>138</v>
      </c>
      <c r="AW174" s="13" t="s">
        <v>35</v>
      </c>
      <c r="AX174" s="13" t="s">
        <v>82</v>
      </c>
      <c r="AY174" s="246" t="s">
        <v>351</v>
      </c>
    </row>
    <row r="175" spans="1:65" s="2" customFormat="1" ht="21.75" customHeight="1">
      <c r="A175" s="38"/>
      <c r="B175" s="39"/>
      <c r="C175" s="247" t="s">
        <v>547</v>
      </c>
      <c r="D175" s="247" t="s">
        <v>612</v>
      </c>
      <c r="E175" s="248" t="s">
        <v>5822</v>
      </c>
      <c r="F175" s="249" t="s">
        <v>5823</v>
      </c>
      <c r="G175" s="250" t="s">
        <v>1086</v>
      </c>
      <c r="H175" s="251">
        <v>2</v>
      </c>
      <c r="I175" s="252"/>
      <c r="J175" s="253">
        <f>ROUND(I175*H175,2)</f>
        <v>0</v>
      </c>
      <c r="K175" s="249" t="s">
        <v>28</v>
      </c>
      <c r="L175" s="254"/>
      <c r="M175" s="255" t="s">
        <v>28</v>
      </c>
      <c r="N175" s="256" t="s">
        <v>45</v>
      </c>
      <c r="O175" s="84"/>
      <c r="P175" s="221">
        <f>O175*H175</f>
        <v>0</v>
      </c>
      <c r="Q175" s="221">
        <v>0</v>
      </c>
      <c r="R175" s="221">
        <f>Q175*H175</f>
        <v>0</v>
      </c>
      <c r="S175" s="221">
        <v>0</v>
      </c>
      <c r="T175" s="222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23" t="s">
        <v>405</v>
      </c>
      <c r="AT175" s="223" t="s">
        <v>612</v>
      </c>
      <c r="AU175" s="223" t="s">
        <v>82</v>
      </c>
      <c r="AY175" s="17" t="s">
        <v>351</v>
      </c>
      <c r="BE175" s="224">
        <f>IF(N175="základní",J175,0)</f>
        <v>0</v>
      </c>
      <c r="BF175" s="224">
        <f>IF(N175="snížená",J175,0)</f>
        <v>0</v>
      </c>
      <c r="BG175" s="224">
        <f>IF(N175="zákl. přenesená",J175,0)</f>
        <v>0</v>
      </c>
      <c r="BH175" s="224">
        <f>IF(N175="sníž. přenesená",J175,0)</f>
        <v>0</v>
      </c>
      <c r="BI175" s="224">
        <f>IF(N175="nulová",J175,0)</f>
        <v>0</v>
      </c>
      <c r="BJ175" s="17" t="s">
        <v>82</v>
      </c>
      <c r="BK175" s="224">
        <f>ROUND(I175*H175,2)</f>
        <v>0</v>
      </c>
      <c r="BL175" s="17" t="s">
        <v>228</v>
      </c>
      <c r="BM175" s="223" t="s">
        <v>5824</v>
      </c>
    </row>
    <row r="176" spans="1:51" s="12" customFormat="1" ht="12">
      <c r="A176" s="12"/>
      <c r="B176" s="225"/>
      <c r="C176" s="226"/>
      <c r="D176" s="227" t="s">
        <v>358</v>
      </c>
      <c r="E176" s="228" t="s">
        <v>28</v>
      </c>
      <c r="F176" s="229" t="s">
        <v>5726</v>
      </c>
      <c r="G176" s="226"/>
      <c r="H176" s="228" t="s">
        <v>28</v>
      </c>
      <c r="I176" s="230"/>
      <c r="J176" s="226"/>
      <c r="K176" s="226"/>
      <c r="L176" s="231"/>
      <c r="M176" s="232"/>
      <c r="N176" s="233"/>
      <c r="O176" s="233"/>
      <c r="P176" s="233"/>
      <c r="Q176" s="233"/>
      <c r="R176" s="233"/>
      <c r="S176" s="233"/>
      <c r="T176" s="234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T176" s="235" t="s">
        <v>358</v>
      </c>
      <c r="AU176" s="235" t="s">
        <v>82</v>
      </c>
      <c r="AV176" s="12" t="s">
        <v>82</v>
      </c>
      <c r="AW176" s="12" t="s">
        <v>35</v>
      </c>
      <c r="AX176" s="12" t="s">
        <v>74</v>
      </c>
      <c r="AY176" s="235" t="s">
        <v>351</v>
      </c>
    </row>
    <row r="177" spans="1:51" s="13" customFormat="1" ht="12">
      <c r="A177" s="13"/>
      <c r="B177" s="236"/>
      <c r="C177" s="237"/>
      <c r="D177" s="227" t="s">
        <v>358</v>
      </c>
      <c r="E177" s="238" t="s">
        <v>551</v>
      </c>
      <c r="F177" s="239" t="s">
        <v>138</v>
      </c>
      <c r="G177" s="237"/>
      <c r="H177" s="240">
        <v>2</v>
      </c>
      <c r="I177" s="241"/>
      <c r="J177" s="237"/>
      <c r="K177" s="237"/>
      <c r="L177" s="242"/>
      <c r="M177" s="243"/>
      <c r="N177" s="244"/>
      <c r="O177" s="244"/>
      <c r="P177" s="244"/>
      <c r="Q177" s="244"/>
      <c r="R177" s="244"/>
      <c r="S177" s="244"/>
      <c r="T177" s="245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6" t="s">
        <v>358</v>
      </c>
      <c r="AU177" s="246" t="s">
        <v>82</v>
      </c>
      <c r="AV177" s="13" t="s">
        <v>138</v>
      </c>
      <c r="AW177" s="13" t="s">
        <v>35</v>
      </c>
      <c r="AX177" s="13" t="s">
        <v>82</v>
      </c>
      <c r="AY177" s="246" t="s">
        <v>351</v>
      </c>
    </row>
    <row r="178" spans="1:65" s="2" customFormat="1" ht="21.75" customHeight="1">
      <c r="A178" s="38"/>
      <c r="B178" s="39"/>
      <c r="C178" s="247" t="s">
        <v>557</v>
      </c>
      <c r="D178" s="247" t="s">
        <v>612</v>
      </c>
      <c r="E178" s="248" t="s">
        <v>5825</v>
      </c>
      <c r="F178" s="249" t="s">
        <v>5826</v>
      </c>
      <c r="G178" s="250" t="s">
        <v>1086</v>
      </c>
      <c r="H178" s="251">
        <v>10</v>
      </c>
      <c r="I178" s="252"/>
      <c r="J178" s="253">
        <f>ROUND(I178*H178,2)</f>
        <v>0</v>
      </c>
      <c r="K178" s="249" t="s">
        <v>28</v>
      </c>
      <c r="L178" s="254"/>
      <c r="M178" s="255" t="s">
        <v>28</v>
      </c>
      <c r="N178" s="256" t="s">
        <v>45</v>
      </c>
      <c r="O178" s="84"/>
      <c r="P178" s="221">
        <f>O178*H178</f>
        <v>0</v>
      </c>
      <c r="Q178" s="221">
        <v>0</v>
      </c>
      <c r="R178" s="221">
        <f>Q178*H178</f>
        <v>0</v>
      </c>
      <c r="S178" s="221">
        <v>0</v>
      </c>
      <c r="T178" s="222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23" t="s">
        <v>405</v>
      </c>
      <c r="AT178" s="223" t="s">
        <v>612</v>
      </c>
      <c r="AU178" s="223" t="s">
        <v>82</v>
      </c>
      <c r="AY178" s="17" t="s">
        <v>351</v>
      </c>
      <c r="BE178" s="224">
        <f>IF(N178="základní",J178,0)</f>
        <v>0</v>
      </c>
      <c r="BF178" s="224">
        <f>IF(N178="snížená",J178,0)</f>
        <v>0</v>
      </c>
      <c r="BG178" s="224">
        <f>IF(N178="zákl. přenesená",J178,0)</f>
        <v>0</v>
      </c>
      <c r="BH178" s="224">
        <f>IF(N178="sníž. přenesená",J178,0)</f>
        <v>0</v>
      </c>
      <c r="BI178" s="224">
        <f>IF(N178="nulová",J178,0)</f>
        <v>0</v>
      </c>
      <c r="BJ178" s="17" t="s">
        <v>82</v>
      </c>
      <c r="BK178" s="224">
        <f>ROUND(I178*H178,2)</f>
        <v>0</v>
      </c>
      <c r="BL178" s="17" t="s">
        <v>228</v>
      </c>
      <c r="BM178" s="223" t="s">
        <v>5827</v>
      </c>
    </row>
    <row r="179" spans="1:51" s="12" customFormat="1" ht="12">
      <c r="A179" s="12"/>
      <c r="B179" s="225"/>
      <c r="C179" s="226"/>
      <c r="D179" s="227" t="s">
        <v>358</v>
      </c>
      <c r="E179" s="228" t="s">
        <v>28</v>
      </c>
      <c r="F179" s="229" t="s">
        <v>5726</v>
      </c>
      <c r="G179" s="226"/>
      <c r="H179" s="228" t="s">
        <v>28</v>
      </c>
      <c r="I179" s="230"/>
      <c r="J179" s="226"/>
      <c r="K179" s="226"/>
      <c r="L179" s="231"/>
      <c r="M179" s="232"/>
      <c r="N179" s="233"/>
      <c r="O179" s="233"/>
      <c r="P179" s="233"/>
      <c r="Q179" s="233"/>
      <c r="R179" s="233"/>
      <c r="S179" s="233"/>
      <c r="T179" s="234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T179" s="235" t="s">
        <v>358</v>
      </c>
      <c r="AU179" s="235" t="s">
        <v>82</v>
      </c>
      <c r="AV179" s="12" t="s">
        <v>82</v>
      </c>
      <c r="AW179" s="12" t="s">
        <v>35</v>
      </c>
      <c r="AX179" s="12" t="s">
        <v>74</v>
      </c>
      <c r="AY179" s="235" t="s">
        <v>351</v>
      </c>
    </row>
    <row r="180" spans="1:51" s="13" customFormat="1" ht="12">
      <c r="A180" s="13"/>
      <c r="B180" s="236"/>
      <c r="C180" s="237"/>
      <c r="D180" s="227" t="s">
        <v>358</v>
      </c>
      <c r="E180" s="238" t="s">
        <v>561</v>
      </c>
      <c r="F180" s="239" t="s">
        <v>5828</v>
      </c>
      <c r="G180" s="237"/>
      <c r="H180" s="240">
        <v>10</v>
      </c>
      <c r="I180" s="241"/>
      <c r="J180" s="237"/>
      <c r="K180" s="237"/>
      <c r="L180" s="242"/>
      <c r="M180" s="243"/>
      <c r="N180" s="244"/>
      <c r="O180" s="244"/>
      <c r="P180" s="244"/>
      <c r="Q180" s="244"/>
      <c r="R180" s="244"/>
      <c r="S180" s="244"/>
      <c r="T180" s="245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6" t="s">
        <v>358</v>
      </c>
      <c r="AU180" s="246" t="s">
        <v>82</v>
      </c>
      <c r="AV180" s="13" t="s">
        <v>138</v>
      </c>
      <c r="AW180" s="13" t="s">
        <v>35</v>
      </c>
      <c r="AX180" s="13" t="s">
        <v>82</v>
      </c>
      <c r="AY180" s="246" t="s">
        <v>351</v>
      </c>
    </row>
    <row r="181" spans="1:65" s="2" customFormat="1" ht="21.75" customHeight="1">
      <c r="A181" s="38"/>
      <c r="B181" s="39"/>
      <c r="C181" s="247" t="s">
        <v>562</v>
      </c>
      <c r="D181" s="247" t="s">
        <v>612</v>
      </c>
      <c r="E181" s="248" t="s">
        <v>5829</v>
      </c>
      <c r="F181" s="249" t="s">
        <v>5830</v>
      </c>
      <c r="G181" s="250" t="s">
        <v>1086</v>
      </c>
      <c r="H181" s="251">
        <v>5</v>
      </c>
      <c r="I181" s="252"/>
      <c r="J181" s="253">
        <f>ROUND(I181*H181,2)</f>
        <v>0</v>
      </c>
      <c r="K181" s="249" t="s">
        <v>28</v>
      </c>
      <c r="L181" s="254"/>
      <c r="M181" s="255" t="s">
        <v>28</v>
      </c>
      <c r="N181" s="256" t="s">
        <v>45</v>
      </c>
      <c r="O181" s="84"/>
      <c r="P181" s="221">
        <f>O181*H181</f>
        <v>0</v>
      </c>
      <c r="Q181" s="221">
        <v>0</v>
      </c>
      <c r="R181" s="221">
        <f>Q181*H181</f>
        <v>0</v>
      </c>
      <c r="S181" s="221">
        <v>0</v>
      </c>
      <c r="T181" s="222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23" t="s">
        <v>405</v>
      </c>
      <c r="AT181" s="223" t="s">
        <v>612</v>
      </c>
      <c r="AU181" s="223" t="s">
        <v>82</v>
      </c>
      <c r="AY181" s="17" t="s">
        <v>351</v>
      </c>
      <c r="BE181" s="224">
        <f>IF(N181="základní",J181,0)</f>
        <v>0</v>
      </c>
      <c r="BF181" s="224">
        <f>IF(N181="snížená",J181,0)</f>
        <v>0</v>
      </c>
      <c r="BG181" s="224">
        <f>IF(N181="zákl. přenesená",J181,0)</f>
        <v>0</v>
      </c>
      <c r="BH181" s="224">
        <f>IF(N181="sníž. přenesená",J181,0)</f>
        <v>0</v>
      </c>
      <c r="BI181" s="224">
        <f>IF(N181="nulová",J181,0)</f>
        <v>0</v>
      </c>
      <c r="BJ181" s="17" t="s">
        <v>82</v>
      </c>
      <c r="BK181" s="224">
        <f>ROUND(I181*H181,2)</f>
        <v>0</v>
      </c>
      <c r="BL181" s="17" t="s">
        <v>228</v>
      </c>
      <c r="BM181" s="223" t="s">
        <v>5831</v>
      </c>
    </row>
    <row r="182" spans="1:51" s="12" customFormat="1" ht="12">
      <c r="A182" s="12"/>
      <c r="B182" s="225"/>
      <c r="C182" s="226"/>
      <c r="D182" s="227" t="s">
        <v>358</v>
      </c>
      <c r="E182" s="228" t="s">
        <v>28</v>
      </c>
      <c r="F182" s="229" t="s">
        <v>5726</v>
      </c>
      <c r="G182" s="226"/>
      <c r="H182" s="228" t="s">
        <v>28</v>
      </c>
      <c r="I182" s="230"/>
      <c r="J182" s="226"/>
      <c r="K182" s="226"/>
      <c r="L182" s="231"/>
      <c r="M182" s="232"/>
      <c r="N182" s="233"/>
      <c r="O182" s="233"/>
      <c r="P182" s="233"/>
      <c r="Q182" s="233"/>
      <c r="R182" s="233"/>
      <c r="S182" s="233"/>
      <c r="T182" s="234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T182" s="235" t="s">
        <v>358</v>
      </c>
      <c r="AU182" s="235" t="s">
        <v>82</v>
      </c>
      <c r="AV182" s="12" t="s">
        <v>82</v>
      </c>
      <c r="AW182" s="12" t="s">
        <v>35</v>
      </c>
      <c r="AX182" s="12" t="s">
        <v>74</v>
      </c>
      <c r="AY182" s="235" t="s">
        <v>351</v>
      </c>
    </row>
    <row r="183" spans="1:51" s="13" customFormat="1" ht="12">
      <c r="A183" s="13"/>
      <c r="B183" s="236"/>
      <c r="C183" s="237"/>
      <c r="D183" s="227" t="s">
        <v>358</v>
      </c>
      <c r="E183" s="238" t="s">
        <v>566</v>
      </c>
      <c r="F183" s="239" t="s">
        <v>5832</v>
      </c>
      <c r="G183" s="237"/>
      <c r="H183" s="240">
        <v>5</v>
      </c>
      <c r="I183" s="241"/>
      <c r="J183" s="237"/>
      <c r="K183" s="237"/>
      <c r="L183" s="242"/>
      <c r="M183" s="243"/>
      <c r="N183" s="244"/>
      <c r="O183" s="244"/>
      <c r="P183" s="244"/>
      <c r="Q183" s="244"/>
      <c r="R183" s="244"/>
      <c r="S183" s="244"/>
      <c r="T183" s="245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6" t="s">
        <v>358</v>
      </c>
      <c r="AU183" s="246" t="s">
        <v>82</v>
      </c>
      <c r="AV183" s="13" t="s">
        <v>138</v>
      </c>
      <c r="AW183" s="13" t="s">
        <v>35</v>
      </c>
      <c r="AX183" s="13" t="s">
        <v>82</v>
      </c>
      <c r="AY183" s="246" t="s">
        <v>351</v>
      </c>
    </row>
    <row r="184" spans="1:65" s="2" customFormat="1" ht="44.25" customHeight="1">
      <c r="A184" s="38"/>
      <c r="B184" s="39"/>
      <c r="C184" s="212" t="s">
        <v>567</v>
      </c>
      <c r="D184" s="212" t="s">
        <v>352</v>
      </c>
      <c r="E184" s="213" t="s">
        <v>5833</v>
      </c>
      <c r="F184" s="214" t="s">
        <v>5834</v>
      </c>
      <c r="G184" s="215" t="s">
        <v>534</v>
      </c>
      <c r="H184" s="216">
        <v>92</v>
      </c>
      <c r="I184" s="217"/>
      <c r="J184" s="218">
        <f>ROUND(I184*H184,2)</f>
        <v>0</v>
      </c>
      <c r="K184" s="214" t="s">
        <v>28</v>
      </c>
      <c r="L184" s="44"/>
      <c r="M184" s="219" t="s">
        <v>28</v>
      </c>
      <c r="N184" s="220" t="s">
        <v>45</v>
      </c>
      <c r="O184" s="84"/>
      <c r="P184" s="221">
        <f>O184*H184</f>
        <v>0</v>
      </c>
      <c r="Q184" s="221">
        <v>0.001</v>
      </c>
      <c r="R184" s="221">
        <f>Q184*H184</f>
        <v>0.092</v>
      </c>
      <c r="S184" s="221">
        <v>0</v>
      </c>
      <c r="T184" s="222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23" t="s">
        <v>228</v>
      </c>
      <c r="AT184" s="223" t="s">
        <v>352</v>
      </c>
      <c r="AU184" s="223" t="s">
        <v>82</v>
      </c>
      <c r="AY184" s="17" t="s">
        <v>351</v>
      </c>
      <c r="BE184" s="224">
        <f>IF(N184="základní",J184,0)</f>
        <v>0</v>
      </c>
      <c r="BF184" s="224">
        <f>IF(N184="snížená",J184,0)</f>
        <v>0</v>
      </c>
      <c r="BG184" s="224">
        <f>IF(N184="zákl. přenesená",J184,0)</f>
        <v>0</v>
      </c>
      <c r="BH184" s="224">
        <f>IF(N184="sníž. přenesená",J184,0)</f>
        <v>0</v>
      </c>
      <c r="BI184" s="224">
        <f>IF(N184="nulová",J184,0)</f>
        <v>0</v>
      </c>
      <c r="BJ184" s="17" t="s">
        <v>82</v>
      </c>
      <c r="BK184" s="224">
        <f>ROUND(I184*H184,2)</f>
        <v>0</v>
      </c>
      <c r="BL184" s="17" t="s">
        <v>228</v>
      </c>
      <c r="BM184" s="223" t="s">
        <v>5835</v>
      </c>
    </row>
    <row r="185" spans="1:51" s="13" customFormat="1" ht="12">
      <c r="A185" s="13"/>
      <c r="B185" s="236"/>
      <c r="C185" s="237"/>
      <c r="D185" s="227" t="s">
        <v>358</v>
      </c>
      <c r="E185" s="238" t="s">
        <v>571</v>
      </c>
      <c r="F185" s="239" t="s">
        <v>5836</v>
      </c>
      <c r="G185" s="237"/>
      <c r="H185" s="240">
        <v>92</v>
      </c>
      <c r="I185" s="241"/>
      <c r="J185" s="237"/>
      <c r="K185" s="237"/>
      <c r="L185" s="242"/>
      <c r="M185" s="243"/>
      <c r="N185" s="244"/>
      <c r="O185" s="244"/>
      <c r="P185" s="244"/>
      <c r="Q185" s="244"/>
      <c r="R185" s="244"/>
      <c r="S185" s="244"/>
      <c r="T185" s="245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6" t="s">
        <v>358</v>
      </c>
      <c r="AU185" s="246" t="s">
        <v>82</v>
      </c>
      <c r="AV185" s="13" t="s">
        <v>138</v>
      </c>
      <c r="AW185" s="13" t="s">
        <v>35</v>
      </c>
      <c r="AX185" s="13" t="s">
        <v>82</v>
      </c>
      <c r="AY185" s="246" t="s">
        <v>351</v>
      </c>
    </row>
    <row r="186" spans="1:65" s="2" customFormat="1" ht="21.75" customHeight="1">
      <c r="A186" s="38"/>
      <c r="B186" s="39"/>
      <c r="C186" s="212" t="s">
        <v>578</v>
      </c>
      <c r="D186" s="212" t="s">
        <v>352</v>
      </c>
      <c r="E186" s="213" t="s">
        <v>5837</v>
      </c>
      <c r="F186" s="214" t="s">
        <v>5838</v>
      </c>
      <c r="G186" s="215" t="s">
        <v>612</v>
      </c>
      <c r="H186" s="216">
        <v>32.9</v>
      </c>
      <c r="I186" s="217"/>
      <c r="J186" s="218">
        <f>ROUND(I186*H186,2)</f>
        <v>0</v>
      </c>
      <c r="K186" s="214" t="s">
        <v>356</v>
      </c>
      <c r="L186" s="44"/>
      <c r="M186" s="219" t="s">
        <v>28</v>
      </c>
      <c r="N186" s="220" t="s">
        <v>45</v>
      </c>
      <c r="O186" s="84"/>
      <c r="P186" s="221">
        <f>O186*H186</f>
        <v>0</v>
      </c>
      <c r="Q186" s="221">
        <v>0</v>
      </c>
      <c r="R186" s="221">
        <f>Q186*H186</f>
        <v>0</v>
      </c>
      <c r="S186" s="221">
        <v>0</v>
      </c>
      <c r="T186" s="222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23" t="s">
        <v>228</v>
      </c>
      <c r="AT186" s="223" t="s">
        <v>352</v>
      </c>
      <c r="AU186" s="223" t="s">
        <v>82</v>
      </c>
      <c r="AY186" s="17" t="s">
        <v>351</v>
      </c>
      <c r="BE186" s="224">
        <f>IF(N186="základní",J186,0)</f>
        <v>0</v>
      </c>
      <c r="BF186" s="224">
        <f>IF(N186="snížená",J186,0)</f>
        <v>0</v>
      </c>
      <c r="BG186" s="224">
        <f>IF(N186="zákl. přenesená",J186,0)</f>
        <v>0</v>
      </c>
      <c r="BH186" s="224">
        <f>IF(N186="sníž. přenesená",J186,0)</f>
        <v>0</v>
      </c>
      <c r="BI186" s="224">
        <f>IF(N186="nulová",J186,0)</f>
        <v>0</v>
      </c>
      <c r="BJ186" s="17" t="s">
        <v>82</v>
      </c>
      <c r="BK186" s="224">
        <f>ROUND(I186*H186,2)</f>
        <v>0</v>
      </c>
      <c r="BL186" s="17" t="s">
        <v>228</v>
      </c>
      <c r="BM186" s="223" t="s">
        <v>5839</v>
      </c>
    </row>
    <row r="187" spans="1:51" s="12" customFormat="1" ht="12">
      <c r="A187" s="12"/>
      <c r="B187" s="225"/>
      <c r="C187" s="226"/>
      <c r="D187" s="227" t="s">
        <v>358</v>
      </c>
      <c r="E187" s="228" t="s">
        <v>28</v>
      </c>
      <c r="F187" s="229" t="s">
        <v>5741</v>
      </c>
      <c r="G187" s="226"/>
      <c r="H187" s="228" t="s">
        <v>28</v>
      </c>
      <c r="I187" s="230"/>
      <c r="J187" s="226"/>
      <c r="K187" s="226"/>
      <c r="L187" s="231"/>
      <c r="M187" s="232"/>
      <c r="N187" s="233"/>
      <c r="O187" s="233"/>
      <c r="P187" s="233"/>
      <c r="Q187" s="233"/>
      <c r="R187" s="233"/>
      <c r="S187" s="233"/>
      <c r="T187" s="234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T187" s="235" t="s">
        <v>358</v>
      </c>
      <c r="AU187" s="235" t="s">
        <v>82</v>
      </c>
      <c r="AV187" s="12" t="s">
        <v>82</v>
      </c>
      <c r="AW187" s="12" t="s">
        <v>35</v>
      </c>
      <c r="AX187" s="12" t="s">
        <v>74</v>
      </c>
      <c r="AY187" s="235" t="s">
        <v>351</v>
      </c>
    </row>
    <row r="188" spans="1:51" s="12" customFormat="1" ht="12">
      <c r="A188" s="12"/>
      <c r="B188" s="225"/>
      <c r="C188" s="226"/>
      <c r="D188" s="227" t="s">
        <v>358</v>
      </c>
      <c r="E188" s="228" t="s">
        <v>28</v>
      </c>
      <c r="F188" s="229" t="s">
        <v>5742</v>
      </c>
      <c r="G188" s="226"/>
      <c r="H188" s="228" t="s">
        <v>28</v>
      </c>
      <c r="I188" s="230"/>
      <c r="J188" s="226"/>
      <c r="K188" s="226"/>
      <c r="L188" s="231"/>
      <c r="M188" s="232"/>
      <c r="N188" s="233"/>
      <c r="O188" s="233"/>
      <c r="P188" s="233"/>
      <c r="Q188" s="233"/>
      <c r="R188" s="233"/>
      <c r="S188" s="233"/>
      <c r="T188" s="234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T188" s="235" t="s">
        <v>358</v>
      </c>
      <c r="AU188" s="235" t="s">
        <v>82</v>
      </c>
      <c r="AV188" s="12" t="s">
        <v>82</v>
      </c>
      <c r="AW188" s="12" t="s">
        <v>35</v>
      </c>
      <c r="AX188" s="12" t="s">
        <v>74</v>
      </c>
      <c r="AY188" s="235" t="s">
        <v>351</v>
      </c>
    </row>
    <row r="189" spans="1:51" s="13" customFormat="1" ht="12">
      <c r="A189" s="13"/>
      <c r="B189" s="236"/>
      <c r="C189" s="237"/>
      <c r="D189" s="227" t="s">
        <v>358</v>
      </c>
      <c r="E189" s="238" t="s">
        <v>583</v>
      </c>
      <c r="F189" s="239" t="s">
        <v>5840</v>
      </c>
      <c r="G189" s="237"/>
      <c r="H189" s="240">
        <v>32.9</v>
      </c>
      <c r="I189" s="241"/>
      <c r="J189" s="237"/>
      <c r="K189" s="237"/>
      <c r="L189" s="242"/>
      <c r="M189" s="243"/>
      <c r="N189" s="244"/>
      <c r="O189" s="244"/>
      <c r="P189" s="244"/>
      <c r="Q189" s="244"/>
      <c r="R189" s="244"/>
      <c r="S189" s="244"/>
      <c r="T189" s="245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6" t="s">
        <v>358</v>
      </c>
      <c r="AU189" s="246" t="s">
        <v>82</v>
      </c>
      <c r="AV189" s="13" t="s">
        <v>138</v>
      </c>
      <c r="AW189" s="13" t="s">
        <v>35</v>
      </c>
      <c r="AX189" s="13" t="s">
        <v>82</v>
      </c>
      <c r="AY189" s="246" t="s">
        <v>351</v>
      </c>
    </row>
    <row r="190" spans="1:65" s="2" customFormat="1" ht="21.75" customHeight="1">
      <c r="A190" s="38"/>
      <c r="B190" s="39"/>
      <c r="C190" s="247" t="s">
        <v>588</v>
      </c>
      <c r="D190" s="247" t="s">
        <v>612</v>
      </c>
      <c r="E190" s="248" t="s">
        <v>5841</v>
      </c>
      <c r="F190" s="249" t="s">
        <v>5842</v>
      </c>
      <c r="G190" s="250" t="s">
        <v>612</v>
      </c>
      <c r="H190" s="251">
        <v>36.19</v>
      </c>
      <c r="I190" s="252"/>
      <c r="J190" s="253">
        <f>ROUND(I190*H190,2)</f>
        <v>0</v>
      </c>
      <c r="K190" s="249" t="s">
        <v>28</v>
      </c>
      <c r="L190" s="254"/>
      <c r="M190" s="255" t="s">
        <v>28</v>
      </c>
      <c r="N190" s="256" t="s">
        <v>45</v>
      </c>
      <c r="O190" s="84"/>
      <c r="P190" s="221">
        <f>O190*H190</f>
        <v>0</v>
      </c>
      <c r="Q190" s="221">
        <v>0.0012</v>
      </c>
      <c r="R190" s="221">
        <f>Q190*H190</f>
        <v>0.043427999999999994</v>
      </c>
      <c r="S190" s="221">
        <v>0</v>
      </c>
      <c r="T190" s="222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23" t="s">
        <v>405</v>
      </c>
      <c r="AT190" s="223" t="s">
        <v>612</v>
      </c>
      <c r="AU190" s="223" t="s">
        <v>82</v>
      </c>
      <c r="AY190" s="17" t="s">
        <v>351</v>
      </c>
      <c r="BE190" s="224">
        <f>IF(N190="základní",J190,0)</f>
        <v>0</v>
      </c>
      <c r="BF190" s="224">
        <f>IF(N190="snížená",J190,0)</f>
        <v>0</v>
      </c>
      <c r="BG190" s="224">
        <f>IF(N190="zákl. přenesená",J190,0)</f>
        <v>0</v>
      </c>
      <c r="BH190" s="224">
        <f>IF(N190="sníž. přenesená",J190,0)</f>
        <v>0</v>
      </c>
      <c r="BI190" s="224">
        <f>IF(N190="nulová",J190,0)</f>
        <v>0</v>
      </c>
      <c r="BJ190" s="17" t="s">
        <v>82</v>
      </c>
      <c r="BK190" s="224">
        <f>ROUND(I190*H190,2)</f>
        <v>0</v>
      </c>
      <c r="BL190" s="17" t="s">
        <v>228</v>
      </c>
      <c r="BM190" s="223" t="s">
        <v>5843</v>
      </c>
    </row>
    <row r="191" spans="1:51" s="13" customFormat="1" ht="12">
      <c r="A191" s="13"/>
      <c r="B191" s="236"/>
      <c r="C191" s="237"/>
      <c r="D191" s="227" t="s">
        <v>358</v>
      </c>
      <c r="E191" s="238" t="s">
        <v>592</v>
      </c>
      <c r="F191" s="239" t="s">
        <v>5844</v>
      </c>
      <c r="G191" s="237"/>
      <c r="H191" s="240">
        <v>36.19</v>
      </c>
      <c r="I191" s="241"/>
      <c r="J191" s="237"/>
      <c r="K191" s="237"/>
      <c r="L191" s="242"/>
      <c r="M191" s="243"/>
      <c r="N191" s="244"/>
      <c r="O191" s="244"/>
      <c r="P191" s="244"/>
      <c r="Q191" s="244"/>
      <c r="R191" s="244"/>
      <c r="S191" s="244"/>
      <c r="T191" s="245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6" t="s">
        <v>358</v>
      </c>
      <c r="AU191" s="246" t="s">
        <v>82</v>
      </c>
      <c r="AV191" s="13" t="s">
        <v>138</v>
      </c>
      <c r="AW191" s="13" t="s">
        <v>35</v>
      </c>
      <c r="AX191" s="13" t="s">
        <v>82</v>
      </c>
      <c r="AY191" s="246" t="s">
        <v>351</v>
      </c>
    </row>
    <row r="192" spans="1:65" s="2" customFormat="1" ht="21.75" customHeight="1">
      <c r="A192" s="38"/>
      <c r="B192" s="39"/>
      <c r="C192" s="247" t="s">
        <v>594</v>
      </c>
      <c r="D192" s="247" t="s">
        <v>612</v>
      </c>
      <c r="E192" s="248" t="s">
        <v>5845</v>
      </c>
      <c r="F192" s="249" t="s">
        <v>5846</v>
      </c>
      <c r="G192" s="250" t="s">
        <v>1086</v>
      </c>
      <c r="H192" s="251">
        <v>1</v>
      </c>
      <c r="I192" s="252"/>
      <c r="J192" s="253">
        <f>ROUND(I192*H192,2)</f>
        <v>0</v>
      </c>
      <c r="K192" s="249" t="s">
        <v>28</v>
      </c>
      <c r="L192" s="254"/>
      <c r="M192" s="255" t="s">
        <v>28</v>
      </c>
      <c r="N192" s="256" t="s">
        <v>45</v>
      </c>
      <c r="O192" s="84"/>
      <c r="P192" s="221">
        <f>O192*H192</f>
        <v>0</v>
      </c>
      <c r="Q192" s="221">
        <v>0.0012</v>
      </c>
      <c r="R192" s="221">
        <f>Q192*H192</f>
        <v>0.0012</v>
      </c>
      <c r="S192" s="221">
        <v>0</v>
      </c>
      <c r="T192" s="222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23" t="s">
        <v>405</v>
      </c>
      <c r="AT192" s="223" t="s">
        <v>612</v>
      </c>
      <c r="AU192" s="223" t="s">
        <v>82</v>
      </c>
      <c r="AY192" s="17" t="s">
        <v>351</v>
      </c>
      <c r="BE192" s="224">
        <f>IF(N192="základní",J192,0)</f>
        <v>0</v>
      </c>
      <c r="BF192" s="224">
        <f>IF(N192="snížená",J192,0)</f>
        <v>0</v>
      </c>
      <c r="BG192" s="224">
        <f>IF(N192="zákl. přenesená",J192,0)</f>
        <v>0</v>
      </c>
      <c r="BH192" s="224">
        <f>IF(N192="sníž. přenesená",J192,0)</f>
        <v>0</v>
      </c>
      <c r="BI192" s="224">
        <f>IF(N192="nulová",J192,0)</f>
        <v>0</v>
      </c>
      <c r="BJ192" s="17" t="s">
        <v>82</v>
      </c>
      <c r="BK192" s="224">
        <f>ROUND(I192*H192,2)</f>
        <v>0</v>
      </c>
      <c r="BL192" s="17" t="s">
        <v>228</v>
      </c>
      <c r="BM192" s="223" t="s">
        <v>5847</v>
      </c>
    </row>
    <row r="193" spans="1:51" s="12" customFormat="1" ht="12">
      <c r="A193" s="12"/>
      <c r="B193" s="225"/>
      <c r="C193" s="226"/>
      <c r="D193" s="227" t="s">
        <v>358</v>
      </c>
      <c r="E193" s="228" t="s">
        <v>28</v>
      </c>
      <c r="F193" s="229" t="s">
        <v>5741</v>
      </c>
      <c r="G193" s="226"/>
      <c r="H193" s="228" t="s">
        <v>28</v>
      </c>
      <c r="I193" s="230"/>
      <c r="J193" s="226"/>
      <c r="K193" s="226"/>
      <c r="L193" s="231"/>
      <c r="M193" s="232"/>
      <c r="N193" s="233"/>
      <c r="O193" s="233"/>
      <c r="P193" s="233"/>
      <c r="Q193" s="233"/>
      <c r="R193" s="233"/>
      <c r="S193" s="233"/>
      <c r="T193" s="234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T193" s="235" t="s">
        <v>358</v>
      </c>
      <c r="AU193" s="235" t="s">
        <v>82</v>
      </c>
      <c r="AV193" s="12" t="s">
        <v>82</v>
      </c>
      <c r="AW193" s="12" t="s">
        <v>35</v>
      </c>
      <c r="AX193" s="12" t="s">
        <v>74</v>
      </c>
      <c r="AY193" s="235" t="s">
        <v>351</v>
      </c>
    </row>
    <row r="194" spans="1:51" s="12" customFormat="1" ht="12">
      <c r="A194" s="12"/>
      <c r="B194" s="225"/>
      <c r="C194" s="226"/>
      <c r="D194" s="227" t="s">
        <v>358</v>
      </c>
      <c r="E194" s="228" t="s">
        <v>28</v>
      </c>
      <c r="F194" s="229" t="s">
        <v>5742</v>
      </c>
      <c r="G194" s="226"/>
      <c r="H194" s="228" t="s">
        <v>28</v>
      </c>
      <c r="I194" s="230"/>
      <c r="J194" s="226"/>
      <c r="K194" s="226"/>
      <c r="L194" s="231"/>
      <c r="M194" s="232"/>
      <c r="N194" s="233"/>
      <c r="O194" s="233"/>
      <c r="P194" s="233"/>
      <c r="Q194" s="233"/>
      <c r="R194" s="233"/>
      <c r="S194" s="233"/>
      <c r="T194" s="234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T194" s="235" t="s">
        <v>358</v>
      </c>
      <c r="AU194" s="235" t="s">
        <v>82</v>
      </c>
      <c r="AV194" s="12" t="s">
        <v>82</v>
      </c>
      <c r="AW194" s="12" t="s">
        <v>35</v>
      </c>
      <c r="AX194" s="12" t="s">
        <v>74</v>
      </c>
      <c r="AY194" s="235" t="s">
        <v>351</v>
      </c>
    </row>
    <row r="195" spans="1:51" s="13" customFormat="1" ht="12">
      <c r="A195" s="13"/>
      <c r="B195" s="236"/>
      <c r="C195" s="237"/>
      <c r="D195" s="227" t="s">
        <v>358</v>
      </c>
      <c r="E195" s="238" t="s">
        <v>598</v>
      </c>
      <c r="F195" s="239" t="s">
        <v>82</v>
      </c>
      <c r="G195" s="237"/>
      <c r="H195" s="240">
        <v>1</v>
      </c>
      <c r="I195" s="241"/>
      <c r="J195" s="237"/>
      <c r="K195" s="237"/>
      <c r="L195" s="242"/>
      <c r="M195" s="243"/>
      <c r="N195" s="244"/>
      <c r="O195" s="244"/>
      <c r="P195" s="244"/>
      <c r="Q195" s="244"/>
      <c r="R195" s="244"/>
      <c r="S195" s="244"/>
      <c r="T195" s="245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6" t="s">
        <v>358</v>
      </c>
      <c r="AU195" s="246" t="s">
        <v>82</v>
      </c>
      <c r="AV195" s="13" t="s">
        <v>138</v>
      </c>
      <c r="AW195" s="13" t="s">
        <v>35</v>
      </c>
      <c r="AX195" s="13" t="s">
        <v>82</v>
      </c>
      <c r="AY195" s="246" t="s">
        <v>351</v>
      </c>
    </row>
    <row r="196" spans="1:65" s="2" customFormat="1" ht="16.5" customHeight="1">
      <c r="A196" s="38"/>
      <c r="B196" s="39"/>
      <c r="C196" s="212" t="s">
        <v>609</v>
      </c>
      <c r="D196" s="212" t="s">
        <v>352</v>
      </c>
      <c r="E196" s="213" t="s">
        <v>5848</v>
      </c>
      <c r="F196" s="214" t="s">
        <v>5849</v>
      </c>
      <c r="G196" s="215" t="s">
        <v>1086</v>
      </c>
      <c r="H196" s="216">
        <v>1</v>
      </c>
      <c r="I196" s="217"/>
      <c r="J196" s="218">
        <f>ROUND(I196*H196,2)</f>
        <v>0</v>
      </c>
      <c r="K196" s="214" t="s">
        <v>28</v>
      </c>
      <c r="L196" s="44"/>
      <c r="M196" s="219" t="s">
        <v>28</v>
      </c>
      <c r="N196" s="220" t="s">
        <v>45</v>
      </c>
      <c r="O196" s="84"/>
      <c r="P196" s="221">
        <f>O196*H196</f>
        <v>0</v>
      </c>
      <c r="Q196" s="221">
        <v>0</v>
      </c>
      <c r="R196" s="221">
        <f>Q196*H196</f>
        <v>0</v>
      </c>
      <c r="S196" s="221">
        <v>0</v>
      </c>
      <c r="T196" s="222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23" t="s">
        <v>228</v>
      </c>
      <c r="AT196" s="223" t="s">
        <v>352</v>
      </c>
      <c r="AU196" s="223" t="s">
        <v>82</v>
      </c>
      <c r="AY196" s="17" t="s">
        <v>351</v>
      </c>
      <c r="BE196" s="224">
        <f>IF(N196="základní",J196,0)</f>
        <v>0</v>
      </c>
      <c r="BF196" s="224">
        <f>IF(N196="snížená",J196,0)</f>
        <v>0</v>
      </c>
      <c r="BG196" s="224">
        <f>IF(N196="zákl. přenesená",J196,0)</f>
        <v>0</v>
      </c>
      <c r="BH196" s="224">
        <f>IF(N196="sníž. přenesená",J196,0)</f>
        <v>0</v>
      </c>
      <c r="BI196" s="224">
        <f>IF(N196="nulová",J196,0)</f>
        <v>0</v>
      </c>
      <c r="BJ196" s="17" t="s">
        <v>82</v>
      </c>
      <c r="BK196" s="224">
        <f>ROUND(I196*H196,2)</f>
        <v>0</v>
      </c>
      <c r="BL196" s="17" t="s">
        <v>228</v>
      </c>
      <c r="BM196" s="223" t="s">
        <v>5850</v>
      </c>
    </row>
    <row r="197" spans="1:51" s="13" customFormat="1" ht="12">
      <c r="A197" s="13"/>
      <c r="B197" s="236"/>
      <c r="C197" s="237"/>
      <c r="D197" s="227" t="s">
        <v>358</v>
      </c>
      <c r="E197" s="238" t="s">
        <v>614</v>
      </c>
      <c r="F197" s="239" t="s">
        <v>82</v>
      </c>
      <c r="G197" s="237"/>
      <c r="H197" s="240">
        <v>1</v>
      </c>
      <c r="I197" s="241"/>
      <c r="J197" s="237"/>
      <c r="K197" s="237"/>
      <c r="L197" s="242"/>
      <c r="M197" s="243"/>
      <c r="N197" s="244"/>
      <c r="O197" s="244"/>
      <c r="P197" s="244"/>
      <c r="Q197" s="244"/>
      <c r="R197" s="244"/>
      <c r="S197" s="244"/>
      <c r="T197" s="245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6" t="s">
        <v>358</v>
      </c>
      <c r="AU197" s="246" t="s">
        <v>82</v>
      </c>
      <c r="AV197" s="13" t="s">
        <v>138</v>
      </c>
      <c r="AW197" s="13" t="s">
        <v>35</v>
      </c>
      <c r="AX197" s="13" t="s">
        <v>82</v>
      </c>
      <c r="AY197" s="246" t="s">
        <v>351</v>
      </c>
    </row>
    <row r="198" spans="1:65" s="2" customFormat="1" ht="33" customHeight="1">
      <c r="A198" s="38"/>
      <c r="B198" s="39"/>
      <c r="C198" s="212" t="s">
        <v>616</v>
      </c>
      <c r="D198" s="212" t="s">
        <v>352</v>
      </c>
      <c r="E198" s="213" t="s">
        <v>5851</v>
      </c>
      <c r="F198" s="214" t="s">
        <v>5852</v>
      </c>
      <c r="G198" s="215" t="s">
        <v>534</v>
      </c>
      <c r="H198" s="216">
        <v>2</v>
      </c>
      <c r="I198" s="217"/>
      <c r="J198" s="218">
        <f>ROUND(I198*H198,2)</f>
        <v>0</v>
      </c>
      <c r="K198" s="214" t="s">
        <v>28</v>
      </c>
      <c r="L198" s="44"/>
      <c r="M198" s="219" t="s">
        <v>28</v>
      </c>
      <c r="N198" s="220" t="s">
        <v>45</v>
      </c>
      <c r="O198" s="84"/>
      <c r="P198" s="221">
        <f>O198*H198</f>
        <v>0</v>
      </c>
      <c r="Q198" s="221">
        <v>0</v>
      </c>
      <c r="R198" s="221">
        <f>Q198*H198</f>
        <v>0</v>
      </c>
      <c r="S198" s="221">
        <v>0</v>
      </c>
      <c r="T198" s="222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23" t="s">
        <v>228</v>
      </c>
      <c r="AT198" s="223" t="s">
        <v>352</v>
      </c>
      <c r="AU198" s="223" t="s">
        <v>82</v>
      </c>
      <c r="AY198" s="17" t="s">
        <v>351</v>
      </c>
      <c r="BE198" s="224">
        <f>IF(N198="základní",J198,0)</f>
        <v>0</v>
      </c>
      <c r="BF198" s="224">
        <f>IF(N198="snížená",J198,0)</f>
        <v>0</v>
      </c>
      <c r="BG198" s="224">
        <f>IF(N198="zákl. přenesená",J198,0)</f>
        <v>0</v>
      </c>
      <c r="BH198" s="224">
        <f>IF(N198="sníž. přenesená",J198,0)</f>
        <v>0</v>
      </c>
      <c r="BI198" s="224">
        <f>IF(N198="nulová",J198,0)</f>
        <v>0</v>
      </c>
      <c r="BJ198" s="17" t="s">
        <v>82</v>
      </c>
      <c r="BK198" s="224">
        <f>ROUND(I198*H198,2)</f>
        <v>0</v>
      </c>
      <c r="BL198" s="17" t="s">
        <v>228</v>
      </c>
      <c r="BM198" s="223" t="s">
        <v>5853</v>
      </c>
    </row>
    <row r="199" spans="1:51" s="12" customFormat="1" ht="12">
      <c r="A199" s="12"/>
      <c r="B199" s="225"/>
      <c r="C199" s="226"/>
      <c r="D199" s="227" t="s">
        <v>358</v>
      </c>
      <c r="E199" s="228" t="s">
        <v>28</v>
      </c>
      <c r="F199" s="229" t="s">
        <v>5726</v>
      </c>
      <c r="G199" s="226"/>
      <c r="H199" s="228" t="s">
        <v>28</v>
      </c>
      <c r="I199" s="230"/>
      <c r="J199" s="226"/>
      <c r="K199" s="226"/>
      <c r="L199" s="231"/>
      <c r="M199" s="232"/>
      <c r="N199" s="233"/>
      <c r="O199" s="233"/>
      <c r="P199" s="233"/>
      <c r="Q199" s="233"/>
      <c r="R199" s="233"/>
      <c r="S199" s="233"/>
      <c r="T199" s="234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T199" s="235" t="s">
        <v>358</v>
      </c>
      <c r="AU199" s="235" t="s">
        <v>82</v>
      </c>
      <c r="AV199" s="12" t="s">
        <v>82</v>
      </c>
      <c r="AW199" s="12" t="s">
        <v>35</v>
      </c>
      <c r="AX199" s="12" t="s">
        <v>74</v>
      </c>
      <c r="AY199" s="235" t="s">
        <v>351</v>
      </c>
    </row>
    <row r="200" spans="1:51" s="13" customFormat="1" ht="12">
      <c r="A200" s="13"/>
      <c r="B200" s="236"/>
      <c r="C200" s="237"/>
      <c r="D200" s="227" t="s">
        <v>358</v>
      </c>
      <c r="E200" s="238" t="s">
        <v>620</v>
      </c>
      <c r="F200" s="239" t="s">
        <v>138</v>
      </c>
      <c r="G200" s="237"/>
      <c r="H200" s="240">
        <v>2</v>
      </c>
      <c r="I200" s="241"/>
      <c r="J200" s="237"/>
      <c r="K200" s="237"/>
      <c r="L200" s="242"/>
      <c r="M200" s="243"/>
      <c r="N200" s="244"/>
      <c r="O200" s="244"/>
      <c r="P200" s="244"/>
      <c r="Q200" s="244"/>
      <c r="R200" s="244"/>
      <c r="S200" s="244"/>
      <c r="T200" s="245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46" t="s">
        <v>358</v>
      </c>
      <c r="AU200" s="246" t="s">
        <v>82</v>
      </c>
      <c r="AV200" s="13" t="s">
        <v>138</v>
      </c>
      <c r="AW200" s="13" t="s">
        <v>35</v>
      </c>
      <c r="AX200" s="13" t="s">
        <v>82</v>
      </c>
      <c r="AY200" s="246" t="s">
        <v>351</v>
      </c>
    </row>
    <row r="201" spans="1:65" s="2" customFormat="1" ht="44.25" customHeight="1">
      <c r="A201" s="38"/>
      <c r="B201" s="39"/>
      <c r="C201" s="247" t="s">
        <v>622</v>
      </c>
      <c r="D201" s="247" t="s">
        <v>612</v>
      </c>
      <c r="E201" s="248" t="s">
        <v>5854</v>
      </c>
      <c r="F201" s="249" t="s">
        <v>5855</v>
      </c>
      <c r="G201" s="250" t="s">
        <v>534</v>
      </c>
      <c r="H201" s="251">
        <v>1</v>
      </c>
      <c r="I201" s="252"/>
      <c r="J201" s="253">
        <f>ROUND(I201*H201,2)</f>
        <v>0</v>
      </c>
      <c r="K201" s="249" t="s">
        <v>28</v>
      </c>
      <c r="L201" s="254"/>
      <c r="M201" s="255" t="s">
        <v>28</v>
      </c>
      <c r="N201" s="256" t="s">
        <v>45</v>
      </c>
      <c r="O201" s="84"/>
      <c r="P201" s="221">
        <f>O201*H201</f>
        <v>0</v>
      </c>
      <c r="Q201" s="221">
        <v>0.04</v>
      </c>
      <c r="R201" s="221">
        <f>Q201*H201</f>
        <v>0.04</v>
      </c>
      <c r="S201" s="221">
        <v>0</v>
      </c>
      <c r="T201" s="222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23" t="s">
        <v>405</v>
      </c>
      <c r="AT201" s="223" t="s">
        <v>612</v>
      </c>
      <c r="AU201" s="223" t="s">
        <v>82</v>
      </c>
      <c r="AY201" s="17" t="s">
        <v>351</v>
      </c>
      <c r="BE201" s="224">
        <f>IF(N201="základní",J201,0)</f>
        <v>0</v>
      </c>
      <c r="BF201" s="224">
        <f>IF(N201="snížená",J201,0)</f>
        <v>0</v>
      </c>
      <c r="BG201" s="224">
        <f>IF(N201="zákl. přenesená",J201,0)</f>
        <v>0</v>
      </c>
      <c r="BH201" s="224">
        <f>IF(N201="sníž. přenesená",J201,0)</f>
        <v>0</v>
      </c>
      <c r="BI201" s="224">
        <f>IF(N201="nulová",J201,0)</f>
        <v>0</v>
      </c>
      <c r="BJ201" s="17" t="s">
        <v>82</v>
      </c>
      <c r="BK201" s="224">
        <f>ROUND(I201*H201,2)</f>
        <v>0</v>
      </c>
      <c r="BL201" s="17" t="s">
        <v>228</v>
      </c>
      <c r="BM201" s="223" t="s">
        <v>5856</v>
      </c>
    </row>
    <row r="202" spans="1:51" s="12" customFormat="1" ht="12">
      <c r="A202" s="12"/>
      <c r="B202" s="225"/>
      <c r="C202" s="226"/>
      <c r="D202" s="227" t="s">
        <v>358</v>
      </c>
      <c r="E202" s="228" t="s">
        <v>28</v>
      </c>
      <c r="F202" s="229" t="s">
        <v>5726</v>
      </c>
      <c r="G202" s="226"/>
      <c r="H202" s="228" t="s">
        <v>28</v>
      </c>
      <c r="I202" s="230"/>
      <c r="J202" s="226"/>
      <c r="K202" s="226"/>
      <c r="L202" s="231"/>
      <c r="M202" s="232"/>
      <c r="N202" s="233"/>
      <c r="O202" s="233"/>
      <c r="P202" s="233"/>
      <c r="Q202" s="233"/>
      <c r="R202" s="233"/>
      <c r="S202" s="233"/>
      <c r="T202" s="234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T202" s="235" t="s">
        <v>358</v>
      </c>
      <c r="AU202" s="235" t="s">
        <v>82</v>
      </c>
      <c r="AV202" s="12" t="s">
        <v>82</v>
      </c>
      <c r="AW202" s="12" t="s">
        <v>35</v>
      </c>
      <c r="AX202" s="12" t="s">
        <v>74</v>
      </c>
      <c r="AY202" s="235" t="s">
        <v>351</v>
      </c>
    </row>
    <row r="203" spans="1:51" s="13" customFormat="1" ht="12">
      <c r="A203" s="13"/>
      <c r="B203" s="236"/>
      <c r="C203" s="237"/>
      <c r="D203" s="227" t="s">
        <v>358</v>
      </c>
      <c r="E203" s="238" t="s">
        <v>627</v>
      </c>
      <c r="F203" s="239" t="s">
        <v>82</v>
      </c>
      <c r="G203" s="237"/>
      <c r="H203" s="240">
        <v>1</v>
      </c>
      <c r="I203" s="241"/>
      <c r="J203" s="237"/>
      <c r="K203" s="237"/>
      <c r="L203" s="242"/>
      <c r="M203" s="243"/>
      <c r="N203" s="244"/>
      <c r="O203" s="244"/>
      <c r="P203" s="244"/>
      <c r="Q203" s="244"/>
      <c r="R203" s="244"/>
      <c r="S203" s="244"/>
      <c r="T203" s="245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6" t="s">
        <v>358</v>
      </c>
      <c r="AU203" s="246" t="s">
        <v>82</v>
      </c>
      <c r="AV203" s="13" t="s">
        <v>138</v>
      </c>
      <c r="AW203" s="13" t="s">
        <v>35</v>
      </c>
      <c r="AX203" s="13" t="s">
        <v>82</v>
      </c>
      <c r="AY203" s="246" t="s">
        <v>351</v>
      </c>
    </row>
    <row r="204" spans="1:65" s="2" customFormat="1" ht="55.5" customHeight="1">
      <c r="A204" s="38"/>
      <c r="B204" s="39"/>
      <c r="C204" s="247" t="s">
        <v>629</v>
      </c>
      <c r="D204" s="247" t="s">
        <v>612</v>
      </c>
      <c r="E204" s="248" t="s">
        <v>5857</v>
      </c>
      <c r="F204" s="249" t="s">
        <v>5858</v>
      </c>
      <c r="G204" s="250" t="s">
        <v>534</v>
      </c>
      <c r="H204" s="251">
        <v>1</v>
      </c>
      <c r="I204" s="252"/>
      <c r="J204" s="253">
        <f>ROUND(I204*H204,2)</f>
        <v>0</v>
      </c>
      <c r="K204" s="249" t="s">
        <v>28</v>
      </c>
      <c r="L204" s="254"/>
      <c r="M204" s="255" t="s">
        <v>28</v>
      </c>
      <c r="N204" s="256" t="s">
        <v>45</v>
      </c>
      <c r="O204" s="84"/>
      <c r="P204" s="221">
        <f>O204*H204</f>
        <v>0</v>
      </c>
      <c r="Q204" s="221">
        <v>0.04</v>
      </c>
      <c r="R204" s="221">
        <f>Q204*H204</f>
        <v>0.04</v>
      </c>
      <c r="S204" s="221">
        <v>0</v>
      </c>
      <c r="T204" s="222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23" t="s">
        <v>405</v>
      </c>
      <c r="AT204" s="223" t="s">
        <v>612</v>
      </c>
      <c r="AU204" s="223" t="s">
        <v>82</v>
      </c>
      <c r="AY204" s="17" t="s">
        <v>351</v>
      </c>
      <c r="BE204" s="224">
        <f>IF(N204="základní",J204,0)</f>
        <v>0</v>
      </c>
      <c r="BF204" s="224">
        <f>IF(N204="snížená",J204,0)</f>
        <v>0</v>
      </c>
      <c r="BG204" s="224">
        <f>IF(N204="zákl. přenesená",J204,0)</f>
        <v>0</v>
      </c>
      <c r="BH204" s="224">
        <f>IF(N204="sníž. přenesená",J204,0)</f>
        <v>0</v>
      </c>
      <c r="BI204" s="224">
        <f>IF(N204="nulová",J204,0)</f>
        <v>0</v>
      </c>
      <c r="BJ204" s="17" t="s">
        <v>82</v>
      </c>
      <c r="BK204" s="224">
        <f>ROUND(I204*H204,2)</f>
        <v>0</v>
      </c>
      <c r="BL204" s="17" t="s">
        <v>228</v>
      </c>
      <c r="BM204" s="223" t="s">
        <v>5859</v>
      </c>
    </row>
    <row r="205" spans="1:51" s="12" customFormat="1" ht="12">
      <c r="A205" s="12"/>
      <c r="B205" s="225"/>
      <c r="C205" s="226"/>
      <c r="D205" s="227" t="s">
        <v>358</v>
      </c>
      <c r="E205" s="228" t="s">
        <v>28</v>
      </c>
      <c r="F205" s="229" t="s">
        <v>5726</v>
      </c>
      <c r="G205" s="226"/>
      <c r="H205" s="228" t="s">
        <v>28</v>
      </c>
      <c r="I205" s="230"/>
      <c r="J205" s="226"/>
      <c r="K205" s="226"/>
      <c r="L205" s="231"/>
      <c r="M205" s="232"/>
      <c r="N205" s="233"/>
      <c r="O205" s="233"/>
      <c r="P205" s="233"/>
      <c r="Q205" s="233"/>
      <c r="R205" s="233"/>
      <c r="S205" s="233"/>
      <c r="T205" s="234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T205" s="235" t="s">
        <v>358</v>
      </c>
      <c r="AU205" s="235" t="s">
        <v>82</v>
      </c>
      <c r="AV205" s="12" t="s">
        <v>82</v>
      </c>
      <c r="AW205" s="12" t="s">
        <v>35</v>
      </c>
      <c r="AX205" s="12" t="s">
        <v>74</v>
      </c>
      <c r="AY205" s="235" t="s">
        <v>351</v>
      </c>
    </row>
    <row r="206" spans="1:51" s="13" customFormat="1" ht="12">
      <c r="A206" s="13"/>
      <c r="B206" s="236"/>
      <c r="C206" s="237"/>
      <c r="D206" s="227" t="s">
        <v>358</v>
      </c>
      <c r="E206" s="238" t="s">
        <v>633</v>
      </c>
      <c r="F206" s="239" t="s">
        <v>82</v>
      </c>
      <c r="G206" s="237"/>
      <c r="H206" s="240">
        <v>1</v>
      </c>
      <c r="I206" s="241"/>
      <c r="J206" s="237"/>
      <c r="K206" s="237"/>
      <c r="L206" s="242"/>
      <c r="M206" s="243"/>
      <c r="N206" s="244"/>
      <c r="O206" s="244"/>
      <c r="P206" s="244"/>
      <c r="Q206" s="244"/>
      <c r="R206" s="244"/>
      <c r="S206" s="244"/>
      <c r="T206" s="245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6" t="s">
        <v>358</v>
      </c>
      <c r="AU206" s="246" t="s">
        <v>82</v>
      </c>
      <c r="AV206" s="13" t="s">
        <v>138</v>
      </c>
      <c r="AW206" s="13" t="s">
        <v>35</v>
      </c>
      <c r="AX206" s="13" t="s">
        <v>82</v>
      </c>
      <c r="AY206" s="246" t="s">
        <v>351</v>
      </c>
    </row>
    <row r="207" spans="1:65" s="2" customFormat="1" ht="33" customHeight="1">
      <c r="A207" s="38"/>
      <c r="B207" s="39"/>
      <c r="C207" s="212" t="s">
        <v>634</v>
      </c>
      <c r="D207" s="212" t="s">
        <v>352</v>
      </c>
      <c r="E207" s="213" t="s">
        <v>5860</v>
      </c>
      <c r="F207" s="214" t="s">
        <v>5861</v>
      </c>
      <c r="G207" s="215" t="s">
        <v>612</v>
      </c>
      <c r="H207" s="216">
        <v>44.468</v>
      </c>
      <c r="I207" s="217"/>
      <c r="J207" s="218">
        <f>ROUND(I207*H207,2)</f>
        <v>0</v>
      </c>
      <c r="K207" s="214" t="s">
        <v>28</v>
      </c>
      <c r="L207" s="44"/>
      <c r="M207" s="219" t="s">
        <v>28</v>
      </c>
      <c r="N207" s="220" t="s">
        <v>45</v>
      </c>
      <c r="O207" s="84"/>
      <c r="P207" s="221">
        <f>O207*H207</f>
        <v>0</v>
      </c>
      <c r="Q207" s="221">
        <v>0.0364</v>
      </c>
      <c r="R207" s="221">
        <f>Q207*H207</f>
        <v>1.6186352000000002</v>
      </c>
      <c r="S207" s="221">
        <v>0</v>
      </c>
      <c r="T207" s="222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23" t="s">
        <v>228</v>
      </c>
      <c r="AT207" s="223" t="s">
        <v>352</v>
      </c>
      <c r="AU207" s="223" t="s">
        <v>82</v>
      </c>
      <c r="AY207" s="17" t="s">
        <v>351</v>
      </c>
      <c r="BE207" s="224">
        <f>IF(N207="základní",J207,0)</f>
        <v>0</v>
      </c>
      <c r="BF207" s="224">
        <f>IF(N207="snížená",J207,0)</f>
        <v>0</v>
      </c>
      <c r="BG207" s="224">
        <f>IF(N207="zákl. přenesená",J207,0)</f>
        <v>0</v>
      </c>
      <c r="BH207" s="224">
        <f>IF(N207="sníž. přenesená",J207,0)</f>
        <v>0</v>
      </c>
      <c r="BI207" s="224">
        <f>IF(N207="nulová",J207,0)</f>
        <v>0</v>
      </c>
      <c r="BJ207" s="17" t="s">
        <v>82</v>
      </c>
      <c r="BK207" s="224">
        <f>ROUND(I207*H207,2)</f>
        <v>0</v>
      </c>
      <c r="BL207" s="17" t="s">
        <v>228</v>
      </c>
      <c r="BM207" s="223" t="s">
        <v>5862</v>
      </c>
    </row>
    <row r="208" spans="1:51" s="12" customFormat="1" ht="12">
      <c r="A208" s="12"/>
      <c r="B208" s="225"/>
      <c r="C208" s="226"/>
      <c r="D208" s="227" t="s">
        <v>358</v>
      </c>
      <c r="E208" s="228" t="s">
        <v>28</v>
      </c>
      <c r="F208" s="229" t="s">
        <v>5726</v>
      </c>
      <c r="G208" s="226"/>
      <c r="H208" s="228" t="s">
        <v>28</v>
      </c>
      <c r="I208" s="230"/>
      <c r="J208" s="226"/>
      <c r="K208" s="226"/>
      <c r="L208" s="231"/>
      <c r="M208" s="232"/>
      <c r="N208" s="233"/>
      <c r="O208" s="233"/>
      <c r="P208" s="233"/>
      <c r="Q208" s="233"/>
      <c r="R208" s="233"/>
      <c r="S208" s="233"/>
      <c r="T208" s="234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T208" s="235" t="s">
        <v>358</v>
      </c>
      <c r="AU208" s="235" t="s">
        <v>82</v>
      </c>
      <c r="AV208" s="12" t="s">
        <v>82</v>
      </c>
      <c r="AW208" s="12" t="s">
        <v>35</v>
      </c>
      <c r="AX208" s="12" t="s">
        <v>74</v>
      </c>
      <c r="AY208" s="235" t="s">
        <v>351</v>
      </c>
    </row>
    <row r="209" spans="1:51" s="13" customFormat="1" ht="12">
      <c r="A209" s="13"/>
      <c r="B209" s="236"/>
      <c r="C209" s="237"/>
      <c r="D209" s="227" t="s">
        <v>358</v>
      </c>
      <c r="E209" s="238" t="s">
        <v>638</v>
      </c>
      <c r="F209" s="239" t="s">
        <v>5863</v>
      </c>
      <c r="G209" s="237"/>
      <c r="H209" s="240">
        <v>44.468</v>
      </c>
      <c r="I209" s="241"/>
      <c r="J209" s="237"/>
      <c r="K209" s="237"/>
      <c r="L209" s="242"/>
      <c r="M209" s="243"/>
      <c r="N209" s="244"/>
      <c r="O209" s="244"/>
      <c r="P209" s="244"/>
      <c r="Q209" s="244"/>
      <c r="R209" s="244"/>
      <c r="S209" s="244"/>
      <c r="T209" s="245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46" t="s">
        <v>358</v>
      </c>
      <c r="AU209" s="246" t="s">
        <v>82</v>
      </c>
      <c r="AV209" s="13" t="s">
        <v>138</v>
      </c>
      <c r="AW209" s="13" t="s">
        <v>35</v>
      </c>
      <c r="AX209" s="13" t="s">
        <v>82</v>
      </c>
      <c r="AY209" s="246" t="s">
        <v>351</v>
      </c>
    </row>
    <row r="210" spans="1:65" s="2" customFormat="1" ht="44.25" customHeight="1">
      <c r="A210" s="38"/>
      <c r="B210" s="39"/>
      <c r="C210" s="212" t="s">
        <v>639</v>
      </c>
      <c r="D210" s="212" t="s">
        <v>352</v>
      </c>
      <c r="E210" s="213" t="s">
        <v>5864</v>
      </c>
      <c r="F210" s="214" t="s">
        <v>5865</v>
      </c>
      <c r="G210" s="215" t="s">
        <v>398</v>
      </c>
      <c r="H210" s="216">
        <v>37.099</v>
      </c>
      <c r="I210" s="217"/>
      <c r="J210" s="218">
        <f>ROUND(I210*H210,2)</f>
        <v>0</v>
      </c>
      <c r="K210" s="214" t="s">
        <v>28</v>
      </c>
      <c r="L210" s="44"/>
      <c r="M210" s="219" t="s">
        <v>28</v>
      </c>
      <c r="N210" s="220" t="s">
        <v>45</v>
      </c>
      <c r="O210" s="84"/>
      <c r="P210" s="221">
        <f>O210*H210</f>
        <v>0</v>
      </c>
      <c r="Q210" s="221">
        <v>0.29104</v>
      </c>
      <c r="R210" s="221">
        <f>Q210*H210</f>
        <v>10.79729296</v>
      </c>
      <c r="S210" s="221">
        <v>0</v>
      </c>
      <c r="T210" s="222">
        <f>S210*H210</f>
        <v>0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223" t="s">
        <v>228</v>
      </c>
      <c r="AT210" s="223" t="s">
        <v>352</v>
      </c>
      <c r="AU210" s="223" t="s">
        <v>82</v>
      </c>
      <c r="AY210" s="17" t="s">
        <v>351</v>
      </c>
      <c r="BE210" s="224">
        <f>IF(N210="základní",J210,0)</f>
        <v>0</v>
      </c>
      <c r="BF210" s="224">
        <f>IF(N210="snížená",J210,0)</f>
        <v>0</v>
      </c>
      <c r="BG210" s="224">
        <f>IF(N210="zákl. přenesená",J210,0)</f>
        <v>0</v>
      </c>
      <c r="BH210" s="224">
        <f>IF(N210="sníž. přenesená",J210,0)</f>
        <v>0</v>
      </c>
      <c r="BI210" s="224">
        <f>IF(N210="nulová",J210,0)</f>
        <v>0</v>
      </c>
      <c r="BJ210" s="17" t="s">
        <v>82</v>
      </c>
      <c r="BK210" s="224">
        <f>ROUND(I210*H210,2)</f>
        <v>0</v>
      </c>
      <c r="BL210" s="17" t="s">
        <v>228</v>
      </c>
      <c r="BM210" s="223" t="s">
        <v>5866</v>
      </c>
    </row>
    <row r="211" spans="1:51" s="12" customFormat="1" ht="12">
      <c r="A211" s="12"/>
      <c r="B211" s="225"/>
      <c r="C211" s="226"/>
      <c r="D211" s="227" t="s">
        <v>358</v>
      </c>
      <c r="E211" s="228" t="s">
        <v>28</v>
      </c>
      <c r="F211" s="229" t="s">
        <v>5726</v>
      </c>
      <c r="G211" s="226"/>
      <c r="H211" s="228" t="s">
        <v>28</v>
      </c>
      <c r="I211" s="230"/>
      <c r="J211" s="226"/>
      <c r="K211" s="226"/>
      <c r="L211" s="231"/>
      <c r="M211" s="232"/>
      <c r="N211" s="233"/>
      <c r="O211" s="233"/>
      <c r="P211" s="233"/>
      <c r="Q211" s="233"/>
      <c r="R211" s="233"/>
      <c r="S211" s="233"/>
      <c r="T211" s="234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T211" s="235" t="s">
        <v>358</v>
      </c>
      <c r="AU211" s="235" t="s">
        <v>82</v>
      </c>
      <c r="AV211" s="12" t="s">
        <v>82</v>
      </c>
      <c r="AW211" s="12" t="s">
        <v>35</v>
      </c>
      <c r="AX211" s="12" t="s">
        <v>74</v>
      </c>
      <c r="AY211" s="235" t="s">
        <v>351</v>
      </c>
    </row>
    <row r="212" spans="1:51" s="13" customFormat="1" ht="12">
      <c r="A212" s="13"/>
      <c r="B212" s="236"/>
      <c r="C212" s="237"/>
      <c r="D212" s="227" t="s">
        <v>358</v>
      </c>
      <c r="E212" s="238" t="s">
        <v>643</v>
      </c>
      <c r="F212" s="239" t="s">
        <v>5867</v>
      </c>
      <c r="G212" s="237"/>
      <c r="H212" s="240">
        <v>4.48</v>
      </c>
      <c r="I212" s="241"/>
      <c r="J212" s="237"/>
      <c r="K212" s="237"/>
      <c r="L212" s="242"/>
      <c r="M212" s="243"/>
      <c r="N212" s="244"/>
      <c r="O212" s="244"/>
      <c r="P212" s="244"/>
      <c r="Q212" s="244"/>
      <c r="R212" s="244"/>
      <c r="S212" s="244"/>
      <c r="T212" s="245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46" t="s">
        <v>358</v>
      </c>
      <c r="AU212" s="246" t="s">
        <v>82</v>
      </c>
      <c r="AV212" s="13" t="s">
        <v>138</v>
      </c>
      <c r="AW212" s="13" t="s">
        <v>35</v>
      </c>
      <c r="AX212" s="13" t="s">
        <v>74</v>
      </c>
      <c r="AY212" s="246" t="s">
        <v>351</v>
      </c>
    </row>
    <row r="213" spans="1:51" s="13" customFormat="1" ht="12">
      <c r="A213" s="13"/>
      <c r="B213" s="236"/>
      <c r="C213" s="237"/>
      <c r="D213" s="227" t="s">
        <v>358</v>
      </c>
      <c r="E213" s="238" t="s">
        <v>2670</v>
      </c>
      <c r="F213" s="239" t="s">
        <v>5868</v>
      </c>
      <c r="G213" s="237"/>
      <c r="H213" s="240">
        <v>32.619</v>
      </c>
      <c r="I213" s="241"/>
      <c r="J213" s="237"/>
      <c r="K213" s="237"/>
      <c r="L213" s="242"/>
      <c r="M213" s="243"/>
      <c r="N213" s="244"/>
      <c r="O213" s="244"/>
      <c r="P213" s="244"/>
      <c r="Q213" s="244"/>
      <c r="R213" s="244"/>
      <c r="S213" s="244"/>
      <c r="T213" s="245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6" t="s">
        <v>358</v>
      </c>
      <c r="AU213" s="246" t="s">
        <v>82</v>
      </c>
      <c r="AV213" s="13" t="s">
        <v>138</v>
      </c>
      <c r="AW213" s="13" t="s">
        <v>35</v>
      </c>
      <c r="AX213" s="13" t="s">
        <v>74</v>
      </c>
      <c r="AY213" s="246" t="s">
        <v>351</v>
      </c>
    </row>
    <row r="214" spans="1:51" s="13" customFormat="1" ht="12">
      <c r="A214" s="13"/>
      <c r="B214" s="236"/>
      <c r="C214" s="237"/>
      <c r="D214" s="227" t="s">
        <v>358</v>
      </c>
      <c r="E214" s="238" t="s">
        <v>2672</v>
      </c>
      <c r="F214" s="239" t="s">
        <v>5869</v>
      </c>
      <c r="G214" s="237"/>
      <c r="H214" s="240">
        <v>37.099</v>
      </c>
      <c r="I214" s="241"/>
      <c r="J214" s="237"/>
      <c r="K214" s="237"/>
      <c r="L214" s="242"/>
      <c r="M214" s="243"/>
      <c r="N214" s="244"/>
      <c r="O214" s="244"/>
      <c r="P214" s="244"/>
      <c r="Q214" s="244"/>
      <c r="R214" s="244"/>
      <c r="S214" s="244"/>
      <c r="T214" s="245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46" t="s">
        <v>358</v>
      </c>
      <c r="AU214" s="246" t="s">
        <v>82</v>
      </c>
      <c r="AV214" s="13" t="s">
        <v>138</v>
      </c>
      <c r="AW214" s="13" t="s">
        <v>35</v>
      </c>
      <c r="AX214" s="13" t="s">
        <v>82</v>
      </c>
      <c r="AY214" s="246" t="s">
        <v>351</v>
      </c>
    </row>
    <row r="215" spans="1:65" s="2" customFormat="1" ht="55.5" customHeight="1">
      <c r="A215" s="38"/>
      <c r="B215" s="39"/>
      <c r="C215" s="212" t="s">
        <v>644</v>
      </c>
      <c r="D215" s="212" t="s">
        <v>352</v>
      </c>
      <c r="E215" s="213" t="s">
        <v>5870</v>
      </c>
      <c r="F215" s="214" t="s">
        <v>5871</v>
      </c>
      <c r="G215" s="215" t="s">
        <v>612</v>
      </c>
      <c r="H215" s="216">
        <v>23</v>
      </c>
      <c r="I215" s="217"/>
      <c r="J215" s="218">
        <f>ROUND(I215*H215,2)</f>
        <v>0</v>
      </c>
      <c r="K215" s="214" t="s">
        <v>28</v>
      </c>
      <c r="L215" s="44"/>
      <c r="M215" s="219" t="s">
        <v>28</v>
      </c>
      <c r="N215" s="220" t="s">
        <v>45</v>
      </c>
      <c r="O215" s="84"/>
      <c r="P215" s="221">
        <f>O215*H215</f>
        <v>0</v>
      </c>
      <c r="Q215" s="221">
        <v>0.17178</v>
      </c>
      <c r="R215" s="221">
        <f>Q215*H215</f>
        <v>3.9509399999999997</v>
      </c>
      <c r="S215" s="221">
        <v>0</v>
      </c>
      <c r="T215" s="222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23" t="s">
        <v>228</v>
      </c>
      <c r="AT215" s="223" t="s">
        <v>352</v>
      </c>
      <c r="AU215" s="223" t="s">
        <v>82</v>
      </c>
      <c r="AY215" s="17" t="s">
        <v>351</v>
      </c>
      <c r="BE215" s="224">
        <f>IF(N215="základní",J215,0)</f>
        <v>0</v>
      </c>
      <c r="BF215" s="224">
        <f>IF(N215="snížená",J215,0)</f>
        <v>0</v>
      </c>
      <c r="BG215" s="224">
        <f>IF(N215="zákl. přenesená",J215,0)</f>
        <v>0</v>
      </c>
      <c r="BH215" s="224">
        <f>IF(N215="sníž. přenesená",J215,0)</f>
        <v>0</v>
      </c>
      <c r="BI215" s="224">
        <f>IF(N215="nulová",J215,0)</f>
        <v>0</v>
      </c>
      <c r="BJ215" s="17" t="s">
        <v>82</v>
      </c>
      <c r="BK215" s="224">
        <f>ROUND(I215*H215,2)</f>
        <v>0</v>
      </c>
      <c r="BL215" s="17" t="s">
        <v>228</v>
      </c>
      <c r="BM215" s="223" t="s">
        <v>5872</v>
      </c>
    </row>
    <row r="216" spans="1:51" s="12" customFormat="1" ht="12">
      <c r="A216" s="12"/>
      <c r="B216" s="225"/>
      <c r="C216" s="226"/>
      <c r="D216" s="227" t="s">
        <v>358</v>
      </c>
      <c r="E216" s="228" t="s">
        <v>28</v>
      </c>
      <c r="F216" s="229" t="s">
        <v>5726</v>
      </c>
      <c r="G216" s="226"/>
      <c r="H216" s="228" t="s">
        <v>28</v>
      </c>
      <c r="I216" s="230"/>
      <c r="J216" s="226"/>
      <c r="K216" s="226"/>
      <c r="L216" s="231"/>
      <c r="M216" s="232"/>
      <c r="N216" s="233"/>
      <c r="O216" s="233"/>
      <c r="P216" s="233"/>
      <c r="Q216" s="233"/>
      <c r="R216" s="233"/>
      <c r="S216" s="233"/>
      <c r="T216" s="234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T216" s="235" t="s">
        <v>358</v>
      </c>
      <c r="AU216" s="235" t="s">
        <v>82</v>
      </c>
      <c r="AV216" s="12" t="s">
        <v>82</v>
      </c>
      <c r="AW216" s="12" t="s">
        <v>35</v>
      </c>
      <c r="AX216" s="12" t="s">
        <v>74</v>
      </c>
      <c r="AY216" s="235" t="s">
        <v>351</v>
      </c>
    </row>
    <row r="217" spans="1:51" s="13" customFormat="1" ht="12">
      <c r="A217" s="13"/>
      <c r="B217" s="236"/>
      <c r="C217" s="237"/>
      <c r="D217" s="227" t="s">
        <v>358</v>
      </c>
      <c r="E217" s="238" t="s">
        <v>648</v>
      </c>
      <c r="F217" s="239" t="s">
        <v>5873</v>
      </c>
      <c r="G217" s="237"/>
      <c r="H217" s="240">
        <v>23</v>
      </c>
      <c r="I217" s="241"/>
      <c r="J217" s="237"/>
      <c r="K217" s="237"/>
      <c r="L217" s="242"/>
      <c r="M217" s="243"/>
      <c r="N217" s="244"/>
      <c r="O217" s="244"/>
      <c r="P217" s="244"/>
      <c r="Q217" s="244"/>
      <c r="R217" s="244"/>
      <c r="S217" s="244"/>
      <c r="T217" s="245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46" t="s">
        <v>358</v>
      </c>
      <c r="AU217" s="246" t="s">
        <v>82</v>
      </c>
      <c r="AV217" s="13" t="s">
        <v>138</v>
      </c>
      <c r="AW217" s="13" t="s">
        <v>35</v>
      </c>
      <c r="AX217" s="13" t="s">
        <v>82</v>
      </c>
      <c r="AY217" s="246" t="s">
        <v>351</v>
      </c>
    </row>
    <row r="218" spans="1:65" s="2" customFormat="1" ht="44.25" customHeight="1">
      <c r="A218" s="38"/>
      <c r="B218" s="39"/>
      <c r="C218" s="212" t="s">
        <v>650</v>
      </c>
      <c r="D218" s="212" t="s">
        <v>352</v>
      </c>
      <c r="E218" s="213" t="s">
        <v>5874</v>
      </c>
      <c r="F218" s="214" t="s">
        <v>5875</v>
      </c>
      <c r="G218" s="215" t="s">
        <v>534</v>
      </c>
      <c r="H218" s="216">
        <v>23</v>
      </c>
      <c r="I218" s="217"/>
      <c r="J218" s="218">
        <f>ROUND(I218*H218,2)</f>
        <v>0</v>
      </c>
      <c r="K218" s="214" t="s">
        <v>28</v>
      </c>
      <c r="L218" s="44"/>
      <c r="M218" s="219" t="s">
        <v>28</v>
      </c>
      <c r="N218" s="220" t="s">
        <v>45</v>
      </c>
      <c r="O218" s="84"/>
      <c r="P218" s="221">
        <f>O218*H218</f>
        <v>0</v>
      </c>
      <c r="Q218" s="221">
        <v>0.0273</v>
      </c>
      <c r="R218" s="221">
        <f>Q218*H218</f>
        <v>0.6279</v>
      </c>
      <c r="S218" s="221">
        <v>0</v>
      </c>
      <c r="T218" s="222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23" t="s">
        <v>228</v>
      </c>
      <c r="AT218" s="223" t="s">
        <v>352</v>
      </c>
      <c r="AU218" s="223" t="s">
        <v>82</v>
      </c>
      <c r="AY218" s="17" t="s">
        <v>351</v>
      </c>
      <c r="BE218" s="224">
        <f>IF(N218="základní",J218,0)</f>
        <v>0</v>
      </c>
      <c r="BF218" s="224">
        <f>IF(N218="snížená",J218,0)</f>
        <v>0</v>
      </c>
      <c r="BG218" s="224">
        <f>IF(N218="zákl. přenesená",J218,0)</f>
        <v>0</v>
      </c>
      <c r="BH218" s="224">
        <f>IF(N218="sníž. přenesená",J218,0)</f>
        <v>0</v>
      </c>
      <c r="BI218" s="224">
        <f>IF(N218="nulová",J218,0)</f>
        <v>0</v>
      </c>
      <c r="BJ218" s="17" t="s">
        <v>82</v>
      </c>
      <c r="BK218" s="224">
        <f>ROUND(I218*H218,2)</f>
        <v>0</v>
      </c>
      <c r="BL218" s="17" t="s">
        <v>228</v>
      </c>
      <c r="BM218" s="223" t="s">
        <v>5876</v>
      </c>
    </row>
    <row r="219" spans="1:51" s="12" customFormat="1" ht="12">
      <c r="A219" s="12"/>
      <c r="B219" s="225"/>
      <c r="C219" s="226"/>
      <c r="D219" s="227" t="s">
        <v>358</v>
      </c>
      <c r="E219" s="228" t="s">
        <v>28</v>
      </c>
      <c r="F219" s="229" t="s">
        <v>5726</v>
      </c>
      <c r="G219" s="226"/>
      <c r="H219" s="228" t="s">
        <v>28</v>
      </c>
      <c r="I219" s="230"/>
      <c r="J219" s="226"/>
      <c r="K219" s="226"/>
      <c r="L219" s="231"/>
      <c r="M219" s="232"/>
      <c r="N219" s="233"/>
      <c r="O219" s="233"/>
      <c r="P219" s="233"/>
      <c r="Q219" s="233"/>
      <c r="R219" s="233"/>
      <c r="S219" s="233"/>
      <c r="T219" s="234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T219" s="235" t="s">
        <v>358</v>
      </c>
      <c r="AU219" s="235" t="s">
        <v>82</v>
      </c>
      <c r="AV219" s="12" t="s">
        <v>82</v>
      </c>
      <c r="AW219" s="12" t="s">
        <v>35</v>
      </c>
      <c r="AX219" s="12" t="s">
        <v>74</v>
      </c>
      <c r="AY219" s="235" t="s">
        <v>351</v>
      </c>
    </row>
    <row r="220" spans="1:51" s="13" customFormat="1" ht="12">
      <c r="A220" s="13"/>
      <c r="B220" s="236"/>
      <c r="C220" s="237"/>
      <c r="D220" s="227" t="s">
        <v>358</v>
      </c>
      <c r="E220" s="238" t="s">
        <v>654</v>
      </c>
      <c r="F220" s="239" t="s">
        <v>5877</v>
      </c>
      <c r="G220" s="237"/>
      <c r="H220" s="240">
        <v>23</v>
      </c>
      <c r="I220" s="241"/>
      <c r="J220" s="237"/>
      <c r="K220" s="237"/>
      <c r="L220" s="242"/>
      <c r="M220" s="243"/>
      <c r="N220" s="244"/>
      <c r="O220" s="244"/>
      <c r="P220" s="244"/>
      <c r="Q220" s="244"/>
      <c r="R220" s="244"/>
      <c r="S220" s="244"/>
      <c r="T220" s="245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6" t="s">
        <v>358</v>
      </c>
      <c r="AU220" s="246" t="s">
        <v>82</v>
      </c>
      <c r="AV220" s="13" t="s">
        <v>138</v>
      </c>
      <c r="AW220" s="13" t="s">
        <v>35</v>
      </c>
      <c r="AX220" s="13" t="s">
        <v>82</v>
      </c>
      <c r="AY220" s="246" t="s">
        <v>351</v>
      </c>
    </row>
    <row r="221" spans="1:65" s="2" customFormat="1" ht="33" customHeight="1">
      <c r="A221" s="38"/>
      <c r="B221" s="39"/>
      <c r="C221" s="212" t="s">
        <v>656</v>
      </c>
      <c r="D221" s="212" t="s">
        <v>352</v>
      </c>
      <c r="E221" s="213" t="s">
        <v>5878</v>
      </c>
      <c r="F221" s="214" t="s">
        <v>5879</v>
      </c>
      <c r="G221" s="215" t="s">
        <v>540</v>
      </c>
      <c r="H221" s="216">
        <v>1.041</v>
      </c>
      <c r="I221" s="217"/>
      <c r="J221" s="218">
        <f>ROUND(I221*H221,2)</f>
        <v>0</v>
      </c>
      <c r="K221" s="214" t="s">
        <v>356</v>
      </c>
      <c r="L221" s="44"/>
      <c r="M221" s="219" t="s">
        <v>28</v>
      </c>
      <c r="N221" s="220" t="s">
        <v>45</v>
      </c>
      <c r="O221" s="84"/>
      <c r="P221" s="221">
        <f>O221*H221</f>
        <v>0</v>
      </c>
      <c r="Q221" s="221">
        <v>1.04881</v>
      </c>
      <c r="R221" s="221">
        <f>Q221*H221</f>
        <v>1.09181121</v>
      </c>
      <c r="S221" s="221">
        <v>0</v>
      </c>
      <c r="T221" s="222">
        <f>S221*H221</f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223" t="s">
        <v>228</v>
      </c>
      <c r="AT221" s="223" t="s">
        <v>352</v>
      </c>
      <c r="AU221" s="223" t="s">
        <v>82</v>
      </c>
      <c r="AY221" s="17" t="s">
        <v>351</v>
      </c>
      <c r="BE221" s="224">
        <f>IF(N221="základní",J221,0)</f>
        <v>0</v>
      </c>
      <c r="BF221" s="224">
        <f>IF(N221="snížená",J221,0)</f>
        <v>0</v>
      </c>
      <c r="BG221" s="224">
        <f>IF(N221="zákl. přenesená",J221,0)</f>
        <v>0</v>
      </c>
      <c r="BH221" s="224">
        <f>IF(N221="sníž. přenesená",J221,0)</f>
        <v>0</v>
      </c>
      <c r="BI221" s="224">
        <f>IF(N221="nulová",J221,0)</f>
        <v>0</v>
      </c>
      <c r="BJ221" s="17" t="s">
        <v>82</v>
      </c>
      <c r="BK221" s="224">
        <f>ROUND(I221*H221,2)</f>
        <v>0</v>
      </c>
      <c r="BL221" s="17" t="s">
        <v>228</v>
      </c>
      <c r="BM221" s="223" t="s">
        <v>5880</v>
      </c>
    </row>
    <row r="222" spans="1:51" s="12" customFormat="1" ht="12">
      <c r="A222" s="12"/>
      <c r="B222" s="225"/>
      <c r="C222" s="226"/>
      <c r="D222" s="227" t="s">
        <v>358</v>
      </c>
      <c r="E222" s="228" t="s">
        <v>28</v>
      </c>
      <c r="F222" s="229" t="s">
        <v>5726</v>
      </c>
      <c r="G222" s="226"/>
      <c r="H222" s="228" t="s">
        <v>28</v>
      </c>
      <c r="I222" s="230"/>
      <c r="J222" s="226"/>
      <c r="K222" s="226"/>
      <c r="L222" s="231"/>
      <c r="M222" s="232"/>
      <c r="N222" s="233"/>
      <c r="O222" s="233"/>
      <c r="P222" s="233"/>
      <c r="Q222" s="233"/>
      <c r="R222" s="233"/>
      <c r="S222" s="233"/>
      <c r="T222" s="234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T222" s="235" t="s">
        <v>358</v>
      </c>
      <c r="AU222" s="235" t="s">
        <v>82</v>
      </c>
      <c r="AV222" s="12" t="s">
        <v>82</v>
      </c>
      <c r="AW222" s="12" t="s">
        <v>35</v>
      </c>
      <c r="AX222" s="12" t="s">
        <v>74</v>
      </c>
      <c r="AY222" s="235" t="s">
        <v>351</v>
      </c>
    </row>
    <row r="223" spans="1:51" s="13" customFormat="1" ht="12">
      <c r="A223" s="13"/>
      <c r="B223" s="236"/>
      <c r="C223" s="237"/>
      <c r="D223" s="227" t="s">
        <v>358</v>
      </c>
      <c r="E223" s="238" t="s">
        <v>660</v>
      </c>
      <c r="F223" s="239" t="s">
        <v>5881</v>
      </c>
      <c r="G223" s="237"/>
      <c r="H223" s="240">
        <v>0.049</v>
      </c>
      <c r="I223" s="241"/>
      <c r="J223" s="237"/>
      <c r="K223" s="237"/>
      <c r="L223" s="242"/>
      <c r="M223" s="243"/>
      <c r="N223" s="244"/>
      <c r="O223" s="244"/>
      <c r="P223" s="244"/>
      <c r="Q223" s="244"/>
      <c r="R223" s="244"/>
      <c r="S223" s="244"/>
      <c r="T223" s="245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46" t="s">
        <v>358</v>
      </c>
      <c r="AU223" s="246" t="s">
        <v>82</v>
      </c>
      <c r="AV223" s="13" t="s">
        <v>138</v>
      </c>
      <c r="AW223" s="13" t="s">
        <v>35</v>
      </c>
      <c r="AX223" s="13" t="s">
        <v>74</v>
      </c>
      <c r="AY223" s="246" t="s">
        <v>351</v>
      </c>
    </row>
    <row r="224" spans="1:51" s="13" customFormat="1" ht="12">
      <c r="A224" s="13"/>
      <c r="B224" s="236"/>
      <c r="C224" s="237"/>
      <c r="D224" s="227" t="s">
        <v>358</v>
      </c>
      <c r="E224" s="238" t="s">
        <v>2684</v>
      </c>
      <c r="F224" s="239" t="s">
        <v>5882</v>
      </c>
      <c r="G224" s="237"/>
      <c r="H224" s="240">
        <v>0.022</v>
      </c>
      <c r="I224" s="241"/>
      <c r="J224" s="237"/>
      <c r="K224" s="237"/>
      <c r="L224" s="242"/>
      <c r="M224" s="243"/>
      <c r="N224" s="244"/>
      <c r="O224" s="244"/>
      <c r="P224" s="244"/>
      <c r="Q224" s="244"/>
      <c r="R224" s="244"/>
      <c r="S224" s="244"/>
      <c r="T224" s="245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46" t="s">
        <v>358</v>
      </c>
      <c r="AU224" s="246" t="s">
        <v>82</v>
      </c>
      <c r="AV224" s="13" t="s">
        <v>138</v>
      </c>
      <c r="AW224" s="13" t="s">
        <v>35</v>
      </c>
      <c r="AX224" s="13" t="s">
        <v>74</v>
      </c>
      <c r="AY224" s="246" t="s">
        <v>351</v>
      </c>
    </row>
    <row r="225" spans="1:51" s="13" customFormat="1" ht="12">
      <c r="A225" s="13"/>
      <c r="B225" s="236"/>
      <c r="C225" s="237"/>
      <c r="D225" s="227" t="s">
        <v>358</v>
      </c>
      <c r="E225" s="238" t="s">
        <v>2687</v>
      </c>
      <c r="F225" s="239" t="s">
        <v>5883</v>
      </c>
      <c r="G225" s="237"/>
      <c r="H225" s="240">
        <v>0.523</v>
      </c>
      <c r="I225" s="241"/>
      <c r="J225" s="237"/>
      <c r="K225" s="237"/>
      <c r="L225" s="242"/>
      <c r="M225" s="243"/>
      <c r="N225" s="244"/>
      <c r="O225" s="244"/>
      <c r="P225" s="244"/>
      <c r="Q225" s="244"/>
      <c r="R225" s="244"/>
      <c r="S225" s="244"/>
      <c r="T225" s="245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46" t="s">
        <v>358</v>
      </c>
      <c r="AU225" s="246" t="s">
        <v>82</v>
      </c>
      <c r="AV225" s="13" t="s">
        <v>138</v>
      </c>
      <c r="AW225" s="13" t="s">
        <v>35</v>
      </c>
      <c r="AX225" s="13" t="s">
        <v>74</v>
      </c>
      <c r="AY225" s="246" t="s">
        <v>351</v>
      </c>
    </row>
    <row r="226" spans="1:51" s="13" customFormat="1" ht="12">
      <c r="A226" s="13"/>
      <c r="B226" s="236"/>
      <c r="C226" s="237"/>
      <c r="D226" s="227" t="s">
        <v>358</v>
      </c>
      <c r="E226" s="238" t="s">
        <v>2690</v>
      </c>
      <c r="F226" s="239" t="s">
        <v>5884</v>
      </c>
      <c r="G226" s="237"/>
      <c r="H226" s="240">
        <v>0.262</v>
      </c>
      <c r="I226" s="241"/>
      <c r="J226" s="237"/>
      <c r="K226" s="237"/>
      <c r="L226" s="242"/>
      <c r="M226" s="243"/>
      <c r="N226" s="244"/>
      <c r="O226" s="244"/>
      <c r="P226" s="244"/>
      <c r="Q226" s="244"/>
      <c r="R226" s="244"/>
      <c r="S226" s="244"/>
      <c r="T226" s="245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46" t="s">
        <v>358</v>
      </c>
      <c r="AU226" s="246" t="s">
        <v>82</v>
      </c>
      <c r="AV226" s="13" t="s">
        <v>138</v>
      </c>
      <c r="AW226" s="13" t="s">
        <v>35</v>
      </c>
      <c r="AX226" s="13" t="s">
        <v>74</v>
      </c>
      <c r="AY226" s="246" t="s">
        <v>351</v>
      </c>
    </row>
    <row r="227" spans="1:51" s="13" customFormat="1" ht="12">
      <c r="A227" s="13"/>
      <c r="B227" s="236"/>
      <c r="C227" s="237"/>
      <c r="D227" s="227" t="s">
        <v>358</v>
      </c>
      <c r="E227" s="238" t="s">
        <v>2692</v>
      </c>
      <c r="F227" s="239" t="s">
        <v>5885</v>
      </c>
      <c r="G227" s="237"/>
      <c r="H227" s="240">
        <v>0.111</v>
      </c>
      <c r="I227" s="241"/>
      <c r="J227" s="237"/>
      <c r="K227" s="237"/>
      <c r="L227" s="242"/>
      <c r="M227" s="243"/>
      <c r="N227" s="244"/>
      <c r="O227" s="244"/>
      <c r="P227" s="244"/>
      <c r="Q227" s="244"/>
      <c r="R227" s="244"/>
      <c r="S227" s="244"/>
      <c r="T227" s="245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46" t="s">
        <v>358</v>
      </c>
      <c r="AU227" s="246" t="s">
        <v>82</v>
      </c>
      <c r="AV227" s="13" t="s">
        <v>138</v>
      </c>
      <c r="AW227" s="13" t="s">
        <v>35</v>
      </c>
      <c r="AX227" s="13" t="s">
        <v>74</v>
      </c>
      <c r="AY227" s="246" t="s">
        <v>351</v>
      </c>
    </row>
    <row r="228" spans="1:51" s="13" customFormat="1" ht="12">
      <c r="A228" s="13"/>
      <c r="B228" s="236"/>
      <c r="C228" s="237"/>
      <c r="D228" s="227" t="s">
        <v>358</v>
      </c>
      <c r="E228" s="238" t="s">
        <v>2695</v>
      </c>
      <c r="F228" s="239" t="s">
        <v>5886</v>
      </c>
      <c r="G228" s="237"/>
      <c r="H228" s="240">
        <v>0.074</v>
      </c>
      <c r="I228" s="241"/>
      <c r="J228" s="237"/>
      <c r="K228" s="237"/>
      <c r="L228" s="242"/>
      <c r="M228" s="243"/>
      <c r="N228" s="244"/>
      <c r="O228" s="244"/>
      <c r="P228" s="244"/>
      <c r="Q228" s="244"/>
      <c r="R228" s="244"/>
      <c r="S228" s="244"/>
      <c r="T228" s="245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46" t="s">
        <v>358</v>
      </c>
      <c r="AU228" s="246" t="s">
        <v>82</v>
      </c>
      <c r="AV228" s="13" t="s">
        <v>138</v>
      </c>
      <c r="AW228" s="13" t="s">
        <v>35</v>
      </c>
      <c r="AX228" s="13" t="s">
        <v>74</v>
      </c>
      <c r="AY228" s="246" t="s">
        <v>351</v>
      </c>
    </row>
    <row r="229" spans="1:51" s="13" customFormat="1" ht="12">
      <c r="A229" s="13"/>
      <c r="B229" s="236"/>
      <c r="C229" s="237"/>
      <c r="D229" s="227" t="s">
        <v>358</v>
      </c>
      <c r="E229" s="238" t="s">
        <v>2697</v>
      </c>
      <c r="F229" s="239" t="s">
        <v>5887</v>
      </c>
      <c r="G229" s="237"/>
      <c r="H229" s="240">
        <v>1.041</v>
      </c>
      <c r="I229" s="241"/>
      <c r="J229" s="237"/>
      <c r="K229" s="237"/>
      <c r="L229" s="242"/>
      <c r="M229" s="243"/>
      <c r="N229" s="244"/>
      <c r="O229" s="244"/>
      <c r="P229" s="244"/>
      <c r="Q229" s="244"/>
      <c r="R229" s="244"/>
      <c r="S229" s="244"/>
      <c r="T229" s="245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46" t="s">
        <v>358</v>
      </c>
      <c r="AU229" s="246" t="s">
        <v>82</v>
      </c>
      <c r="AV229" s="13" t="s">
        <v>138</v>
      </c>
      <c r="AW229" s="13" t="s">
        <v>35</v>
      </c>
      <c r="AX229" s="13" t="s">
        <v>82</v>
      </c>
      <c r="AY229" s="246" t="s">
        <v>351</v>
      </c>
    </row>
    <row r="230" spans="1:65" s="2" customFormat="1" ht="33" customHeight="1">
      <c r="A230" s="38"/>
      <c r="B230" s="39"/>
      <c r="C230" s="212" t="s">
        <v>661</v>
      </c>
      <c r="D230" s="212" t="s">
        <v>352</v>
      </c>
      <c r="E230" s="213" t="s">
        <v>5888</v>
      </c>
      <c r="F230" s="214" t="s">
        <v>5889</v>
      </c>
      <c r="G230" s="215" t="s">
        <v>534</v>
      </c>
      <c r="H230" s="216">
        <v>1</v>
      </c>
      <c r="I230" s="217"/>
      <c r="J230" s="218">
        <f>ROUND(I230*H230,2)</f>
        <v>0</v>
      </c>
      <c r="K230" s="214" t="s">
        <v>28</v>
      </c>
      <c r="L230" s="44"/>
      <c r="M230" s="219" t="s">
        <v>28</v>
      </c>
      <c r="N230" s="220" t="s">
        <v>45</v>
      </c>
      <c r="O230" s="84"/>
      <c r="P230" s="221">
        <f>O230*H230</f>
        <v>0</v>
      </c>
      <c r="Q230" s="221">
        <v>0.0039</v>
      </c>
      <c r="R230" s="221">
        <f>Q230*H230</f>
        <v>0.0039</v>
      </c>
      <c r="S230" s="221">
        <v>0</v>
      </c>
      <c r="T230" s="222">
        <f>S230*H230</f>
        <v>0</v>
      </c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R230" s="223" t="s">
        <v>228</v>
      </c>
      <c r="AT230" s="223" t="s">
        <v>352</v>
      </c>
      <c r="AU230" s="223" t="s">
        <v>82</v>
      </c>
      <c r="AY230" s="17" t="s">
        <v>351</v>
      </c>
      <c r="BE230" s="224">
        <f>IF(N230="základní",J230,0)</f>
        <v>0</v>
      </c>
      <c r="BF230" s="224">
        <f>IF(N230="snížená",J230,0)</f>
        <v>0</v>
      </c>
      <c r="BG230" s="224">
        <f>IF(N230="zákl. přenesená",J230,0)</f>
        <v>0</v>
      </c>
      <c r="BH230" s="224">
        <f>IF(N230="sníž. přenesená",J230,0)</f>
        <v>0</v>
      </c>
      <c r="BI230" s="224">
        <f>IF(N230="nulová",J230,0)</f>
        <v>0</v>
      </c>
      <c r="BJ230" s="17" t="s">
        <v>82</v>
      </c>
      <c r="BK230" s="224">
        <f>ROUND(I230*H230,2)</f>
        <v>0</v>
      </c>
      <c r="BL230" s="17" t="s">
        <v>228</v>
      </c>
      <c r="BM230" s="223" t="s">
        <v>5890</v>
      </c>
    </row>
    <row r="231" spans="1:51" s="12" customFormat="1" ht="12">
      <c r="A231" s="12"/>
      <c r="B231" s="225"/>
      <c r="C231" s="226"/>
      <c r="D231" s="227" t="s">
        <v>358</v>
      </c>
      <c r="E231" s="228" t="s">
        <v>28</v>
      </c>
      <c r="F231" s="229" t="s">
        <v>5726</v>
      </c>
      <c r="G231" s="226"/>
      <c r="H231" s="228" t="s">
        <v>28</v>
      </c>
      <c r="I231" s="230"/>
      <c r="J231" s="226"/>
      <c r="K231" s="226"/>
      <c r="L231" s="231"/>
      <c r="M231" s="232"/>
      <c r="N231" s="233"/>
      <c r="O231" s="233"/>
      <c r="P231" s="233"/>
      <c r="Q231" s="233"/>
      <c r="R231" s="233"/>
      <c r="S231" s="233"/>
      <c r="T231" s="234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T231" s="235" t="s">
        <v>358</v>
      </c>
      <c r="AU231" s="235" t="s">
        <v>82</v>
      </c>
      <c r="AV231" s="12" t="s">
        <v>82</v>
      </c>
      <c r="AW231" s="12" t="s">
        <v>35</v>
      </c>
      <c r="AX231" s="12" t="s">
        <v>74</v>
      </c>
      <c r="AY231" s="235" t="s">
        <v>351</v>
      </c>
    </row>
    <row r="232" spans="1:51" s="13" customFormat="1" ht="12">
      <c r="A232" s="13"/>
      <c r="B232" s="236"/>
      <c r="C232" s="237"/>
      <c r="D232" s="227" t="s">
        <v>358</v>
      </c>
      <c r="E232" s="238" t="s">
        <v>665</v>
      </c>
      <c r="F232" s="239" t="s">
        <v>82</v>
      </c>
      <c r="G232" s="237"/>
      <c r="H232" s="240">
        <v>1</v>
      </c>
      <c r="I232" s="241"/>
      <c r="J232" s="237"/>
      <c r="K232" s="237"/>
      <c r="L232" s="242"/>
      <c r="M232" s="243"/>
      <c r="N232" s="244"/>
      <c r="O232" s="244"/>
      <c r="P232" s="244"/>
      <c r="Q232" s="244"/>
      <c r="R232" s="244"/>
      <c r="S232" s="244"/>
      <c r="T232" s="245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46" t="s">
        <v>358</v>
      </c>
      <c r="AU232" s="246" t="s">
        <v>82</v>
      </c>
      <c r="AV232" s="13" t="s">
        <v>138</v>
      </c>
      <c r="AW232" s="13" t="s">
        <v>35</v>
      </c>
      <c r="AX232" s="13" t="s">
        <v>82</v>
      </c>
      <c r="AY232" s="246" t="s">
        <v>351</v>
      </c>
    </row>
    <row r="233" spans="1:65" s="2" customFormat="1" ht="16.5" customHeight="1">
      <c r="A233" s="38"/>
      <c r="B233" s="39"/>
      <c r="C233" s="212" t="s">
        <v>667</v>
      </c>
      <c r="D233" s="212" t="s">
        <v>352</v>
      </c>
      <c r="E233" s="213" t="s">
        <v>5891</v>
      </c>
      <c r="F233" s="214" t="s">
        <v>5892</v>
      </c>
      <c r="G233" s="215" t="s">
        <v>1086</v>
      </c>
      <c r="H233" s="216">
        <v>1</v>
      </c>
      <c r="I233" s="217"/>
      <c r="J233" s="218">
        <f>ROUND(I233*H233,2)</f>
        <v>0</v>
      </c>
      <c r="K233" s="214" t="s">
        <v>28</v>
      </c>
      <c r="L233" s="44"/>
      <c r="M233" s="219" t="s">
        <v>28</v>
      </c>
      <c r="N233" s="220" t="s">
        <v>45</v>
      </c>
      <c r="O233" s="84"/>
      <c r="P233" s="221">
        <f>O233*H233</f>
        <v>0</v>
      </c>
      <c r="Q233" s="221">
        <v>0</v>
      </c>
      <c r="R233" s="221">
        <f>Q233*H233</f>
        <v>0</v>
      </c>
      <c r="S233" s="221">
        <v>0</v>
      </c>
      <c r="T233" s="222">
        <f>S233*H233</f>
        <v>0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223" t="s">
        <v>228</v>
      </c>
      <c r="AT233" s="223" t="s">
        <v>352</v>
      </c>
      <c r="AU233" s="223" t="s">
        <v>82</v>
      </c>
      <c r="AY233" s="17" t="s">
        <v>351</v>
      </c>
      <c r="BE233" s="224">
        <f>IF(N233="základní",J233,0)</f>
        <v>0</v>
      </c>
      <c r="BF233" s="224">
        <f>IF(N233="snížená",J233,0)</f>
        <v>0</v>
      </c>
      <c r="BG233" s="224">
        <f>IF(N233="zákl. přenesená",J233,0)</f>
        <v>0</v>
      </c>
      <c r="BH233" s="224">
        <f>IF(N233="sníž. přenesená",J233,0)</f>
        <v>0</v>
      </c>
      <c r="BI233" s="224">
        <f>IF(N233="nulová",J233,0)</f>
        <v>0</v>
      </c>
      <c r="BJ233" s="17" t="s">
        <v>82</v>
      </c>
      <c r="BK233" s="224">
        <f>ROUND(I233*H233,2)</f>
        <v>0</v>
      </c>
      <c r="BL233" s="17" t="s">
        <v>228</v>
      </c>
      <c r="BM233" s="223" t="s">
        <v>5893</v>
      </c>
    </row>
    <row r="234" spans="1:51" s="12" customFormat="1" ht="12">
      <c r="A234" s="12"/>
      <c r="B234" s="225"/>
      <c r="C234" s="226"/>
      <c r="D234" s="227" t="s">
        <v>358</v>
      </c>
      <c r="E234" s="228" t="s">
        <v>28</v>
      </c>
      <c r="F234" s="229" t="s">
        <v>5726</v>
      </c>
      <c r="G234" s="226"/>
      <c r="H234" s="228" t="s">
        <v>28</v>
      </c>
      <c r="I234" s="230"/>
      <c r="J234" s="226"/>
      <c r="K234" s="226"/>
      <c r="L234" s="231"/>
      <c r="M234" s="232"/>
      <c r="N234" s="233"/>
      <c r="O234" s="233"/>
      <c r="P234" s="233"/>
      <c r="Q234" s="233"/>
      <c r="R234" s="233"/>
      <c r="S234" s="233"/>
      <c r="T234" s="234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T234" s="235" t="s">
        <v>358</v>
      </c>
      <c r="AU234" s="235" t="s">
        <v>82</v>
      </c>
      <c r="AV234" s="12" t="s">
        <v>82</v>
      </c>
      <c r="AW234" s="12" t="s">
        <v>35</v>
      </c>
      <c r="AX234" s="12" t="s">
        <v>74</v>
      </c>
      <c r="AY234" s="235" t="s">
        <v>351</v>
      </c>
    </row>
    <row r="235" spans="1:51" s="13" customFormat="1" ht="12">
      <c r="A235" s="13"/>
      <c r="B235" s="236"/>
      <c r="C235" s="237"/>
      <c r="D235" s="227" t="s">
        <v>358</v>
      </c>
      <c r="E235" s="238" t="s">
        <v>671</v>
      </c>
      <c r="F235" s="239" t="s">
        <v>82</v>
      </c>
      <c r="G235" s="237"/>
      <c r="H235" s="240">
        <v>1</v>
      </c>
      <c r="I235" s="241"/>
      <c r="J235" s="237"/>
      <c r="K235" s="237"/>
      <c r="L235" s="242"/>
      <c r="M235" s="243"/>
      <c r="N235" s="244"/>
      <c r="O235" s="244"/>
      <c r="P235" s="244"/>
      <c r="Q235" s="244"/>
      <c r="R235" s="244"/>
      <c r="S235" s="244"/>
      <c r="T235" s="245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46" t="s">
        <v>358</v>
      </c>
      <c r="AU235" s="246" t="s">
        <v>82</v>
      </c>
      <c r="AV235" s="13" t="s">
        <v>138</v>
      </c>
      <c r="AW235" s="13" t="s">
        <v>35</v>
      </c>
      <c r="AX235" s="13" t="s">
        <v>82</v>
      </c>
      <c r="AY235" s="246" t="s">
        <v>351</v>
      </c>
    </row>
    <row r="236" spans="1:63" s="11" customFormat="1" ht="25.9" customHeight="1">
      <c r="A236" s="11"/>
      <c r="B236" s="198"/>
      <c r="C236" s="199"/>
      <c r="D236" s="200" t="s">
        <v>73</v>
      </c>
      <c r="E236" s="201" t="s">
        <v>2492</v>
      </c>
      <c r="F236" s="201" t="s">
        <v>2493</v>
      </c>
      <c r="G236" s="199"/>
      <c r="H236" s="199"/>
      <c r="I236" s="202"/>
      <c r="J236" s="203">
        <f>BK236</f>
        <v>0</v>
      </c>
      <c r="K236" s="199"/>
      <c r="L236" s="204"/>
      <c r="M236" s="205"/>
      <c r="N236" s="206"/>
      <c r="O236" s="206"/>
      <c r="P236" s="207">
        <f>P237</f>
        <v>0</v>
      </c>
      <c r="Q236" s="206"/>
      <c r="R236" s="207">
        <f>R237</f>
        <v>0</v>
      </c>
      <c r="S236" s="206"/>
      <c r="T236" s="208">
        <f>T237</f>
        <v>0</v>
      </c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R236" s="209" t="s">
        <v>228</v>
      </c>
      <c r="AT236" s="210" t="s">
        <v>73</v>
      </c>
      <c r="AU236" s="210" t="s">
        <v>74</v>
      </c>
      <c r="AY236" s="209" t="s">
        <v>351</v>
      </c>
      <c r="BK236" s="211">
        <f>BK237</f>
        <v>0</v>
      </c>
    </row>
    <row r="237" spans="1:65" s="2" customFormat="1" ht="44.25" customHeight="1">
      <c r="A237" s="38"/>
      <c r="B237" s="39"/>
      <c r="C237" s="212" t="s">
        <v>673</v>
      </c>
      <c r="D237" s="212" t="s">
        <v>352</v>
      </c>
      <c r="E237" s="213" t="s">
        <v>5894</v>
      </c>
      <c r="F237" s="214" t="s">
        <v>5895</v>
      </c>
      <c r="G237" s="215" t="s">
        <v>540</v>
      </c>
      <c r="H237" s="216">
        <v>85.129</v>
      </c>
      <c r="I237" s="217"/>
      <c r="J237" s="218">
        <f>ROUND(I237*H237,2)</f>
        <v>0</v>
      </c>
      <c r="K237" s="214" t="s">
        <v>356</v>
      </c>
      <c r="L237" s="44"/>
      <c r="M237" s="257" t="s">
        <v>28</v>
      </c>
      <c r="N237" s="258" t="s">
        <v>45</v>
      </c>
      <c r="O237" s="259"/>
      <c r="P237" s="260">
        <f>O237*H237</f>
        <v>0</v>
      </c>
      <c r="Q237" s="260">
        <v>0</v>
      </c>
      <c r="R237" s="260">
        <f>Q237*H237</f>
        <v>0</v>
      </c>
      <c r="S237" s="260">
        <v>0</v>
      </c>
      <c r="T237" s="261">
        <f>S237*H237</f>
        <v>0</v>
      </c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R237" s="223" t="s">
        <v>228</v>
      </c>
      <c r="AT237" s="223" t="s">
        <v>352</v>
      </c>
      <c r="AU237" s="223" t="s">
        <v>82</v>
      </c>
      <c r="AY237" s="17" t="s">
        <v>351</v>
      </c>
      <c r="BE237" s="224">
        <f>IF(N237="základní",J237,0)</f>
        <v>0</v>
      </c>
      <c r="BF237" s="224">
        <f>IF(N237="snížená",J237,0)</f>
        <v>0</v>
      </c>
      <c r="BG237" s="224">
        <f>IF(N237="zákl. přenesená",J237,0)</f>
        <v>0</v>
      </c>
      <c r="BH237" s="224">
        <f>IF(N237="sníž. přenesená",J237,0)</f>
        <v>0</v>
      </c>
      <c r="BI237" s="224">
        <f>IF(N237="nulová",J237,0)</f>
        <v>0</v>
      </c>
      <c r="BJ237" s="17" t="s">
        <v>82</v>
      </c>
      <c r="BK237" s="224">
        <f>ROUND(I237*H237,2)</f>
        <v>0</v>
      </c>
      <c r="BL237" s="17" t="s">
        <v>228</v>
      </c>
      <c r="BM237" s="223" t="s">
        <v>5896</v>
      </c>
    </row>
    <row r="238" spans="1:31" s="2" customFormat="1" ht="6.95" customHeight="1">
      <c r="A238" s="38"/>
      <c r="B238" s="59"/>
      <c r="C238" s="60"/>
      <c r="D238" s="60"/>
      <c r="E238" s="60"/>
      <c r="F238" s="60"/>
      <c r="G238" s="60"/>
      <c r="H238" s="60"/>
      <c r="I238" s="168"/>
      <c r="J238" s="60"/>
      <c r="K238" s="60"/>
      <c r="L238" s="44"/>
      <c r="M238" s="38"/>
      <c r="O238" s="38"/>
      <c r="P238" s="38"/>
      <c r="Q238" s="38"/>
      <c r="R238" s="38"/>
      <c r="S238" s="38"/>
      <c r="T238" s="38"/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</row>
  </sheetData>
  <sheetProtection password="CC35" sheet="1" objects="1" scenarios="1" formatColumns="0" formatRows="0" autoFilter="0"/>
  <autoFilter ref="C82:K237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28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56" s="1" customFormat="1" ht="36.95" customHeight="1">
      <c r="I2" s="128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129</v>
      </c>
      <c r="AZ2" s="129" t="s">
        <v>2824</v>
      </c>
      <c r="BA2" s="129" t="s">
        <v>2824</v>
      </c>
      <c r="BB2" s="129" t="s">
        <v>28</v>
      </c>
      <c r="BC2" s="129" t="s">
        <v>5897</v>
      </c>
      <c r="BD2" s="129" t="s">
        <v>138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2"/>
      <c r="J3" s="131"/>
      <c r="K3" s="131"/>
      <c r="L3" s="20"/>
      <c r="AT3" s="17" t="s">
        <v>84</v>
      </c>
    </row>
    <row r="4" spans="2:46" s="1" customFormat="1" ht="24.95" customHeight="1">
      <c r="B4" s="20"/>
      <c r="D4" s="133" t="s">
        <v>141</v>
      </c>
      <c r="I4" s="128"/>
      <c r="L4" s="20"/>
      <c r="M4" s="134" t="s">
        <v>10</v>
      </c>
      <c r="AT4" s="17" t="s">
        <v>4</v>
      </c>
    </row>
    <row r="5" spans="2:12" s="1" customFormat="1" ht="6.95" customHeight="1">
      <c r="B5" s="20"/>
      <c r="I5" s="128"/>
      <c r="L5" s="20"/>
    </row>
    <row r="6" spans="2:12" s="1" customFormat="1" ht="12" customHeight="1">
      <c r="B6" s="20"/>
      <c r="D6" s="135" t="s">
        <v>16</v>
      </c>
      <c r="I6" s="128"/>
      <c r="L6" s="20"/>
    </row>
    <row r="7" spans="2:12" s="1" customFormat="1" ht="16.5" customHeight="1">
      <c r="B7" s="20"/>
      <c r="E7" s="136" t="str">
        <f>'Rekapitulace stavby'!K6</f>
        <v>Transform. domova Kamelie Křižanov IV - SO.3 výstavba Měřín DA a DS</v>
      </c>
      <c r="F7" s="135"/>
      <c r="G7" s="135"/>
      <c r="H7" s="135"/>
      <c r="I7" s="128"/>
      <c r="L7" s="20"/>
    </row>
    <row r="8" spans="1:31" s="2" customFormat="1" ht="12" customHeight="1">
      <c r="A8" s="38"/>
      <c r="B8" s="44"/>
      <c r="C8" s="38"/>
      <c r="D8" s="135" t="s">
        <v>149</v>
      </c>
      <c r="E8" s="38"/>
      <c r="F8" s="38"/>
      <c r="G8" s="38"/>
      <c r="H8" s="38"/>
      <c r="I8" s="137"/>
      <c r="J8" s="38"/>
      <c r="K8" s="38"/>
      <c r="L8" s="1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9" t="s">
        <v>5898</v>
      </c>
      <c r="F9" s="38"/>
      <c r="G9" s="38"/>
      <c r="H9" s="38"/>
      <c r="I9" s="137"/>
      <c r="J9" s="38"/>
      <c r="K9" s="38"/>
      <c r="L9" s="1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137"/>
      <c r="J10" s="38"/>
      <c r="K10" s="38"/>
      <c r="L10" s="1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5" t="s">
        <v>18</v>
      </c>
      <c r="E11" s="38"/>
      <c r="F11" s="140" t="s">
        <v>28</v>
      </c>
      <c r="G11" s="38"/>
      <c r="H11" s="38"/>
      <c r="I11" s="141" t="s">
        <v>20</v>
      </c>
      <c r="J11" s="140" t="s">
        <v>28</v>
      </c>
      <c r="K11" s="38"/>
      <c r="L11" s="1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5" t="s">
        <v>22</v>
      </c>
      <c r="E12" s="38"/>
      <c r="F12" s="140" t="s">
        <v>23</v>
      </c>
      <c r="G12" s="38"/>
      <c r="H12" s="38"/>
      <c r="I12" s="141" t="s">
        <v>24</v>
      </c>
      <c r="J12" s="142" t="str">
        <f>'Rekapitulace stavby'!AN8</f>
        <v>27. 1. 2020</v>
      </c>
      <c r="K12" s="38"/>
      <c r="L12" s="1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37"/>
      <c r="J13" s="38"/>
      <c r="K13" s="38"/>
      <c r="L13" s="1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5" t="s">
        <v>26</v>
      </c>
      <c r="E14" s="38"/>
      <c r="F14" s="38"/>
      <c r="G14" s="38"/>
      <c r="H14" s="38"/>
      <c r="I14" s="141" t="s">
        <v>27</v>
      </c>
      <c r="J14" s="140" t="s">
        <v>28</v>
      </c>
      <c r="K14" s="38"/>
      <c r="L14" s="1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0" t="s">
        <v>29</v>
      </c>
      <c r="F15" s="38"/>
      <c r="G15" s="38"/>
      <c r="H15" s="38"/>
      <c r="I15" s="141" t="s">
        <v>30</v>
      </c>
      <c r="J15" s="140" t="s">
        <v>28</v>
      </c>
      <c r="K15" s="38"/>
      <c r="L15" s="1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137"/>
      <c r="J16" s="38"/>
      <c r="K16" s="38"/>
      <c r="L16" s="1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5" t="s">
        <v>31</v>
      </c>
      <c r="E17" s="38"/>
      <c r="F17" s="38"/>
      <c r="G17" s="38"/>
      <c r="H17" s="38"/>
      <c r="I17" s="141" t="s">
        <v>27</v>
      </c>
      <c r="J17" s="33" t="str">
        <f>'Rekapitulace stavby'!AN13</f>
        <v>Vyplň údaj</v>
      </c>
      <c r="K17" s="38"/>
      <c r="L17" s="1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0"/>
      <c r="G18" s="140"/>
      <c r="H18" s="140"/>
      <c r="I18" s="141" t="s">
        <v>30</v>
      </c>
      <c r="J18" s="33" t="str">
        <f>'Rekapitulace stavby'!AN14</f>
        <v>Vyplň údaj</v>
      </c>
      <c r="K18" s="38"/>
      <c r="L18" s="1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137"/>
      <c r="J19" s="38"/>
      <c r="K19" s="38"/>
      <c r="L19" s="1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5" t="s">
        <v>33</v>
      </c>
      <c r="E20" s="38"/>
      <c r="F20" s="38"/>
      <c r="G20" s="38"/>
      <c r="H20" s="38"/>
      <c r="I20" s="141" t="s">
        <v>27</v>
      </c>
      <c r="J20" s="140" t="s">
        <v>28</v>
      </c>
      <c r="K20" s="38"/>
      <c r="L20" s="1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0" t="s">
        <v>34</v>
      </c>
      <c r="F21" s="38"/>
      <c r="G21" s="38"/>
      <c r="H21" s="38"/>
      <c r="I21" s="141" t="s">
        <v>30</v>
      </c>
      <c r="J21" s="140" t="s">
        <v>28</v>
      </c>
      <c r="K21" s="38"/>
      <c r="L21" s="1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137"/>
      <c r="J22" s="38"/>
      <c r="K22" s="38"/>
      <c r="L22" s="1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5" t="s">
        <v>36</v>
      </c>
      <c r="E23" s="38"/>
      <c r="F23" s="38"/>
      <c r="G23" s="38"/>
      <c r="H23" s="38"/>
      <c r="I23" s="141" t="s">
        <v>27</v>
      </c>
      <c r="J23" s="140" t="str">
        <f>IF('Rekapitulace stavby'!AN19="","",'Rekapitulace stavby'!AN19)</f>
        <v/>
      </c>
      <c r="K23" s="38"/>
      <c r="L23" s="1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0" t="str">
        <f>IF('Rekapitulace stavby'!E20="","",'Rekapitulace stavby'!E20)</f>
        <v xml:space="preserve"> </v>
      </c>
      <c r="F24" s="38"/>
      <c r="G24" s="38"/>
      <c r="H24" s="38"/>
      <c r="I24" s="141" t="s">
        <v>30</v>
      </c>
      <c r="J24" s="140" t="str">
        <f>IF('Rekapitulace stavby'!AN20="","",'Rekapitulace stavby'!AN20)</f>
        <v/>
      </c>
      <c r="K24" s="38"/>
      <c r="L24" s="1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137"/>
      <c r="J25" s="38"/>
      <c r="K25" s="38"/>
      <c r="L25" s="1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5" t="s">
        <v>38</v>
      </c>
      <c r="E26" s="38"/>
      <c r="F26" s="38"/>
      <c r="G26" s="38"/>
      <c r="H26" s="38"/>
      <c r="I26" s="137"/>
      <c r="J26" s="38"/>
      <c r="K26" s="38"/>
      <c r="L26" s="1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3"/>
      <c r="B27" s="144"/>
      <c r="C27" s="143"/>
      <c r="D27" s="143"/>
      <c r="E27" s="145" t="s">
        <v>28</v>
      </c>
      <c r="F27" s="145"/>
      <c r="G27" s="145"/>
      <c r="H27" s="145"/>
      <c r="I27" s="146"/>
      <c r="J27" s="143"/>
      <c r="K27" s="143"/>
      <c r="L27" s="147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137"/>
      <c r="J28" s="38"/>
      <c r="K28" s="38"/>
      <c r="L28" s="1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50"/>
      <c r="J29" s="149"/>
      <c r="K29" s="149"/>
      <c r="L29" s="1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1" t="s">
        <v>40</v>
      </c>
      <c r="E30" s="38"/>
      <c r="F30" s="38"/>
      <c r="G30" s="38"/>
      <c r="H30" s="38"/>
      <c r="I30" s="137"/>
      <c r="J30" s="152">
        <f>ROUND(J83,2)</f>
        <v>0</v>
      </c>
      <c r="K30" s="38"/>
      <c r="L30" s="1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50"/>
      <c r="J31" s="149"/>
      <c r="K31" s="149"/>
      <c r="L31" s="1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3" t="s">
        <v>42</v>
      </c>
      <c r="G32" s="38"/>
      <c r="H32" s="38"/>
      <c r="I32" s="154" t="s">
        <v>41</v>
      </c>
      <c r="J32" s="153" t="s">
        <v>43</v>
      </c>
      <c r="K32" s="38"/>
      <c r="L32" s="1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5" t="s">
        <v>44</v>
      </c>
      <c r="E33" s="135" t="s">
        <v>45</v>
      </c>
      <c r="F33" s="156">
        <f>ROUND((SUM(BE83:BE104)),2)</f>
        <v>0</v>
      </c>
      <c r="G33" s="38"/>
      <c r="H33" s="38"/>
      <c r="I33" s="157">
        <v>0.21</v>
      </c>
      <c r="J33" s="156">
        <f>ROUND(((SUM(BE83:BE104))*I33),2)</f>
        <v>0</v>
      </c>
      <c r="K33" s="38"/>
      <c r="L33" s="1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5" t="s">
        <v>46</v>
      </c>
      <c r="F34" s="156">
        <f>ROUND((SUM(BF83:BF104)),2)</f>
        <v>0</v>
      </c>
      <c r="G34" s="38"/>
      <c r="H34" s="38"/>
      <c r="I34" s="157">
        <v>0.15</v>
      </c>
      <c r="J34" s="156">
        <f>ROUND(((SUM(BF83:BF104))*I34),2)</f>
        <v>0</v>
      </c>
      <c r="K34" s="38"/>
      <c r="L34" s="1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5" t="s">
        <v>47</v>
      </c>
      <c r="F35" s="156">
        <f>ROUND((SUM(BG83:BG104)),2)</f>
        <v>0</v>
      </c>
      <c r="G35" s="38"/>
      <c r="H35" s="38"/>
      <c r="I35" s="157">
        <v>0.21</v>
      </c>
      <c r="J35" s="156">
        <f>0</f>
        <v>0</v>
      </c>
      <c r="K35" s="38"/>
      <c r="L35" s="1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5" t="s">
        <v>48</v>
      </c>
      <c r="F36" s="156">
        <f>ROUND((SUM(BH83:BH104)),2)</f>
        <v>0</v>
      </c>
      <c r="G36" s="38"/>
      <c r="H36" s="38"/>
      <c r="I36" s="157">
        <v>0.15</v>
      </c>
      <c r="J36" s="156">
        <f>0</f>
        <v>0</v>
      </c>
      <c r="K36" s="38"/>
      <c r="L36" s="1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5" t="s">
        <v>49</v>
      </c>
      <c r="F37" s="156">
        <f>ROUND((SUM(BI83:BI104)),2)</f>
        <v>0</v>
      </c>
      <c r="G37" s="38"/>
      <c r="H37" s="38"/>
      <c r="I37" s="157">
        <v>0</v>
      </c>
      <c r="J37" s="156">
        <f>0</f>
        <v>0</v>
      </c>
      <c r="K37" s="38"/>
      <c r="L37" s="1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137"/>
      <c r="J38" s="38"/>
      <c r="K38" s="38"/>
      <c r="L38" s="1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8"/>
      <c r="D39" s="159" t="s">
        <v>50</v>
      </c>
      <c r="E39" s="160"/>
      <c r="F39" s="160"/>
      <c r="G39" s="161" t="s">
        <v>51</v>
      </c>
      <c r="H39" s="162" t="s">
        <v>52</v>
      </c>
      <c r="I39" s="163"/>
      <c r="J39" s="164">
        <f>SUM(J30:J37)</f>
        <v>0</v>
      </c>
      <c r="K39" s="165"/>
      <c r="L39" s="1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66"/>
      <c r="C40" s="167"/>
      <c r="D40" s="167"/>
      <c r="E40" s="167"/>
      <c r="F40" s="167"/>
      <c r="G40" s="167"/>
      <c r="H40" s="167"/>
      <c r="I40" s="168"/>
      <c r="J40" s="167"/>
      <c r="K40" s="167"/>
      <c r="L40" s="1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69"/>
      <c r="C44" s="170"/>
      <c r="D44" s="170"/>
      <c r="E44" s="170"/>
      <c r="F44" s="170"/>
      <c r="G44" s="170"/>
      <c r="H44" s="170"/>
      <c r="I44" s="171"/>
      <c r="J44" s="170"/>
      <c r="K44" s="170"/>
      <c r="L44" s="1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218</v>
      </c>
      <c r="D45" s="40"/>
      <c r="E45" s="40"/>
      <c r="F45" s="40"/>
      <c r="G45" s="40"/>
      <c r="H45" s="40"/>
      <c r="I45" s="137"/>
      <c r="J45" s="40"/>
      <c r="K45" s="40"/>
      <c r="L45" s="1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137"/>
      <c r="J46" s="40"/>
      <c r="K46" s="40"/>
      <c r="L46" s="1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137"/>
      <c r="J47" s="40"/>
      <c r="K47" s="40"/>
      <c r="L47" s="1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72" t="str">
        <f>E7</f>
        <v>Transform. domova Kamelie Křižanov IV - SO.3 výstavba Měřín DA a DS</v>
      </c>
      <c r="F48" s="32"/>
      <c r="G48" s="32"/>
      <c r="H48" s="32"/>
      <c r="I48" s="137"/>
      <c r="J48" s="40"/>
      <c r="K48" s="40"/>
      <c r="L48" s="1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149</v>
      </c>
      <c r="D49" s="40"/>
      <c r="E49" s="40"/>
      <c r="F49" s="40"/>
      <c r="G49" s="40"/>
      <c r="H49" s="40"/>
      <c r="I49" s="137"/>
      <c r="J49" s="40"/>
      <c r="K49" s="40"/>
      <c r="L49" s="1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 xml:space="preserve">ALFA-26513 - D.2.9. - terénní úpravy a drobné stavby </v>
      </c>
      <c r="F50" s="40"/>
      <c r="G50" s="40"/>
      <c r="H50" s="40"/>
      <c r="I50" s="137"/>
      <c r="J50" s="40"/>
      <c r="K50" s="40"/>
      <c r="L50" s="1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137"/>
      <c r="J51" s="40"/>
      <c r="K51" s="40"/>
      <c r="L51" s="1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22</v>
      </c>
      <c r="D52" s="40"/>
      <c r="E52" s="40"/>
      <c r="F52" s="27" t="str">
        <f>F12</f>
        <v>Měřín</v>
      </c>
      <c r="G52" s="40"/>
      <c r="H52" s="40"/>
      <c r="I52" s="141" t="s">
        <v>24</v>
      </c>
      <c r="J52" s="72" t="str">
        <f>IF(J12="","",J12)</f>
        <v>27. 1. 2020</v>
      </c>
      <c r="K52" s="40"/>
      <c r="L52" s="1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137"/>
      <c r="J53" s="40"/>
      <c r="K53" s="40"/>
      <c r="L53" s="1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40.05" customHeight="1">
      <c r="A54" s="38"/>
      <c r="B54" s="39"/>
      <c r="C54" s="32" t="s">
        <v>26</v>
      </c>
      <c r="D54" s="40"/>
      <c r="E54" s="40"/>
      <c r="F54" s="27" t="str">
        <f>E15</f>
        <v>Kraj Výsočina, Žižkova57, Jihlava</v>
      </c>
      <c r="G54" s="40"/>
      <c r="H54" s="40"/>
      <c r="I54" s="141" t="s">
        <v>33</v>
      </c>
      <c r="J54" s="36" t="str">
        <f>E21</f>
        <v>Atelier Alfa, spol. s r.o., Brněnská 48, Jihlava</v>
      </c>
      <c r="K54" s="40"/>
      <c r="L54" s="1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31</v>
      </c>
      <c r="D55" s="40"/>
      <c r="E55" s="40"/>
      <c r="F55" s="27" t="str">
        <f>IF(E18="","",E18)</f>
        <v>Vyplň údaj</v>
      </c>
      <c r="G55" s="40"/>
      <c r="H55" s="40"/>
      <c r="I55" s="141" t="s">
        <v>36</v>
      </c>
      <c r="J55" s="36" t="str">
        <f>E24</f>
        <v xml:space="preserve"> </v>
      </c>
      <c r="K55" s="40"/>
      <c r="L55" s="1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137"/>
      <c r="J56" s="40"/>
      <c r="K56" s="40"/>
      <c r="L56" s="1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73" t="s">
        <v>243</v>
      </c>
      <c r="D57" s="174"/>
      <c r="E57" s="174"/>
      <c r="F57" s="174"/>
      <c r="G57" s="174"/>
      <c r="H57" s="174"/>
      <c r="I57" s="175"/>
      <c r="J57" s="176" t="s">
        <v>244</v>
      </c>
      <c r="K57" s="174"/>
      <c r="L57" s="1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137"/>
      <c r="J58" s="40"/>
      <c r="K58" s="40"/>
      <c r="L58" s="1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77" t="s">
        <v>72</v>
      </c>
      <c r="D59" s="40"/>
      <c r="E59" s="40"/>
      <c r="F59" s="40"/>
      <c r="G59" s="40"/>
      <c r="H59" s="40"/>
      <c r="I59" s="137"/>
      <c r="J59" s="102">
        <f>J83</f>
        <v>0</v>
      </c>
      <c r="K59" s="40"/>
      <c r="L59" s="1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84</v>
      </c>
    </row>
    <row r="60" spans="1:31" s="9" customFormat="1" ht="24.95" customHeight="1">
      <c r="A60" s="9"/>
      <c r="B60" s="178"/>
      <c r="C60" s="179"/>
      <c r="D60" s="180" t="s">
        <v>5899</v>
      </c>
      <c r="E60" s="181"/>
      <c r="F60" s="181"/>
      <c r="G60" s="181"/>
      <c r="H60" s="181"/>
      <c r="I60" s="182"/>
      <c r="J60" s="183">
        <f>J84</f>
        <v>0</v>
      </c>
      <c r="K60" s="179"/>
      <c r="L60" s="184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9" customFormat="1" ht="24.95" customHeight="1">
      <c r="A61" s="9"/>
      <c r="B61" s="178"/>
      <c r="C61" s="179"/>
      <c r="D61" s="180" t="s">
        <v>5900</v>
      </c>
      <c r="E61" s="181"/>
      <c r="F61" s="181"/>
      <c r="G61" s="181"/>
      <c r="H61" s="181"/>
      <c r="I61" s="182"/>
      <c r="J61" s="183">
        <f>J95</f>
        <v>0</v>
      </c>
      <c r="K61" s="179"/>
      <c r="L61" s="184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1:31" s="9" customFormat="1" ht="24.95" customHeight="1">
      <c r="A62" s="9"/>
      <c r="B62" s="178"/>
      <c r="C62" s="179"/>
      <c r="D62" s="180" t="s">
        <v>318</v>
      </c>
      <c r="E62" s="181"/>
      <c r="F62" s="181"/>
      <c r="G62" s="181"/>
      <c r="H62" s="181"/>
      <c r="I62" s="182"/>
      <c r="J62" s="183">
        <f>J99</f>
        <v>0</v>
      </c>
      <c r="K62" s="179"/>
      <c r="L62" s="184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9" customFormat="1" ht="24.95" customHeight="1">
      <c r="A63" s="9"/>
      <c r="B63" s="178"/>
      <c r="C63" s="179"/>
      <c r="D63" s="180" t="s">
        <v>327</v>
      </c>
      <c r="E63" s="181"/>
      <c r="F63" s="181"/>
      <c r="G63" s="181"/>
      <c r="H63" s="181"/>
      <c r="I63" s="182"/>
      <c r="J63" s="183">
        <f>J103</f>
        <v>0</v>
      </c>
      <c r="K63" s="179"/>
      <c r="L63" s="184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s="2" customFormat="1" ht="21.8" customHeight="1">
      <c r="A64" s="38"/>
      <c r="B64" s="39"/>
      <c r="C64" s="40"/>
      <c r="D64" s="40"/>
      <c r="E64" s="40"/>
      <c r="F64" s="40"/>
      <c r="G64" s="40"/>
      <c r="H64" s="40"/>
      <c r="I64" s="137"/>
      <c r="J64" s="40"/>
      <c r="K64" s="40"/>
      <c r="L64" s="1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5" spans="1:31" s="2" customFormat="1" ht="6.95" customHeight="1">
      <c r="A65" s="38"/>
      <c r="B65" s="59"/>
      <c r="C65" s="60"/>
      <c r="D65" s="60"/>
      <c r="E65" s="60"/>
      <c r="F65" s="60"/>
      <c r="G65" s="60"/>
      <c r="H65" s="60"/>
      <c r="I65" s="168"/>
      <c r="J65" s="60"/>
      <c r="K65" s="60"/>
      <c r="L65" s="1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9" spans="1:31" s="2" customFormat="1" ht="6.95" customHeight="1">
      <c r="A69" s="38"/>
      <c r="B69" s="61"/>
      <c r="C69" s="62"/>
      <c r="D69" s="62"/>
      <c r="E69" s="62"/>
      <c r="F69" s="62"/>
      <c r="G69" s="62"/>
      <c r="H69" s="62"/>
      <c r="I69" s="171"/>
      <c r="J69" s="62"/>
      <c r="K69" s="62"/>
      <c r="L69" s="1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24.95" customHeight="1">
      <c r="A70" s="38"/>
      <c r="B70" s="39"/>
      <c r="C70" s="23" t="s">
        <v>337</v>
      </c>
      <c r="D70" s="40"/>
      <c r="E70" s="40"/>
      <c r="F70" s="40"/>
      <c r="G70" s="40"/>
      <c r="H70" s="40"/>
      <c r="I70" s="137"/>
      <c r="J70" s="40"/>
      <c r="K70" s="40"/>
      <c r="L70" s="1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6.95" customHeight="1">
      <c r="A71" s="38"/>
      <c r="B71" s="39"/>
      <c r="C71" s="40"/>
      <c r="D71" s="40"/>
      <c r="E71" s="40"/>
      <c r="F71" s="40"/>
      <c r="G71" s="40"/>
      <c r="H71" s="40"/>
      <c r="I71" s="137"/>
      <c r="J71" s="40"/>
      <c r="K71" s="40"/>
      <c r="L71" s="1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2" customHeight="1">
      <c r="A72" s="38"/>
      <c r="B72" s="39"/>
      <c r="C72" s="32" t="s">
        <v>16</v>
      </c>
      <c r="D72" s="40"/>
      <c r="E72" s="40"/>
      <c r="F72" s="40"/>
      <c r="G72" s="40"/>
      <c r="H72" s="40"/>
      <c r="I72" s="137"/>
      <c r="J72" s="40"/>
      <c r="K72" s="40"/>
      <c r="L72" s="1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6.5" customHeight="1">
      <c r="A73" s="38"/>
      <c r="B73" s="39"/>
      <c r="C73" s="40"/>
      <c r="D73" s="40"/>
      <c r="E73" s="172" t="str">
        <f>E7</f>
        <v>Transform. domova Kamelie Křižanov IV - SO.3 výstavba Měřín DA a DS</v>
      </c>
      <c r="F73" s="32"/>
      <c r="G73" s="32"/>
      <c r="H73" s="32"/>
      <c r="I73" s="137"/>
      <c r="J73" s="40"/>
      <c r="K73" s="40"/>
      <c r="L73" s="1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2" customHeight="1">
      <c r="A74" s="38"/>
      <c r="B74" s="39"/>
      <c r="C74" s="32" t="s">
        <v>149</v>
      </c>
      <c r="D74" s="40"/>
      <c r="E74" s="40"/>
      <c r="F74" s="40"/>
      <c r="G74" s="40"/>
      <c r="H74" s="40"/>
      <c r="I74" s="137"/>
      <c r="J74" s="40"/>
      <c r="K74" s="40"/>
      <c r="L74" s="1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6.5" customHeight="1">
      <c r="A75" s="38"/>
      <c r="B75" s="39"/>
      <c r="C75" s="40"/>
      <c r="D75" s="40"/>
      <c r="E75" s="69" t="str">
        <f>E9</f>
        <v xml:space="preserve">ALFA-26513 - D.2.9. - terénní úpravy a drobné stavby </v>
      </c>
      <c r="F75" s="40"/>
      <c r="G75" s="40"/>
      <c r="H75" s="40"/>
      <c r="I75" s="137"/>
      <c r="J75" s="40"/>
      <c r="K75" s="40"/>
      <c r="L75" s="1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6.95" customHeight="1">
      <c r="A76" s="38"/>
      <c r="B76" s="39"/>
      <c r="C76" s="40"/>
      <c r="D76" s="40"/>
      <c r="E76" s="40"/>
      <c r="F76" s="40"/>
      <c r="G76" s="40"/>
      <c r="H76" s="40"/>
      <c r="I76" s="137"/>
      <c r="J76" s="40"/>
      <c r="K76" s="40"/>
      <c r="L76" s="1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2" customHeight="1">
      <c r="A77" s="38"/>
      <c r="B77" s="39"/>
      <c r="C77" s="32" t="s">
        <v>22</v>
      </c>
      <c r="D77" s="40"/>
      <c r="E77" s="40"/>
      <c r="F77" s="27" t="str">
        <f>F12</f>
        <v>Měřín</v>
      </c>
      <c r="G77" s="40"/>
      <c r="H77" s="40"/>
      <c r="I77" s="141" t="s">
        <v>24</v>
      </c>
      <c r="J77" s="72" t="str">
        <f>IF(J12="","",J12)</f>
        <v>27. 1. 2020</v>
      </c>
      <c r="K77" s="40"/>
      <c r="L77" s="1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6.95" customHeight="1">
      <c r="A78" s="38"/>
      <c r="B78" s="39"/>
      <c r="C78" s="40"/>
      <c r="D78" s="40"/>
      <c r="E78" s="40"/>
      <c r="F78" s="40"/>
      <c r="G78" s="40"/>
      <c r="H78" s="40"/>
      <c r="I78" s="137"/>
      <c r="J78" s="40"/>
      <c r="K78" s="40"/>
      <c r="L78" s="1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40.05" customHeight="1">
      <c r="A79" s="38"/>
      <c r="B79" s="39"/>
      <c r="C79" s="32" t="s">
        <v>26</v>
      </c>
      <c r="D79" s="40"/>
      <c r="E79" s="40"/>
      <c r="F79" s="27" t="str">
        <f>E15</f>
        <v>Kraj Výsočina, Žižkova57, Jihlava</v>
      </c>
      <c r="G79" s="40"/>
      <c r="H79" s="40"/>
      <c r="I79" s="141" t="s">
        <v>33</v>
      </c>
      <c r="J79" s="36" t="str">
        <f>E21</f>
        <v>Atelier Alfa, spol. s r.o., Brněnská 48, Jihlava</v>
      </c>
      <c r="K79" s="40"/>
      <c r="L79" s="1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5.15" customHeight="1">
      <c r="A80" s="38"/>
      <c r="B80" s="39"/>
      <c r="C80" s="32" t="s">
        <v>31</v>
      </c>
      <c r="D80" s="40"/>
      <c r="E80" s="40"/>
      <c r="F80" s="27" t="str">
        <f>IF(E18="","",E18)</f>
        <v>Vyplň údaj</v>
      </c>
      <c r="G80" s="40"/>
      <c r="H80" s="40"/>
      <c r="I80" s="141" t="s">
        <v>36</v>
      </c>
      <c r="J80" s="36" t="str">
        <f>E24</f>
        <v xml:space="preserve"> </v>
      </c>
      <c r="K80" s="40"/>
      <c r="L80" s="1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0.3" customHeight="1">
      <c r="A81" s="38"/>
      <c r="B81" s="39"/>
      <c r="C81" s="40"/>
      <c r="D81" s="40"/>
      <c r="E81" s="40"/>
      <c r="F81" s="40"/>
      <c r="G81" s="40"/>
      <c r="H81" s="40"/>
      <c r="I81" s="137"/>
      <c r="J81" s="40"/>
      <c r="K81" s="40"/>
      <c r="L81" s="1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10" customFormat="1" ht="29.25" customHeight="1">
      <c r="A82" s="186"/>
      <c r="B82" s="187"/>
      <c r="C82" s="188" t="s">
        <v>338</v>
      </c>
      <c r="D82" s="189" t="s">
        <v>59</v>
      </c>
      <c r="E82" s="189" t="s">
        <v>55</v>
      </c>
      <c r="F82" s="189" t="s">
        <v>56</v>
      </c>
      <c r="G82" s="189" t="s">
        <v>339</v>
      </c>
      <c r="H82" s="189" t="s">
        <v>340</v>
      </c>
      <c r="I82" s="190" t="s">
        <v>341</v>
      </c>
      <c r="J82" s="189" t="s">
        <v>244</v>
      </c>
      <c r="K82" s="191" t="s">
        <v>342</v>
      </c>
      <c r="L82" s="192"/>
      <c r="M82" s="92" t="s">
        <v>28</v>
      </c>
      <c r="N82" s="93" t="s">
        <v>44</v>
      </c>
      <c r="O82" s="93" t="s">
        <v>343</v>
      </c>
      <c r="P82" s="93" t="s">
        <v>344</v>
      </c>
      <c r="Q82" s="93" t="s">
        <v>345</v>
      </c>
      <c r="R82" s="93" t="s">
        <v>346</v>
      </c>
      <c r="S82" s="93" t="s">
        <v>347</v>
      </c>
      <c r="T82" s="94" t="s">
        <v>348</v>
      </c>
      <c r="U82" s="186"/>
      <c r="V82" s="186"/>
      <c r="W82" s="186"/>
      <c r="X82" s="186"/>
      <c r="Y82" s="186"/>
      <c r="Z82" s="186"/>
      <c r="AA82" s="186"/>
      <c r="AB82" s="186"/>
      <c r="AC82" s="186"/>
      <c r="AD82" s="186"/>
      <c r="AE82" s="186"/>
    </row>
    <row r="83" spans="1:63" s="2" customFormat="1" ht="22.8" customHeight="1">
      <c r="A83" s="38"/>
      <c r="B83" s="39"/>
      <c r="C83" s="99" t="s">
        <v>349</v>
      </c>
      <c r="D83" s="40"/>
      <c r="E83" s="40"/>
      <c r="F83" s="40"/>
      <c r="G83" s="40"/>
      <c r="H83" s="40"/>
      <c r="I83" s="137"/>
      <c r="J83" s="193">
        <f>BK83</f>
        <v>0</v>
      </c>
      <c r="K83" s="40"/>
      <c r="L83" s="44"/>
      <c r="M83" s="95"/>
      <c r="N83" s="194"/>
      <c r="O83" s="96"/>
      <c r="P83" s="195">
        <f>P84+P95+P99+P103</f>
        <v>0</v>
      </c>
      <c r="Q83" s="96"/>
      <c r="R83" s="195">
        <f>R84+R95+R99+R103</f>
        <v>0.05</v>
      </c>
      <c r="S83" s="96"/>
      <c r="T83" s="196">
        <f>T84+T95+T99+T103</f>
        <v>0</v>
      </c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T83" s="17" t="s">
        <v>73</v>
      </c>
      <c r="AU83" s="17" t="s">
        <v>84</v>
      </c>
      <c r="BK83" s="197">
        <f>BK84+BK95+BK99+BK103</f>
        <v>0</v>
      </c>
    </row>
    <row r="84" spans="1:63" s="11" customFormat="1" ht="25.9" customHeight="1">
      <c r="A84" s="11"/>
      <c r="B84" s="198"/>
      <c r="C84" s="199"/>
      <c r="D84" s="200" t="s">
        <v>73</v>
      </c>
      <c r="E84" s="201" t="s">
        <v>428</v>
      </c>
      <c r="F84" s="201" t="s">
        <v>5901</v>
      </c>
      <c r="G84" s="199"/>
      <c r="H84" s="199"/>
      <c r="I84" s="202"/>
      <c r="J84" s="203">
        <f>BK84</f>
        <v>0</v>
      </c>
      <c r="K84" s="199"/>
      <c r="L84" s="204"/>
      <c r="M84" s="205"/>
      <c r="N84" s="206"/>
      <c r="O84" s="206"/>
      <c r="P84" s="207">
        <f>SUM(P85:P94)</f>
        <v>0</v>
      </c>
      <c r="Q84" s="206"/>
      <c r="R84" s="207">
        <f>SUM(R85:R94)</f>
        <v>0</v>
      </c>
      <c r="S84" s="206"/>
      <c r="T84" s="208">
        <f>SUM(T85:T94)</f>
        <v>0</v>
      </c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R84" s="209" t="s">
        <v>228</v>
      </c>
      <c r="AT84" s="210" t="s">
        <v>73</v>
      </c>
      <c r="AU84" s="210" t="s">
        <v>74</v>
      </c>
      <c r="AY84" s="209" t="s">
        <v>351</v>
      </c>
      <c r="BK84" s="211">
        <f>SUM(BK85:BK94)</f>
        <v>0</v>
      </c>
    </row>
    <row r="85" spans="1:65" s="2" customFormat="1" ht="33" customHeight="1">
      <c r="A85" s="38"/>
      <c r="B85" s="39"/>
      <c r="C85" s="212" t="s">
        <v>82</v>
      </c>
      <c r="D85" s="212" t="s">
        <v>352</v>
      </c>
      <c r="E85" s="213" t="s">
        <v>5902</v>
      </c>
      <c r="F85" s="214" t="s">
        <v>5903</v>
      </c>
      <c r="G85" s="215" t="s">
        <v>355</v>
      </c>
      <c r="H85" s="216">
        <v>58.317</v>
      </c>
      <c r="I85" s="217"/>
      <c r="J85" s="218">
        <f>ROUND(I85*H85,2)</f>
        <v>0</v>
      </c>
      <c r="K85" s="214" t="s">
        <v>356</v>
      </c>
      <c r="L85" s="44"/>
      <c r="M85" s="219" t="s">
        <v>28</v>
      </c>
      <c r="N85" s="220" t="s">
        <v>45</v>
      </c>
      <c r="O85" s="84"/>
      <c r="P85" s="221">
        <f>O85*H85</f>
        <v>0</v>
      </c>
      <c r="Q85" s="221">
        <v>0</v>
      </c>
      <c r="R85" s="221">
        <f>Q85*H85</f>
        <v>0</v>
      </c>
      <c r="S85" s="221">
        <v>0</v>
      </c>
      <c r="T85" s="222">
        <f>S85*H85</f>
        <v>0</v>
      </c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R85" s="223" t="s">
        <v>228</v>
      </c>
      <c r="AT85" s="223" t="s">
        <v>352</v>
      </c>
      <c r="AU85" s="223" t="s">
        <v>82</v>
      </c>
      <c r="AY85" s="17" t="s">
        <v>351</v>
      </c>
      <c r="BE85" s="224">
        <f>IF(N85="základní",J85,0)</f>
        <v>0</v>
      </c>
      <c r="BF85" s="224">
        <f>IF(N85="snížená",J85,0)</f>
        <v>0</v>
      </c>
      <c r="BG85" s="224">
        <f>IF(N85="zákl. přenesená",J85,0)</f>
        <v>0</v>
      </c>
      <c r="BH85" s="224">
        <f>IF(N85="sníž. přenesená",J85,0)</f>
        <v>0</v>
      </c>
      <c r="BI85" s="224">
        <f>IF(N85="nulová",J85,0)</f>
        <v>0</v>
      </c>
      <c r="BJ85" s="17" t="s">
        <v>82</v>
      </c>
      <c r="BK85" s="224">
        <f>ROUND(I85*H85,2)</f>
        <v>0</v>
      </c>
      <c r="BL85" s="17" t="s">
        <v>228</v>
      </c>
      <c r="BM85" s="223" t="s">
        <v>5904</v>
      </c>
    </row>
    <row r="86" spans="1:51" s="13" customFormat="1" ht="12">
      <c r="A86" s="13"/>
      <c r="B86" s="236"/>
      <c r="C86" s="237"/>
      <c r="D86" s="227" t="s">
        <v>358</v>
      </c>
      <c r="E86" s="238" t="s">
        <v>360</v>
      </c>
      <c r="F86" s="239" t="s">
        <v>5905</v>
      </c>
      <c r="G86" s="237"/>
      <c r="H86" s="240">
        <v>58.317</v>
      </c>
      <c r="I86" s="241"/>
      <c r="J86" s="237"/>
      <c r="K86" s="237"/>
      <c r="L86" s="242"/>
      <c r="M86" s="243"/>
      <c r="N86" s="244"/>
      <c r="O86" s="244"/>
      <c r="P86" s="244"/>
      <c r="Q86" s="244"/>
      <c r="R86" s="244"/>
      <c r="S86" s="244"/>
      <c r="T86" s="245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T86" s="246" t="s">
        <v>358</v>
      </c>
      <c r="AU86" s="246" t="s">
        <v>82</v>
      </c>
      <c r="AV86" s="13" t="s">
        <v>138</v>
      </c>
      <c r="AW86" s="13" t="s">
        <v>35</v>
      </c>
      <c r="AX86" s="13" t="s">
        <v>82</v>
      </c>
      <c r="AY86" s="246" t="s">
        <v>351</v>
      </c>
    </row>
    <row r="87" spans="1:65" s="2" customFormat="1" ht="44.25" customHeight="1">
      <c r="A87" s="38"/>
      <c r="B87" s="39"/>
      <c r="C87" s="212" t="s">
        <v>138</v>
      </c>
      <c r="D87" s="212" t="s">
        <v>352</v>
      </c>
      <c r="E87" s="213" t="s">
        <v>5906</v>
      </c>
      <c r="F87" s="214" t="s">
        <v>453</v>
      </c>
      <c r="G87" s="215" t="s">
        <v>355</v>
      </c>
      <c r="H87" s="216">
        <v>58.317</v>
      </c>
      <c r="I87" s="217"/>
      <c r="J87" s="218">
        <f>ROUND(I87*H87,2)</f>
        <v>0</v>
      </c>
      <c r="K87" s="214" t="s">
        <v>28</v>
      </c>
      <c r="L87" s="44"/>
      <c r="M87" s="219" t="s">
        <v>28</v>
      </c>
      <c r="N87" s="220" t="s">
        <v>45</v>
      </c>
      <c r="O87" s="84"/>
      <c r="P87" s="221">
        <f>O87*H87</f>
        <v>0</v>
      </c>
      <c r="Q87" s="221">
        <v>0</v>
      </c>
      <c r="R87" s="221">
        <f>Q87*H87</f>
        <v>0</v>
      </c>
      <c r="S87" s="221">
        <v>0</v>
      </c>
      <c r="T87" s="222">
        <f>S87*H87</f>
        <v>0</v>
      </c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R87" s="223" t="s">
        <v>228</v>
      </c>
      <c r="AT87" s="223" t="s">
        <v>352</v>
      </c>
      <c r="AU87" s="223" t="s">
        <v>82</v>
      </c>
      <c r="AY87" s="17" t="s">
        <v>351</v>
      </c>
      <c r="BE87" s="224">
        <f>IF(N87="základní",J87,0)</f>
        <v>0</v>
      </c>
      <c r="BF87" s="224">
        <f>IF(N87="snížená",J87,0)</f>
        <v>0</v>
      </c>
      <c r="BG87" s="224">
        <f>IF(N87="zákl. přenesená",J87,0)</f>
        <v>0</v>
      </c>
      <c r="BH87" s="224">
        <f>IF(N87="sníž. přenesená",J87,0)</f>
        <v>0</v>
      </c>
      <c r="BI87" s="224">
        <f>IF(N87="nulová",J87,0)</f>
        <v>0</v>
      </c>
      <c r="BJ87" s="17" t="s">
        <v>82</v>
      </c>
      <c r="BK87" s="224">
        <f>ROUND(I87*H87,2)</f>
        <v>0</v>
      </c>
      <c r="BL87" s="17" t="s">
        <v>228</v>
      </c>
      <c r="BM87" s="223" t="s">
        <v>5907</v>
      </c>
    </row>
    <row r="88" spans="1:51" s="13" customFormat="1" ht="12">
      <c r="A88" s="13"/>
      <c r="B88" s="236"/>
      <c r="C88" s="237"/>
      <c r="D88" s="227" t="s">
        <v>358</v>
      </c>
      <c r="E88" s="238" t="s">
        <v>365</v>
      </c>
      <c r="F88" s="239" t="s">
        <v>5908</v>
      </c>
      <c r="G88" s="237"/>
      <c r="H88" s="240">
        <v>58.317</v>
      </c>
      <c r="I88" s="241"/>
      <c r="J88" s="237"/>
      <c r="K88" s="237"/>
      <c r="L88" s="242"/>
      <c r="M88" s="243"/>
      <c r="N88" s="244"/>
      <c r="O88" s="244"/>
      <c r="P88" s="244"/>
      <c r="Q88" s="244"/>
      <c r="R88" s="244"/>
      <c r="S88" s="244"/>
      <c r="T88" s="245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T88" s="246" t="s">
        <v>358</v>
      </c>
      <c r="AU88" s="246" t="s">
        <v>82</v>
      </c>
      <c r="AV88" s="13" t="s">
        <v>138</v>
      </c>
      <c r="AW88" s="13" t="s">
        <v>35</v>
      </c>
      <c r="AX88" s="13" t="s">
        <v>82</v>
      </c>
      <c r="AY88" s="246" t="s">
        <v>351</v>
      </c>
    </row>
    <row r="89" spans="1:65" s="2" customFormat="1" ht="33" customHeight="1">
      <c r="A89" s="38"/>
      <c r="B89" s="39"/>
      <c r="C89" s="212" t="s">
        <v>367</v>
      </c>
      <c r="D89" s="212" t="s">
        <v>352</v>
      </c>
      <c r="E89" s="213" t="s">
        <v>5049</v>
      </c>
      <c r="F89" s="214" t="s">
        <v>5050</v>
      </c>
      <c r="G89" s="215" t="s">
        <v>355</v>
      </c>
      <c r="H89" s="216">
        <v>1.924</v>
      </c>
      <c r="I89" s="217"/>
      <c r="J89" s="218">
        <f>ROUND(I89*H89,2)</f>
        <v>0</v>
      </c>
      <c r="K89" s="214" t="s">
        <v>356</v>
      </c>
      <c r="L89" s="44"/>
      <c r="M89" s="219" t="s">
        <v>28</v>
      </c>
      <c r="N89" s="220" t="s">
        <v>45</v>
      </c>
      <c r="O89" s="84"/>
      <c r="P89" s="221">
        <f>O89*H89</f>
        <v>0</v>
      </c>
      <c r="Q89" s="221">
        <v>0</v>
      </c>
      <c r="R89" s="221">
        <f>Q89*H89</f>
        <v>0</v>
      </c>
      <c r="S89" s="221">
        <v>0</v>
      </c>
      <c r="T89" s="222">
        <f>S89*H89</f>
        <v>0</v>
      </c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R89" s="223" t="s">
        <v>228</v>
      </c>
      <c r="AT89" s="223" t="s">
        <v>352</v>
      </c>
      <c r="AU89" s="223" t="s">
        <v>82</v>
      </c>
      <c r="AY89" s="17" t="s">
        <v>351</v>
      </c>
      <c r="BE89" s="224">
        <f>IF(N89="základní",J89,0)</f>
        <v>0</v>
      </c>
      <c r="BF89" s="224">
        <f>IF(N89="snížená",J89,0)</f>
        <v>0</v>
      </c>
      <c r="BG89" s="224">
        <f>IF(N89="zákl. přenesená",J89,0)</f>
        <v>0</v>
      </c>
      <c r="BH89" s="224">
        <f>IF(N89="sníž. přenesená",J89,0)</f>
        <v>0</v>
      </c>
      <c r="BI89" s="224">
        <f>IF(N89="nulová",J89,0)</f>
        <v>0</v>
      </c>
      <c r="BJ89" s="17" t="s">
        <v>82</v>
      </c>
      <c r="BK89" s="224">
        <f>ROUND(I89*H89,2)</f>
        <v>0</v>
      </c>
      <c r="BL89" s="17" t="s">
        <v>228</v>
      </c>
      <c r="BM89" s="223" t="s">
        <v>5909</v>
      </c>
    </row>
    <row r="90" spans="1:51" s="13" customFormat="1" ht="12">
      <c r="A90" s="13"/>
      <c r="B90" s="236"/>
      <c r="C90" s="237"/>
      <c r="D90" s="227" t="s">
        <v>358</v>
      </c>
      <c r="E90" s="238" t="s">
        <v>371</v>
      </c>
      <c r="F90" s="239" t="s">
        <v>5910</v>
      </c>
      <c r="G90" s="237"/>
      <c r="H90" s="240">
        <v>1.924</v>
      </c>
      <c r="I90" s="241"/>
      <c r="J90" s="237"/>
      <c r="K90" s="237"/>
      <c r="L90" s="242"/>
      <c r="M90" s="243"/>
      <c r="N90" s="244"/>
      <c r="O90" s="244"/>
      <c r="P90" s="244"/>
      <c r="Q90" s="244"/>
      <c r="R90" s="244"/>
      <c r="S90" s="244"/>
      <c r="T90" s="245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T90" s="246" t="s">
        <v>358</v>
      </c>
      <c r="AU90" s="246" t="s">
        <v>82</v>
      </c>
      <c r="AV90" s="13" t="s">
        <v>138</v>
      </c>
      <c r="AW90" s="13" t="s">
        <v>35</v>
      </c>
      <c r="AX90" s="13" t="s">
        <v>82</v>
      </c>
      <c r="AY90" s="246" t="s">
        <v>351</v>
      </c>
    </row>
    <row r="91" spans="1:65" s="2" customFormat="1" ht="16.5" customHeight="1">
      <c r="A91" s="38"/>
      <c r="B91" s="39"/>
      <c r="C91" s="212" t="s">
        <v>228</v>
      </c>
      <c r="D91" s="212" t="s">
        <v>352</v>
      </c>
      <c r="E91" s="213" t="s">
        <v>462</v>
      </c>
      <c r="F91" s="214" t="s">
        <v>463</v>
      </c>
      <c r="G91" s="215" t="s">
        <v>355</v>
      </c>
      <c r="H91" s="216">
        <v>60.241</v>
      </c>
      <c r="I91" s="217"/>
      <c r="J91" s="218">
        <f>ROUND(I91*H91,2)</f>
        <v>0</v>
      </c>
      <c r="K91" s="214" t="s">
        <v>356</v>
      </c>
      <c r="L91" s="44"/>
      <c r="M91" s="219" t="s">
        <v>28</v>
      </c>
      <c r="N91" s="220" t="s">
        <v>45</v>
      </c>
      <c r="O91" s="84"/>
      <c r="P91" s="221">
        <f>O91*H91</f>
        <v>0</v>
      </c>
      <c r="Q91" s="221">
        <v>0</v>
      </c>
      <c r="R91" s="221">
        <f>Q91*H91</f>
        <v>0</v>
      </c>
      <c r="S91" s="221">
        <v>0</v>
      </c>
      <c r="T91" s="222">
        <f>S91*H91</f>
        <v>0</v>
      </c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R91" s="223" t="s">
        <v>228</v>
      </c>
      <c r="AT91" s="223" t="s">
        <v>352</v>
      </c>
      <c r="AU91" s="223" t="s">
        <v>82</v>
      </c>
      <c r="AY91" s="17" t="s">
        <v>351</v>
      </c>
      <c r="BE91" s="224">
        <f>IF(N91="základní",J91,0)</f>
        <v>0</v>
      </c>
      <c r="BF91" s="224">
        <f>IF(N91="snížená",J91,0)</f>
        <v>0</v>
      </c>
      <c r="BG91" s="224">
        <f>IF(N91="zákl. přenesená",J91,0)</f>
        <v>0</v>
      </c>
      <c r="BH91" s="224">
        <f>IF(N91="sníž. přenesená",J91,0)</f>
        <v>0</v>
      </c>
      <c r="BI91" s="224">
        <f>IF(N91="nulová",J91,0)</f>
        <v>0</v>
      </c>
      <c r="BJ91" s="17" t="s">
        <v>82</v>
      </c>
      <c r="BK91" s="224">
        <f>ROUND(I91*H91,2)</f>
        <v>0</v>
      </c>
      <c r="BL91" s="17" t="s">
        <v>228</v>
      </c>
      <c r="BM91" s="223" t="s">
        <v>5911</v>
      </c>
    </row>
    <row r="92" spans="1:51" s="13" customFormat="1" ht="12">
      <c r="A92" s="13"/>
      <c r="B92" s="236"/>
      <c r="C92" s="237"/>
      <c r="D92" s="227" t="s">
        <v>358</v>
      </c>
      <c r="E92" s="238" t="s">
        <v>375</v>
      </c>
      <c r="F92" s="239" t="s">
        <v>5908</v>
      </c>
      <c r="G92" s="237"/>
      <c r="H92" s="240">
        <v>58.317</v>
      </c>
      <c r="I92" s="241"/>
      <c r="J92" s="237"/>
      <c r="K92" s="237"/>
      <c r="L92" s="242"/>
      <c r="M92" s="243"/>
      <c r="N92" s="244"/>
      <c r="O92" s="244"/>
      <c r="P92" s="244"/>
      <c r="Q92" s="244"/>
      <c r="R92" s="244"/>
      <c r="S92" s="244"/>
      <c r="T92" s="245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46" t="s">
        <v>358</v>
      </c>
      <c r="AU92" s="246" t="s">
        <v>82</v>
      </c>
      <c r="AV92" s="13" t="s">
        <v>138</v>
      </c>
      <c r="AW92" s="13" t="s">
        <v>35</v>
      </c>
      <c r="AX92" s="13" t="s">
        <v>74</v>
      </c>
      <c r="AY92" s="246" t="s">
        <v>351</v>
      </c>
    </row>
    <row r="93" spans="1:51" s="13" customFormat="1" ht="12">
      <c r="A93" s="13"/>
      <c r="B93" s="236"/>
      <c r="C93" s="237"/>
      <c r="D93" s="227" t="s">
        <v>358</v>
      </c>
      <c r="E93" s="238" t="s">
        <v>2824</v>
      </c>
      <c r="F93" s="239" t="s">
        <v>5910</v>
      </c>
      <c r="G93" s="237"/>
      <c r="H93" s="240">
        <v>1.924</v>
      </c>
      <c r="I93" s="241"/>
      <c r="J93" s="237"/>
      <c r="K93" s="237"/>
      <c r="L93" s="242"/>
      <c r="M93" s="243"/>
      <c r="N93" s="244"/>
      <c r="O93" s="244"/>
      <c r="P93" s="244"/>
      <c r="Q93" s="244"/>
      <c r="R93" s="244"/>
      <c r="S93" s="244"/>
      <c r="T93" s="245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46" t="s">
        <v>358</v>
      </c>
      <c r="AU93" s="246" t="s">
        <v>82</v>
      </c>
      <c r="AV93" s="13" t="s">
        <v>138</v>
      </c>
      <c r="AW93" s="13" t="s">
        <v>35</v>
      </c>
      <c r="AX93" s="13" t="s">
        <v>74</v>
      </c>
      <c r="AY93" s="246" t="s">
        <v>351</v>
      </c>
    </row>
    <row r="94" spans="1:51" s="13" customFormat="1" ht="12">
      <c r="A94" s="13"/>
      <c r="B94" s="236"/>
      <c r="C94" s="237"/>
      <c r="D94" s="227" t="s">
        <v>358</v>
      </c>
      <c r="E94" s="238" t="s">
        <v>5912</v>
      </c>
      <c r="F94" s="239" t="s">
        <v>5913</v>
      </c>
      <c r="G94" s="237"/>
      <c r="H94" s="240">
        <v>60.241</v>
      </c>
      <c r="I94" s="241"/>
      <c r="J94" s="237"/>
      <c r="K94" s="237"/>
      <c r="L94" s="242"/>
      <c r="M94" s="243"/>
      <c r="N94" s="244"/>
      <c r="O94" s="244"/>
      <c r="P94" s="244"/>
      <c r="Q94" s="244"/>
      <c r="R94" s="244"/>
      <c r="S94" s="244"/>
      <c r="T94" s="245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46" t="s">
        <v>358</v>
      </c>
      <c r="AU94" s="246" t="s">
        <v>82</v>
      </c>
      <c r="AV94" s="13" t="s">
        <v>138</v>
      </c>
      <c r="AW94" s="13" t="s">
        <v>35</v>
      </c>
      <c r="AX94" s="13" t="s">
        <v>82</v>
      </c>
      <c r="AY94" s="246" t="s">
        <v>351</v>
      </c>
    </row>
    <row r="95" spans="1:63" s="11" customFormat="1" ht="25.9" customHeight="1">
      <c r="A95" s="11"/>
      <c r="B95" s="198"/>
      <c r="C95" s="199"/>
      <c r="D95" s="200" t="s">
        <v>73</v>
      </c>
      <c r="E95" s="201" t="s">
        <v>467</v>
      </c>
      <c r="F95" s="201" t="s">
        <v>5914</v>
      </c>
      <c r="G95" s="199"/>
      <c r="H95" s="199"/>
      <c r="I95" s="202"/>
      <c r="J95" s="203">
        <f>BK95</f>
        <v>0</v>
      </c>
      <c r="K95" s="199"/>
      <c r="L95" s="204"/>
      <c r="M95" s="205"/>
      <c r="N95" s="206"/>
      <c r="O95" s="206"/>
      <c r="P95" s="207">
        <f>SUM(P96:P98)</f>
        <v>0</v>
      </c>
      <c r="Q95" s="206"/>
      <c r="R95" s="207">
        <f>SUM(R96:R98)</f>
        <v>0</v>
      </c>
      <c r="S95" s="206"/>
      <c r="T95" s="208">
        <f>SUM(T96:T98)</f>
        <v>0</v>
      </c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R95" s="209" t="s">
        <v>228</v>
      </c>
      <c r="AT95" s="210" t="s">
        <v>73</v>
      </c>
      <c r="AU95" s="210" t="s">
        <v>74</v>
      </c>
      <c r="AY95" s="209" t="s">
        <v>351</v>
      </c>
      <c r="BK95" s="211">
        <f>SUM(BK96:BK98)</f>
        <v>0</v>
      </c>
    </row>
    <row r="96" spans="1:65" s="2" customFormat="1" ht="33" customHeight="1">
      <c r="A96" s="38"/>
      <c r="B96" s="39"/>
      <c r="C96" s="212" t="s">
        <v>376</v>
      </c>
      <c r="D96" s="212" t="s">
        <v>352</v>
      </c>
      <c r="E96" s="213" t="s">
        <v>5915</v>
      </c>
      <c r="F96" s="214" t="s">
        <v>5916</v>
      </c>
      <c r="G96" s="215" t="s">
        <v>398</v>
      </c>
      <c r="H96" s="216">
        <v>388.78</v>
      </c>
      <c r="I96" s="217"/>
      <c r="J96" s="218">
        <f>ROUND(I96*H96,2)</f>
        <v>0</v>
      </c>
      <c r="K96" s="214" t="s">
        <v>356</v>
      </c>
      <c r="L96" s="44"/>
      <c r="M96" s="219" t="s">
        <v>28</v>
      </c>
      <c r="N96" s="220" t="s">
        <v>45</v>
      </c>
      <c r="O96" s="84"/>
      <c r="P96" s="221">
        <f>O96*H96</f>
        <v>0</v>
      </c>
      <c r="Q96" s="221">
        <v>0</v>
      </c>
      <c r="R96" s="221">
        <f>Q96*H96</f>
        <v>0</v>
      </c>
      <c r="S96" s="221">
        <v>0</v>
      </c>
      <c r="T96" s="222">
        <f>S96*H96</f>
        <v>0</v>
      </c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R96" s="223" t="s">
        <v>228</v>
      </c>
      <c r="AT96" s="223" t="s">
        <v>352</v>
      </c>
      <c r="AU96" s="223" t="s">
        <v>82</v>
      </c>
      <c r="AY96" s="17" t="s">
        <v>351</v>
      </c>
      <c r="BE96" s="224">
        <f>IF(N96="základní",J96,0)</f>
        <v>0</v>
      </c>
      <c r="BF96" s="224">
        <f>IF(N96="snížená",J96,0)</f>
        <v>0</v>
      </c>
      <c r="BG96" s="224">
        <f>IF(N96="zákl. přenesená",J96,0)</f>
        <v>0</v>
      </c>
      <c r="BH96" s="224">
        <f>IF(N96="sníž. přenesená",J96,0)</f>
        <v>0</v>
      </c>
      <c r="BI96" s="224">
        <f>IF(N96="nulová",J96,0)</f>
        <v>0</v>
      </c>
      <c r="BJ96" s="17" t="s">
        <v>82</v>
      </c>
      <c r="BK96" s="224">
        <f>ROUND(I96*H96,2)</f>
        <v>0</v>
      </c>
      <c r="BL96" s="17" t="s">
        <v>228</v>
      </c>
      <c r="BM96" s="223" t="s">
        <v>5917</v>
      </c>
    </row>
    <row r="97" spans="1:51" s="12" customFormat="1" ht="12">
      <c r="A97" s="12"/>
      <c r="B97" s="225"/>
      <c r="C97" s="226"/>
      <c r="D97" s="227" t="s">
        <v>358</v>
      </c>
      <c r="E97" s="228" t="s">
        <v>28</v>
      </c>
      <c r="F97" s="229" t="s">
        <v>5918</v>
      </c>
      <c r="G97" s="226"/>
      <c r="H97" s="228" t="s">
        <v>28</v>
      </c>
      <c r="I97" s="230"/>
      <c r="J97" s="226"/>
      <c r="K97" s="226"/>
      <c r="L97" s="231"/>
      <c r="M97" s="232"/>
      <c r="N97" s="233"/>
      <c r="O97" s="233"/>
      <c r="P97" s="233"/>
      <c r="Q97" s="233"/>
      <c r="R97" s="233"/>
      <c r="S97" s="233"/>
      <c r="T97" s="234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T97" s="235" t="s">
        <v>358</v>
      </c>
      <c r="AU97" s="235" t="s">
        <v>82</v>
      </c>
      <c r="AV97" s="12" t="s">
        <v>82</v>
      </c>
      <c r="AW97" s="12" t="s">
        <v>35</v>
      </c>
      <c r="AX97" s="12" t="s">
        <v>74</v>
      </c>
      <c r="AY97" s="235" t="s">
        <v>351</v>
      </c>
    </row>
    <row r="98" spans="1:51" s="13" customFormat="1" ht="12">
      <c r="A98" s="13"/>
      <c r="B98" s="236"/>
      <c r="C98" s="237"/>
      <c r="D98" s="227" t="s">
        <v>358</v>
      </c>
      <c r="E98" s="238" t="s">
        <v>380</v>
      </c>
      <c r="F98" s="239" t="s">
        <v>5919</v>
      </c>
      <c r="G98" s="237"/>
      <c r="H98" s="240">
        <v>388.78</v>
      </c>
      <c r="I98" s="241"/>
      <c r="J98" s="237"/>
      <c r="K98" s="237"/>
      <c r="L98" s="242"/>
      <c r="M98" s="243"/>
      <c r="N98" s="244"/>
      <c r="O98" s="244"/>
      <c r="P98" s="244"/>
      <c r="Q98" s="244"/>
      <c r="R98" s="244"/>
      <c r="S98" s="244"/>
      <c r="T98" s="245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46" t="s">
        <v>358</v>
      </c>
      <c r="AU98" s="246" t="s">
        <v>82</v>
      </c>
      <c r="AV98" s="13" t="s">
        <v>138</v>
      </c>
      <c r="AW98" s="13" t="s">
        <v>35</v>
      </c>
      <c r="AX98" s="13" t="s">
        <v>82</v>
      </c>
      <c r="AY98" s="246" t="s">
        <v>351</v>
      </c>
    </row>
    <row r="99" spans="1:63" s="11" customFormat="1" ht="25.9" customHeight="1">
      <c r="A99" s="11"/>
      <c r="B99" s="198"/>
      <c r="C99" s="199"/>
      <c r="D99" s="200" t="s">
        <v>73</v>
      </c>
      <c r="E99" s="201" t="s">
        <v>995</v>
      </c>
      <c r="F99" s="201" t="s">
        <v>2341</v>
      </c>
      <c r="G99" s="199"/>
      <c r="H99" s="199"/>
      <c r="I99" s="202"/>
      <c r="J99" s="203">
        <f>BK99</f>
        <v>0</v>
      </c>
      <c r="K99" s="199"/>
      <c r="L99" s="204"/>
      <c r="M99" s="205"/>
      <c r="N99" s="206"/>
      <c r="O99" s="206"/>
      <c r="P99" s="207">
        <f>SUM(P100:P102)</f>
        <v>0</v>
      </c>
      <c r="Q99" s="206"/>
      <c r="R99" s="207">
        <f>SUM(R100:R102)</f>
        <v>0.05</v>
      </c>
      <c r="S99" s="206"/>
      <c r="T99" s="208">
        <f>SUM(T100:T102)</f>
        <v>0</v>
      </c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R99" s="209" t="s">
        <v>228</v>
      </c>
      <c r="AT99" s="210" t="s">
        <v>73</v>
      </c>
      <c r="AU99" s="210" t="s">
        <v>74</v>
      </c>
      <c r="AY99" s="209" t="s">
        <v>351</v>
      </c>
      <c r="BK99" s="211">
        <f>SUM(BK100:BK102)</f>
        <v>0</v>
      </c>
    </row>
    <row r="100" spans="1:65" s="2" customFormat="1" ht="21.75" customHeight="1">
      <c r="A100" s="38"/>
      <c r="B100" s="39"/>
      <c r="C100" s="212" t="s">
        <v>385</v>
      </c>
      <c r="D100" s="212" t="s">
        <v>352</v>
      </c>
      <c r="E100" s="213" t="s">
        <v>5920</v>
      </c>
      <c r="F100" s="214" t="s">
        <v>5921</v>
      </c>
      <c r="G100" s="215" t="s">
        <v>1086</v>
      </c>
      <c r="H100" s="216">
        <v>1</v>
      </c>
      <c r="I100" s="217"/>
      <c r="J100" s="218">
        <f>ROUND(I100*H100,2)</f>
        <v>0</v>
      </c>
      <c r="K100" s="214" t="s">
        <v>28</v>
      </c>
      <c r="L100" s="44"/>
      <c r="M100" s="219" t="s">
        <v>28</v>
      </c>
      <c r="N100" s="220" t="s">
        <v>45</v>
      </c>
      <c r="O100" s="84"/>
      <c r="P100" s="221">
        <f>O100*H100</f>
        <v>0</v>
      </c>
      <c r="Q100" s="221">
        <v>0.05</v>
      </c>
      <c r="R100" s="221">
        <f>Q100*H100</f>
        <v>0.05</v>
      </c>
      <c r="S100" s="221">
        <v>0</v>
      </c>
      <c r="T100" s="222">
        <f>S100*H100</f>
        <v>0</v>
      </c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R100" s="223" t="s">
        <v>228</v>
      </c>
      <c r="AT100" s="223" t="s">
        <v>352</v>
      </c>
      <c r="AU100" s="223" t="s">
        <v>82</v>
      </c>
      <c r="AY100" s="17" t="s">
        <v>351</v>
      </c>
      <c r="BE100" s="224">
        <f>IF(N100="základní",J100,0)</f>
        <v>0</v>
      </c>
      <c r="BF100" s="224">
        <f>IF(N100="snížená",J100,0)</f>
        <v>0</v>
      </c>
      <c r="BG100" s="224">
        <f>IF(N100="zákl. přenesená",J100,0)</f>
        <v>0</v>
      </c>
      <c r="BH100" s="224">
        <f>IF(N100="sníž. přenesená",J100,0)</f>
        <v>0</v>
      </c>
      <c r="BI100" s="224">
        <f>IF(N100="nulová",J100,0)</f>
        <v>0</v>
      </c>
      <c r="BJ100" s="17" t="s">
        <v>82</v>
      </c>
      <c r="BK100" s="224">
        <f>ROUND(I100*H100,2)</f>
        <v>0</v>
      </c>
      <c r="BL100" s="17" t="s">
        <v>228</v>
      </c>
      <c r="BM100" s="223" t="s">
        <v>5922</v>
      </c>
    </row>
    <row r="101" spans="1:51" s="12" customFormat="1" ht="12">
      <c r="A101" s="12"/>
      <c r="B101" s="225"/>
      <c r="C101" s="226"/>
      <c r="D101" s="227" t="s">
        <v>358</v>
      </c>
      <c r="E101" s="228" t="s">
        <v>28</v>
      </c>
      <c r="F101" s="229" t="s">
        <v>5918</v>
      </c>
      <c r="G101" s="226"/>
      <c r="H101" s="228" t="s">
        <v>28</v>
      </c>
      <c r="I101" s="230"/>
      <c r="J101" s="226"/>
      <c r="K101" s="226"/>
      <c r="L101" s="231"/>
      <c r="M101" s="232"/>
      <c r="N101" s="233"/>
      <c r="O101" s="233"/>
      <c r="P101" s="233"/>
      <c r="Q101" s="233"/>
      <c r="R101" s="233"/>
      <c r="S101" s="233"/>
      <c r="T101" s="234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T101" s="235" t="s">
        <v>358</v>
      </c>
      <c r="AU101" s="235" t="s">
        <v>82</v>
      </c>
      <c r="AV101" s="12" t="s">
        <v>82</v>
      </c>
      <c r="AW101" s="12" t="s">
        <v>35</v>
      </c>
      <c r="AX101" s="12" t="s">
        <v>74</v>
      </c>
      <c r="AY101" s="235" t="s">
        <v>351</v>
      </c>
    </row>
    <row r="102" spans="1:51" s="13" customFormat="1" ht="12">
      <c r="A102" s="13"/>
      <c r="B102" s="236"/>
      <c r="C102" s="237"/>
      <c r="D102" s="227" t="s">
        <v>358</v>
      </c>
      <c r="E102" s="238" t="s">
        <v>389</v>
      </c>
      <c r="F102" s="239" t="s">
        <v>82</v>
      </c>
      <c r="G102" s="237"/>
      <c r="H102" s="240">
        <v>1</v>
      </c>
      <c r="I102" s="241"/>
      <c r="J102" s="237"/>
      <c r="K102" s="237"/>
      <c r="L102" s="242"/>
      <c r="M102" s="243"/>
      <c r="N102" s="244"/>
      <c r="O102" s="244"/>
      <c r="P102" s="244"/>
      <c r="Q102" s="244"/>
      <c r="R102" s="244"/>
      <c r="S102" s="244"/>
      <c r="T102" s="245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46" t="s">
        <v>358</v>
      </c>
      <c r="AU102" s="246" t="s">
        <v>82</v>
      </c>
      <c r="AV102" s="13" t="s">
        <v>138</v>
      </c>
      <c r="AW102" s="13" t="s">
        <v>35</v>
      </c>
      <c r="AX102" s="13" t="s">
        <v>82</v>
      </c>
      <c r="AY102" s="246" t="s">
        <v>351</v>
      </c>
    </row>
    <row r="103" spans="1:63" s="11" customFormat="1" ht="25.9" customHeight="1">
      <c r="A103" s="11"/>
      <c r="B103" s="198"/>
      <c r="C103" s="199"/>
      <c r="D103" s="200" t="s">
        <v>73</v>
      </c>
      <c r="E103" s="201" t="s">
        <v>2492</v>
      </c>
      <c r="F103" s="201" t="s">
        <v>2493</v>
      </c>
      <c r="G103" s="199"/>
      <c r="H103" s="199"/>
      <c r="I103" s="202"/>
      <c r="J103" s="203">
        <f>BK103</f>
        <v>0</v>
      </c>
      <c r="K103" s="199"/>
      <c r="L103" s="204"/>
      <c r="M103" s="205"/>
      <c r="N103" s="206"/>
      <c r="O103" s="206"/>
      <c r="P103" s="207">
        <f>P104</f>
        <v>0</v>
      </c>
      <c r="Q103" s="206"/>
      <c r="R103" s="207">
        <f>R104</f>
        <v>0</v>
      </c>
      <c r="S103" s="206"/>
      <c r="T103" s="208">
        <f>T104</f>
        <v>0</v>
      </c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R103" s="209" t="s">
        <v>228</v>
      </c>
      <c r="AT103" s="210" t="s">
        <v>73</v>
      </c>
      <c r="AU103" s="210" t="s">
        <v>74</v>
      </c>
      <c r="AY103" s="209" t="s">
        <v>351</v>
      </c>
      <c r="BK103" s="211">
        <f>BK104</f>
        <v>0</v>
      </c>
    </row>
    <row r="104" spans="1:65" s="2" customFormat="1" ht="21.75" customHeight="1">
      <c r="A104" s="38"/>
      <c r="B104" s="39"/>
      <c r="C104" s="212" t="s">
        <v>395</v>
      </c>
      <c r="D104" s="212" t="s">
        <v>352</v>
      </c>
      <c r="E104" s="213" t="s">
        <v>5923</v>
      </c>
      <c r="F104" s="214" t="s">
        <v>5924</v>
      </c>
      <c r="G104" s="215" t="s">
        <v>540</v>
      </c>
      <c r="H104" s="216">
        <v>0.05</v>
      </c>
      <c r="I104" s="217"/>
      <c r="J104" s="218">
        <f>ROUND(I104*H104,2)</f>
        <v>0</v>
      </c>
      <c r="K104" s="214" t="s">
        <v>356</v>
      </c>
      <c r="L104" s="44"/>
      <c r="M104" s="257" t="s">
        <v>28</v>
      </c>
      <c r="N104" s="258" t="s">
        <v>45</v>
      </c>
      <c r="O104" s="259"/>
      <c r="P104" s="260">
        <f>O104*H104</f>
        <v>0</v>
      </c>
      <c r="Q104" s="260">
        <v>0</v>
      </c>
      <c r="R104" s="260">
        <f>Q104*H104</f>
        <v>0</v>
      </c>
      <c r="S104" s="260">
        <v>0</v>
      </c>
      <c r="T104" s="261">
        <f>S104*H104</f>
        <v>0</v>
      </c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R104" s="223" t="s">
        <v>228</v>
      </c>
      <c r="AT104" s="223" t="s">
        <v>352</v>
      </c>
      <c r="AU104" s="223" t="s">
        <v>82</v>
      </c>
      <c r="AY104" s="17" t="s">
        <v>351</v>
      </c>
      <c r="BE104" s="224">
        <f>IF(N104="základní",J104,0)</f>
        <v>0</v>
      </c>
      <c r="BF104" s="224">
        <f>IF(N104="snížená",J104,0)</f>
        <v>0</v>
      </c>
      <c r="BG104" s="224">
        <f>IF(N104="zákl. přenesená",J104,0)</f>
        <v>0</v>
      </c>
      <c r="BH104" s="224">
        <f>IF(N104="sníž. přenesená",J104,0)</f>
        <v>0</v>
      </c>
      <c r="BI104" s="224">
        <f>IF(N104="nulová",J104,0)</f>
        <v>0</v>
      </c>
      <c r="BJ104" s="17" t="s">
        <v>82</v>
      </c>
      <c r="BK104" s="224">
        <f>ROUND(I104*H104,2)</f>
        <v>0</v>
      </c>
      <c r="BL104" s="17" t="s">
        <v>228</v>
      </c>
      <c r="BM104" s="223" t="s">
        <v>5925</v>
      </c>
    </row>
    <row r="105" spans="1:31" s="2" customFormat="1" ht="6.95" customHeight="1">
      <c r="A105" s="38"/>
      <c r="B105" s="59"/>
      <c r="C105" s="60"/>
      <c r="D105" s="60"/>
      <c r="E105" s="60"/>
      <c r="F105" s="60"/>
      <c r="G105" s="60"/>
      <c r="H105" s="60"/>
      <c r="I105" s="168"/>
      <c r="J105" s="60"/>
      <c r="K105" s="60"/>
      <c r="L105" s="44"/>
      <c r="M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</sheetData>
  <sheetProtection password="CC35" sheet="1" objects="1" scenarios="1" formatColumns="0" formatRows="0" autoFilter="0"/>
  <autoFilter ref="C82:K104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28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28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132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2"/>
      <c r="J3" s="131"/>
      <c r="K3" s="131"/>
      <c r="L3" s="20"/>
      <c r="AT3" s="17" t="s">
        <v>84</v>
      </c>
    </row>
    <row r="4" spans="2:46" s="1" customFormat="1" ht="24.95" customHeight="1">
      <c r="B4" s="20"/>
      <c r="D4" s="133" t="s">
        <v>141</v>
      </c>
      <c r="I4" s="128"/>
      <c r="L4" s="20"/>
      <c r="M4" s="134" t="s">
        <v>10</v>
      </c>
      <c r="AT4" s="17" t="s">
        <v>4</v>
      </c>
    </row>
    <row r="5" spans="2:12" s="1" customFormat="1" ht="6.95" customHeight="1">
      <c r="B5" s="20"/>
      <c r="I5" s="128"/>
      <c r="L5" s="20"/>
    </row>
    <row r="6" spans="2:12" s="1" customFormat="1" ht="12" customHeight="1">
      <c r="B6" s="20"/>
      <c r="D6" s="135" t="s">
        <v>16</v>
      </c>
      <c r="I6" s="128"/>
      <c r="L6" s="20"/>
    </row>
    <row r="7" spans="2:12" s="1" customFormat="1" ht="16.5" customHeight="1">
      <c r="B7" s="20"/>
      <c r="E7" s="136" t="str">
        <f>'Rekapitulace stavby'!K6</f>
        <v>Transform. domova Kamelie Křižanov IV - SO.3 výstavba Měřín DA a DS</v>
      </c>
      <c r="F7" s="135"/>
      <c r="G7" s="135"/>
      <c r="H7" s="135"/>
      <c r="I7" s="128"/>
      <c r="L7" s="20"/>
    </row>
    <row r="8" spans="1:31" s="2" customFormat="1" ht="12" customHeight="1">
      <c r="A8" s="38"/>
      <c r="B8" s="44"/>
      <c r="C8" s="38"/>
      <c r="D8" s="135" t="s">
        <v>149</v>
      </c>
      <c r="E8" s="38"/>
      <c r="F8" s="38"/>
      <c r="G8" s="38"/>
      <c r="H8" s="38"/>
      <c r="I8" s="137"/>
      <c r="J8" s="38"/>
      <c r="K8" s="38"/>
      <c r="L8" s="1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9" t="s">
        <v>5926</v>
      </c>
      <c r="F9" s="38"/>
      <c r="G9" s="38"/>
      <c r="H9" s="38"/>
      <c r="I9" s="137"/>
      <c r="J9" s="38"/>
      <c r="K9" s="38"/>
      <c r="L9" s="1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137"/>
      <c r="J10" s="38"/>
      <c r="K10" s="38"/>
      <c r="L10" s="1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5" t="s">
        <v>18</v>
      </c>
      <c r="E11" s="38"/>
      <c r="F11" s="140" t="s">
        <v>28</v>
      </c>
      <c r="G11" s="38"/>
      <c r="H11" s="38"/>
      <c r="I11" s="141" t="s">
        <v>20</v>
      </c>
      <c r="J11" s="140" t="s">
        <v>28</v>
      </c>
      <c r="K11" s="38"/>
      <c r="L11" s="1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5" t="s">
        <v>22</v>
      </c>
      <c r="E12" s="38"/>
      <c r="F12" s="140" t="s">
        <v>23</v>
      </c>
      <c r="G12" s="38"/>
      <c r="H12" s="38"/>
      <c r="I12" s="141" t="s">
        <v>24</v>
      </c>
      <c r="J12" s="142" t="str">
        <f>'Rekapitulace stavby'!AN8</f>
        <v>27. 1. 2020</v>
      </c>
      <c r="K12" s="38"/>
      <c r="L12" s="1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37"/>
      <c r="J13" s="38"/>
      <c r="K13" s="38"/>
      <c r="L13" s="1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5" t="s">
        <v>26</v>
      </c>
      <c r="E14" s="38"/>
      <c r="F14" s="38"/>
      <c r="G14" s="38"/>
      <c r="H14" s="38"/>
      <c r="I14" s="141" t="s">
        <v>27</v>
      </c>
      <c r="J14" s="140" t="s">
        <v>28</v>
      </c>
      <c r="K14" s="38"/>
      <c r="L14" s="1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0" t="s">
        <v>29</v>
      </c>
      <c r="F15" s="38"/>
      <c r="G15" s="38"/>
      <c r="H15" s="38"/>
      <c r="I15" s="141" t="s">
        <v>30</v>
      </c>
      <c r="J15" s="140" t="s">
        <v>28</v>
      </c>
      <c r="K15" s="38"/>
      <c r="L15" s="1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137"/>
      <c r="J16" s="38"/>
      <c r="K16" s="38"/>
      <c r="L16" s="1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5" t="s">
        <v>31</v>
      </c>
      <c r="E17" s="38"/>
      <c r="F17" s="38"/>
      <c r="G17" s="38"/>
      <c r="H17" s="38"/>
      <c r="I17" s="141" t="s">
        <v>27</v>
      </c>
      <c r="J17" s="33" t="str">
        <f>'Rekapitulace stavby'!AN13</f>
        <v>Vyplň údaj</v>
      </c>
      <c r="K17" s="38"/>
      <c r="L17" s="1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0"/>
      <c r="G18" s="140"/>
      <c r="H18" s="140"/>
      <c r="I18" s="141" t="s">
        <v>30</v>
      </c>
      <c r="J18" s="33" t="str">
        <f>'Rekapitulace stavby'!AN14</f>
        <v>Vyplň údaj</v>
      </c>
      <c r="K18" s="38"/>
      <c r="L18" s="1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137"/>
      <c r="J19" s="38"/>
      <c r="K19" s="38"/>
      <c r="L19" s="1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5" t="s">
        <v>33</v>
      </c>
      <c r="E20" s="38"/>
      <c r="F20" s="38"/>
      <c r="G20" s="38"/>
      <c r="H20" s="38"/>
      <c r="I20" s="141" t="s">
        <v>27</v>
      </c>
      <c r="J20" s="140" t="s">
        <v>28</v>
      </c>
      <c r="K20" s="38"/>
      <c r="L20" s="1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0" t="s">
        <v>34</v>
      </c>
      <c r="F21" s="38"/>
      <c r="G21" s="38"/>
      <c r="H21" s="38"/>
      <c r="I21" s="141" t="s">
        <v>30</v>
      </c>
      <c r="J21" s="140" t="s">
        <v>28</v>
      </c>
      <c r="K21" s="38"/>
      <c r="L21" s="1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137"/>
      <c r="J22" s="38"/>
      <c r="K22" s="38"/>
      <c r="L22" s="1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5" t="s">
        <v>36</v>
      </c>
      <c r="E23" s="38"/>
      <c r="F23" s="38"/>
      <c r="G23" s="38"/>
      <c r="H23" s="38"/>
      <c r="I23" s="141" t="s">
        <v>27</v>
      </c>
      <c r="J23" s="140" t="str">
        <f>IF('Rekapitulace stavby'!AN19="","",'Rekapitulace stavby'!AN19)</f>
        <v/>
      </c>
      <c r="K23" s="38"/>
      <c r="L23" s="1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0" t="str">
        <f>IF('Rekapitulace stavby'!E20="","",'Rekapitulace stavby'!E20)</f>
        <v xml:space="preserve"> </v>
      </c>
      <c r="F24" s="38"/>
      <c r="G24" s="38"/>
      <c r="H24" s="38"/>
      <c r="I24" s="141" t="s">
        <v>30</v>
      </c>
      <c r="J24" s="140" t="str">
        <f>IF('Rekapitulace stavby'!AN20="","",'Rekapitulace stavby'!AN20)</f>
        <v/>
      </c>
      <c r="K24" s="38"/>
      <c r="L24" s="1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137"/>
      <c r="J25" s="38"/>
      <c r="K25" s="38"/>
      <c r="L25" s="1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5" t="s">
        <v>38</v>
      </c>
      <c r="E26" s="38"/>
      <c r="F26" s="38"/>
      <c r="G26" s="38"/>
      <c r="H26" s="38"/>
      <c r="I26" s="137"/>
      <c r="J26" s="38"/>
      <c r="K26" s="38"/>
      <c r="L26" s="1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3"/>
      <c r="B27" s="144"/>
      <c r="C27" s="143"/>
      <c r="D27" s="143"/>
      <c r="E27" s="145" t="s">
        <v>28</v>
      </c>
      <c r="F27" s="145"/>
      <c r="G27" s="145"/>
      <c r="H27" s="145"/>
      <c r="I27" s="146"/>
      <c r="J27" s="143"/>
      <c r="K27" s="143"/>
      <c r="L27" s="147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137"/>
      <c r="J28" s="38"/>
      <c r="K28" s="38"/>
      <c r="L28" s="1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50"/>
      <c r="J29" s="149"/>
      <c r="K29" s="149"/>
      <c r="L29" s="1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1" t="s">
        <v>40</v>
      </c>
      <c r="E30" s="38"/>
      <c r="F30" s="38"/>
      <c r="G30" s="38"/>
      <c r="H30" s="38"/>
      <c r="I30" s="137"/>
      <c r="J30" s="152">
        <f>ROUND(J81,2)</f>
        <v>0</v>
      </c>
      <c r="K30" s="38"/>
      <c r="L30" s="1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50"/>
      <c r="J31" s="149"/>
      <c r="K31" s="149"/>
      <c r="L31" s="1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3" t="s">
        <v>42</v>
      </c>
      <c r="G32" s="38"/>
      <c r="H32" s="38"/>
      <c r="I32" s="154" t="s">
        <v>41</v>
      </c>
      <c r="J32" s="153" t="s">
        <v>43</v>
      </c>
      <c r="K32" s="38"/>
      <c r="L32" s="1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5" t="s">
        <v>44</v>
      </c>
      <c r="E33" s="135" t="s">
        <v>45</v>
      </c>
      <c r="F33" s="156">
        <f>ROUND((SUM(BE81:BE107)),2)</f>
        <v>0</v>
      </c>
      <c r="G33" s="38"/>
      <c r="H33" s="38"/>
      <c r="I33" s="157">
        <v>0.21</v>
      </c>
      <c r="J33" s="156">
        <f>ROUND(((SUM(BE81:BE107))*I33),2)</f>
        <v>0</v>
      </c>
      <c r="K33" s="38"/>
      <c r="L33" s="1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5" t="s">
        <v>46</v>
      </c>
      <c r="F34" s="156">
        <f>ROUND((SUM(BF81:BF107)),2)</f>
        <v>0</v>
      </c>
      <c r="G34" s="38"/>
      <c r="H34" s="38"/>
      <c r="I34" s="157">
        <v>0.15</v>
      </c>
      <c r="J34" s="156">
        <f>ROUND(((SUM(BF81:BF107))*I34),2)</f>
        <v>0</v>
      </c>
      <c r="K34" s="38"/>
      <c r="L34" s="1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5" t="s">
        <v>47</v>
      </c>
      <c r="F35" s="156">
        <f>ROUND((SUM(BG81:BG107)),2)</f>
        <v>0</v>
      </c>
      <c r="G35" s="38"/>
      <c r="H35" s="38"/>
      <c r="I35" s="157">
        <v>0.21</v>
      </c>
      <c r="J35" s="156">
        <f>0</f>
        <v>0</v>
      </c>
      <c r="K35" s="38"/>
      <c r="L35" s="1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5" t="s">
        <v>48</v>
      </c>
      <c r="F36" s="156">
        <f>ROUND((SUM(BH81:BH107)),2)</f>
        <v>0</v>
      </c>
      <c r="G36" s="38"/>
      <c r="H36" s="38"/>
      <c r="I36" s="157">
        <v>0.15</v>
      </c>
      <c r="J36" s="156">
        <f>0</f>
        <v>0</v>
      </c>
      <c r="K36" s="38"/>
      <c r="L36" s="1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5" t="s">
        <v>49</v>
      </c>
      <c r="F37" s="156">
        <f>ROUND((SUM(BI81:BI107)),2)</f>
        <v>0</v>
      </c>
      <c r="G37" s="38"/>
      <c r="H37" s="38"/>
      <c r="I37" s="157">
        <v>0</v>
      </c>
      <c r="J37" s="156">
        <f>0</f>
        <v>0</v>
      </c>
      <c r="K37" s="38"/>
      <c r="L37" s="1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137"/>
      <c r="J38" s="38"/>
      <c r="K38" s="38"/>
      <c r="L38" s="1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8"/>
      <c r="D39" s="159" t="s">
        <v>50</v>
      </c>
      <c r="E39" s="160"/>
      <c r="F39" s="160"/>
      <c r="G39" s="161" t="s">
        <v>51</v>
      </c>
      <c r="H39" s="162" t="s">
        <v>52</v>
      </c>
      <c r="I39" s="163"/>
      <c r="J39" s="164">
        <f>SUM(J30:J37)</f>
        <v>0</v>
      </c>
      <c r="K39" s="165"/>
      <c r="L39" s="1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66"/>
      <c r="C40" s="167"/>
      <c r="D40" s="167"/>
      <c r="E40" s="167"/>
      <c r="F40" s="167"/>
      <c r="G40" s="167"/>
      <c r="H40" s="167"/>
      <c r="I40" s="168"/>
      <c r="J40" s="167"/>
      <c r="K40" s="167"/>
      <c r="L40" s="1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69"/>
      <c r="C44" s="170"/>
      <c r="D44" s="170"/>
      <c r="E44" s="170"/>
      <c r="F44" s="170"/>
      <c r="G44" s="170"/>
      <c r="H44" s="170"/>
      <c r="I44" s="171"/>
      <c r="J44" s="170"/>
      <c r="K44" s="170"/>
      <c r="L44" s="1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218</v>
      </c>
      <c r="D45" s="40"/>
      <c r="E45" s="40"/>
      <c r="F45" s="40"/>
      <c r="G45" s="40"/>
      <c r="H45" s="40"/>
      <c r="I45" s="137"/>
      <c r="J45" s="40"/>
      <c r="K45" s="40"/>
      <c r="L45" s="1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137"/>
      <c r="J46" s="40"/>
      <c r="K46" s="40"/>
      <c r="L46" s="1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137"/>
      <c r="J47" s="40"/>
      <c r="K47" s="40"/>
      <c r="L47" s="1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72" t="str">
        <f>E7</f>
        <v>Transform. domova Kamelie Křižanov IV - SO.3 výstavba Měřín DA a DS</v>
      </c>
      <c r="F48" s="32"/>
      <c r="G48" s="32"/>
      <c r="H48" s="32"/>
      <c r="I48" s="137"/>
      <c r="J48" s="40"/>
      <c r="K48" s="40"/>
      <c r="L48" s="1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149</v>
      </c>
      <c r="D49" s="40"/>
      <c r="E49" s="40"/>
      <c r="F49" s="40"/>
      <c r="G49" s="40"/>
      <c r="H49" s="40"/>
      <c r="I49" s="137"/>
      <c r="J49" s="40"/>
      <c r="K49" s="40"/>
      <c r="L49" s="1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ALFA-265131 - D.2.9. - sadové úpravy</v>
      </c>
      <c r="F50" s="40"/>
      <c r="G50" s="40"/>
      <c r="H50" s="40"/>
      <c r="I50" s="137"/>
      <c r="J50" s="40"/>
      <c r="K50" s="40"/>
      <c r="L50" s="1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137"/>
      <c r="J51" s="40"/>
      <c r="K51" s="40"/>
      <c r="L51" s="1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22</v>
      </c>
      <c r="D52" s="40"/>
      <c r="E52" s="40"/>
      <c r="F52" s="27" t="str">
        <f>F12</f>
        <v>Měřín</v>
      </c>
      <c r="G52" s="40"/>
      <c r="H52" s="40"/>
      <c r="I52" s="141" t="s">
        <v>24</v>
      </c>
      <c r="J52" s="72" t="str">
        <f>IF(J12="","",J12)</f>
        <v>27. 1. 2020</v>
      </c>
      <c r="K52" s="40"/>
      <c r="L52" s="1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137"/>
      <c r="J53" s="40"/>
      <c r="K53" s="40"/>
      <c r="L53" s="1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40.05" customHeight="1">
      <c r="A54" s="38"/>
      <c r="B54" s="39"/>
      <c r="C54" s="32" t="s">
        <v>26</v>
      </c>
      <c r="D54" s="40"/>
      <c r="E54" s="40"/>
      <c r="F54" s="27" t="str">
        <f>E15</f>
        <v>Kraj Výsočina, Žižkova57, Jihlava</v>
      </c>
      <c r="G54" s="40"/>
      <c r="H54" s="40"/>
      <c r="I54" s="141" t="s">
        <v>33</v>
      </c>
      <c r="J54" s="36" t="str">
        <f>E21</f>
        <v>Atelier Alfa, spol. s r.o., Brněnská 48, Jihlava</v>
      </c>
      <c r="K54" s="40"/>
      <c r="L54" s="1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31</v>
      </c>
      <c r="D55" s="40"/>
      <c r="E55" s="40"/>
      <c r="F55" s="27" t="str">
        <f>IF(E18="","",E18)</f>
        <v>Vyplň údaj</v>
      </c>
      <c r="G55" s="40"/>
      <c r="H55" s="40"/>
      <c r="I55" s="141" t="s">
        <v>36</v>
      </c>
      <c r="J55" s="36" t="str">
        <f>E24</f>
        <v xml:space="preserve"> </v>
      </c>
      <c r="K55" s="40"/>
      <c r="L55" s="1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137"/>
      <c r="J56" s="40"/>
      <c r="K56" s="40"/>
      <c r="L56" s="1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73" t="s">
        <v>243</v>
      </c>
      <c r="D57" s="174"/>
      <c r="E57" s="174"/>
      <c r="F57" s="174"/>
      <c r="G57" s="174"/>
      <c r="H57" s="174"/>
      <c r="I57" s="175"/>
      <c r="J57" s="176" t="s">
        <v>244</v>
      </c>
      <c r="K57" s="174"/>
      <c r="L57" s="1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137"/>
      <c r="J58" s="40"/>
      <c r="K58" s="40"/>
      <c r="L58" s="1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77" t="s">
        <v>72</v>
      </c>
      <c r="D59" s="40"/>
      <c r="E59" s="40"/>
      <c r="F59" s="40"/>
      <c r="G59" s="40"/>
      <c r="H59" s="40"/>
      <c r="I59" s="137"/>
      <c r="J59" s="102">
        <f>J81</f>
        <v>0</v>
      </c>
      <c r="K59" s="40"/>
      <c r="L59" s="1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84</v>
      </c>
    </row>
    <row r="60" spans="1:31" s="9" customFormat="1" ht="24.95" customHeight="1">
      <c r="A60" s="9"/>
      <c r="B60" s="178"/>
      <c r="C60" s="179"/>
      <c r="D60" s="180" t="s">
        <v>5900</v>
      </c>
      <c r="E60" s="181"/>
      <c r="F60" s="181"/>
      <c r="G60" s="181"/>
      <c r="H60" s="181"/>
      <c r="I60" s="182"/>
      <c r="J60" s="183">
        <f>J82</f>
        <v>0</v>
      </c>
      <c r="K60" s="179"/>
      <c r="L60" s="184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9" customFormat="1" ht="24.95" customHeight="1">
      <c r="A61" s="9"/>
      <c r="B61" s="178"/>
      <c r="C61" s="179"/>
      <c r="D61" s="180" t="s">
        <v>327</v>
      </c>
      <c r="E61" s="181"/>
      <c r="F61" s="181"/>
      <c r="G61" s="181"/>
      <c r="H61" s="181"/>
      <c r="I61" s="182"/>
      <c r="J61" s="183">
        <f>J106</f>
        <v>0</v>
      </c>
      <c r="K61" s="179"/>
      <c r="L61" s="184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1:31" s="2" customFormat="1" ht="21.8" customHeight="1">
      <c r="A62" s="38"/>
      <c r="B62" s="39"/>
      <c r="C62" s="40"/>
      <c r="D62" s="40"/>
      <c r="E62" s="40"/>
      <c r="F62" s="40"/>
      <c r="G62" s="40"/>
      <c r="H62" s="40"/>
      <c r="I62" s="137"/>
      <c r="J62" s="40"/>
      <c r="K62" s="40"/>
      <c r="L62" s="1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pans="1:31" s="2" customFormat="1" ht="6.95" customHeight="1">
      <c r="A63" s="38"/>
      <c r="B63" s="59"/>
      <c r="C63" s="60"/>
      <c r="D63" s="60"/>
      <c r="E63" s="60"/>
      <c r="F63" s="60"/>
      <c r="G63" s="60"/>
      <c r="H63" s="60"/>
      <c r="I63" s="168"/>
      <c r="J63" s="60"/>
      <c r="K63" s="60"/>
      <c r="L63" s="1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</row>
    <row r="67" spans="1:31" s="2" customFormat="1" ht="6.95" customHeight="1">
      <c r="A67" s="38"/>
      <c r="B67" s="61"/>
      <c r="C67" s="62"/>
      <c r="D67" s="62"/>
      <c r="E67" s="62"/>
      <c r="F67" s="62"/>
      <c r="G67" s="62"/>
      <c r="H67" s="62"/>
      <c r="I67" s="171"/>
      <c r="J67" s="62"/>
      <c r="K67" s="62"/>
      <c r="L67" s="1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</row>
    <row r="68" spans="1:31" s="2" customFormat="1" ht="24.95" customHeight="1">
      <c r="A68" s="38"/>
      <c r="B68" s="39"/>
      <c r="C68" s="23" t="s">
        <v>337</v>
      </c>
      <c r="D68" s="40"/>
      <c r="E68" s="40"/>
      <c r="F68" s="40"/>
      <c r="G68" s="40"/>
      <c r="H68" s="40"/>
      <c r="I68" s="137"/>
      <c r="J68" s="40"/>
      <c r="K68" s="40"/>
      <c r="L68" s="1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</row>
    <row r="69" spans="1:31" s="2" customFormat="1" ht="6.95" customHeight="1">
      <c r="A69" s="38"/>
      <c r="B69" s="39"/>
      <c r="C69" s="40"/>
      <c r="D69" s="40"/>
      <c r="E69" s="40"/>
      <c r="F69" s="40"/>
      <c r="G69" s="40"/>
      <c r="H69" s="40"/>
      <c r="I69" s="137"/>
      <c r="J69" s="40"/>
      <c r="K69" s="40"/>
      <c r="L69" s="1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12" customHeight="1">
      <c r="A70" s="38"/>
      <c r="B70" s="39"/>
      <c r="C70" s="32" t="s">
        <v>16</v>
      </c>
      <c r="D70" s="40"/>
      <c r="E70" s="40"/>
      <c r="F70" s="40"/>
      <c r="G70" s="40"/>
      <c r="H70" s="40"/>
      <c r="I70" s="137"/>
      <c r="J70" s="40"/>
      <c r="K70" s="40"/>
      <c r="L70" s="1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16.5" customHeight="1">
      <c r="A71" s="38"/>
      <c r="B71" s="39"/>
      <c r="C71" s="40"/>
      <c r="D71" s="40"/>
      <c r="E71" s="172" t="str">
        <f>E7</f>
        <v>Transform. domova Kamelie Křižanov IV - SO.3 výstavba Měřín DA a DS</v>
      </c>
      <c r="F71" s="32"/>
      <c r="G71" s="32"/>
      <c r="H71" s="32"/>
      <c r="I71" s="137"/>
      <c r="J71" s="40"/>
      <c r="K71" s="40"/>
      <c r="L71" s="1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2" customHeight="1">
      <c r="A72" s="38"/>
      <c r="B72" s="39"/>
      <c r="C72" s="32" t="s">
        <v>149</v>
      </c>
      <c r="D72" s="40"/>
      <c r="E72" s="40"/>
      <c r="F72" s="40"/>
      <c r="G72" s="40"/>
      <c r="H72" s="40"/>
      <c r="I72" s="137"/>
      <c r="J72" s="40"/>
      <c r="K72" s="40"/>
      <c r="L72" s="1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6.5" customHeight="1">
      <c r="A73" s="38"/>
      <c r="B73" s="39"/>
      <c r="C73" s="40"/>
      <c r="D73" s="40"/>
      <c r="E73" s="69" t="str">
        <f>E9</f>
        <v>ALFA-265131 - D.2.9. - sadové úpravy</v>
      </c>
      <c r="F73" s="40"/>
      <c r="G73" s="40"/>
      <c r="H73" s="40"/>
      <c r="I73" s="137"/>
      <c r="J73" s="40"/>
      <c r="K73" s="40"/>
      <c r="L73" s="1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6.95" customHeight="1">
      <c r="A74" s="38"/>
      <c r="B74" s="39"/>
      <c r="C74" s="40"/>
      <c r="D74" s="40"/>
      <c r="E74" s="40"/>
      <c r="F74" s="40"/>
      <c r="G74" s="40"/>
      <c r="H74" s="40"/>
      <c r="I74" s="137"/>
      <c r="J74" s="40"/>
      <c r="K74" s="40"/>
      <c r="L74" s="1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2" customHeight="1">
      <c r="A75" s="38"/>
      <c r="B75" s="39"/>
      <c r="C75" s="32" t="s">
        <v>22</v>
      </c>
      <c r="D75" s="40"/>
      <c r="E75" s="40"/>
      <c r="F75" s="27" t="str">
        <f>F12</f>
        <v>Měřín</v>
      </c>
      <c r="G75" s="40"/>
      <c r="H75" s="40"/>
      <c r="I75" s="141" t="s">
        <v>24</v>
      </c>
      <c r="J75" s="72" t="str">
        <f>IF(J12="","",J12)</f>
        <v>27. 1. 2020</v>
      </c>
      <c r="K75" s="40"/>
      <c r="L75" s="1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6.95" customHeight="1">
      <c r="A76" s="38"/>
      <c r="B76" s="39"/>
      <c r="C76" s="40"/>
      <c r="D76" s="40"/>
      <c r="E76" s="40"/>
      <c r="F76" s="40"/>
      <c r="G76" s="40"/>
      <c r="H76" s="40"/>
      <c r="I76" s="137"/>
      <c r="J76" s="40"/>
      <c r="K76" s="40"/>
      <c r="L76" s="1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40.05" customHeight="1">
      <c r="A77" s="38"/>
      <c r="B77" s="39"/>
      <c r="C77" s="32" t="s">
        <v>26</v>
      </c>
      <c r="D77" s="40"/>
      <c r="E77" s="40"/>
      <c r="F77" s="27" t="str">
        <f>E15</f>
        <v>Kraj Výsočina, Žižkova57, Jihlava</v>
      </c>
      <c r="G77" s="40"/>
      <c r="H77" s="40"/>
      <c r="I77" s="141" t="s">
        <v>33</v>
      </c>
      <c r="J77" s="36" t="str">
        <f>E21</f>
        <v>Atelier Alfa, spol. s r.o., Brněnská 48, Jihlava</v>
      </c>
      <c r="K77" s="40"/>
      <c r="L77" s="1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5.15" customHeight="1">
      <c r="A78" s="38"/>
      <c r="B78" s="39"/>
      <c r="C78" s="32" t="s">
        <v>31</v>
      </c>
      <c r="D78" s="40"/>
      <c r="E78" s="40"/>
      <c r="F78" s="27" t="str">
        <f>IF(E18="","",E18)</f>
        <v>Vyplň údaj</v>
      </c>
      <c r="G78" s="40"/>
      <c r="H78" s="40"/>
      <c r="I78" s="141" t="s">
        <v>36</v>
      </c>
      <c r="J78" s="36" t="str">
        <f>E24</f>
        <v xml:space="preserve"> </v>
      </c>
      <c r="K78" s="40"/>
      <c r="L78" s="1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0.3" customHeight="1">
      <c r="A79" s="38"/>
      <c r="B79" s="39"/>
      <c r="C79" s="40"/>
      <c r="D79" s="40"/>
      <c r="E79" s="40"/>
      <c r="F79" s="40"/>
      <c r="G79" s="40"/>
      <c r="H79" s="40"/>
      <c r="I79" s="137"/>
      <c r="J79" s="40"/>
      <c r="K79" s="40"/>
      <c r="L79" s="1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10" customFormat="1" ht="29.25" customHeight="1">
      <c r="A80" s="186"/>
      <c r="B80" s="187"/>
      <c r="C80" s="188" t="s">
        <v>338</v>
      </c>
      <c r="D80" s="189" t="s">
        <v>59</v>
      </c>
      <c r="E80" s="189" t="s">
        <v>55</v>
      </c>
      <c r="F80" s="189" t="s">
        <v>56</v>
      </c>
      <c r="G80" s="189" t="s">
        <v>339</v>
      </c>
      <c r="H80" s="189" t="s">
        <v>340</v>
      </c>
      <c r="I80" s="190" t="s">
        <v>341</v>
      </c>
      <c r="J80" s="189" t="s">
        <v>244</v>
      </c>
      <c r="K80" s="191" t="s">
        <v>342</v>
      </c>
      <c r="L80" s="192"/>
      <c r="M80" s="92" t="s">
        <v>28</v>
      </c>
      <c r="N80" s="93" t="s">
        <v>44</v>
      </c>
      <c r="O80" s="93" t="s">
        <v>343</v>
      </c>
      <c r="P80" s="93" t="s">
        <v>344</v>
      </c>
      <c r="Q80" s="93" t="s">
        <v>345</v>
      </c>
      <c r="R80" s="93" t="s">
        <v>346</v>
      </c>
      <c r="S80" s="93" t="s">
        <v>347</v>
      </c>
      <c r="T80" s="94" t="s">
        <v>348</v>
      </c>
      <c r="U80" s="186"/>
      <c r="V80" s="186"/>
      <c r="W80" s="186"/>
      <c r="X80" s="186"/>
      <c r="Y80" s="186"/>
      <c r="Z80" s="186"/>
      <c r="AA80" s="186"/>
      <c r="AB80" s="186"/>
      <c r="AC80" s="186"/>
      <c r="AD80" s="186"/>
      <c r="AE80" s="186"/>
    </row>
    <row r="81" spans="1:63" s="2" customFormat="1" ht="22.8" customHeight="1">
      <c r="A81" s="38"/>
      <c r="B81" s="39"/>
      <c r="C81" s="99" t="s">
        <v>349</v>
      </c>
      <c r="D81" s="40"/>
      <c r="E81" s="40"/>
      <c r="F81" s="40"/>
      <c r="G81" s="40"/>
      <c r="H81" s="40"/>
      <c r="I81" s="137"/>
      <c r="J81" s="193">
        <f>BK81</f>
        <v>0</v>
      </c>
      <c r="K81" s="40"/>
      <c r="L81" s="44"/>
      <c r="M81" s="95"/>
      <c r="N81" s="194"/>
      <c r="O81" s="96"/>
      <c r="P81" s="195">
        <f>P82+P106</f>
        <v>0</v>
      </c>
      <c r="Q81" s="96"/>
      <c r="R81" s="195">
        <f>R82+R106</f>
        <v>4.093853</v>
      </c>
      <c r="S81" s="96"/>
      <c r="T81" s="196">
        <f>T82+T106</f>
        <v>0</v>
      </c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T81" s="17" t="s">
        <v>73</v>
      </c>
      <c r="AU81" s="17" t="s">
        <v>84</v>
      </c>
      <c r="BK81" s="197">
        <f>BK82+BK106</f>
        <v>0</v>
      </c>
    </row>
    <row r="82" spans="1:63" s="11" customFormat="1" ht="25.9" customHeight="1">
      <c r="A82" s="11"/>
      <c r="B82" s="198"/>
      <c r="C82" s="199"/>
      <c r="D82" s="200" t="s">
        <v>73</v>
      </c>
      <c r="E82" s="201" t="s">
        <v>467</v>
      </c>
      <c r="F82" s="201" t="s">
        <v>5914</v>
      </c>
      <c r="G82" s="199"/>
      <c r="H82" s="199"/>
      <c r="I82" s="202"/>
      <c r="J82" s="203">
        <f>BK82</f>
        <v>0</v>
      </c>
      <c r="K82" s="199"/>
      <c r="L82" s="204"/>
      <c r="M82" s="205"/>
      <c r="N82" s="206"/>
      <c r="O82" s="206"/>
      <c r="P82" s="207">
        <f>SUM(P83:P105)</f>
        <v>0</v>
      </c>
      <c r="Q82" s="206"/>
      <c r="R82" s="207">
        <f>SUM(R83:R105)</f>
        <v>4.093853</v>
      </c>
      <c r="S82" s="206"/>
      <c r="T82" s="208">
        <f>SUM(T83:T105)</f>
        <v>0</v>
      </c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R82" s="209" t="s">
        <v>228</v>
      </c>
      <c r="AT82" s="210" t="s">
        <v>73</v>
      </c>
      <c r="AU82" s="210" t="s">
        <v>74</v>
      </c>
      <c r="AY82" s="209" t="s">
        <v>351</v>
      </c>
      <c r="BK82" s="211">
        <f>SUM(BK83:BK105)</f>
        <v>0</v>
      </c>
    </row>
    <row r="83" spans="1:65" s="2" customFormat="1" ht="33" customHeight="1">
      <c r="A83" s="38"/>
      <c r="B83" s="39"/>
      <c r="C83" s="212" t="s">
        <v>82</v>
      </c>
      <c r="D83" s="212" t="s">
        <v>352</v>
      </c>
      <c r="E83" s="213" t="s">
        <v>5927</v>
      </c>
      <c r="F83" s="214" t="s">
        <v>5928</v>
      </c>
      <c r="G83" s="215" t="s">
        <v>398</v>
      </c>
      <c r="H83" s="216">
        <v>388.78</v>
      </c>
      <c r="I83" s="217"/>
      <c r="J83" s="218">
        <f>ROUND(I83*H83,2)</f>
        <v>0</v>
      </c>
      <c r="K83" s="214" t="s">
        <v>356</v>
      </c>
      <c r="L83" s="44"/>
      <c r="M83" s="219" t="s">
        <v>28</v>
      </c>
      <c r="N83" s="220" t="s">
        <v>45</v>
      </c>
      <c r="O83" s="84"/>
      <c r="P83" s="221">
        <f>O83*H83</f>
        <v>0</v>
      </c>
      <c r="Q83" s="221">
        <v>0</v>
      </c>
      <c r="R83" s="221">
        <f>Q83*H83</f>
        <v>0</v>
      </c>
      <c r="S83" s="221">
        <v>0</v>
      </c>
      <c r="T83" s="222">
        <f>S83*H83</f>
        <v>0</v>
      </c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R83" s="223" t="s">
        <v>228</v>
      </c>
      <c r="AT83" s="223" t="s">
        <v>352</v>
      </c>
      <c r="AU83" s="223" t="s">
        <v>82</v>
      </c>
      <c r="AY83" s="17" t="s">
        <v>351</v>
      </c>
      <c r="BE83" s="224">
        <f>IF(N83="základní",J83,0)</f>
        <v>0</v>
      </c>
      <c r="BF83" s="224">
        <f>IF(N83="snížená",J83,0)</f>
        <v>0</v>
      </c>
      <c r="BG83" s="224">
        <f>IF(N83="zákl. přenesená",J83,0)</f>
        <v>0</v>
      </c>
      <c r="BH83" s="224">
        <f>IF(N83="sníž. přenesená",J83,0)</f>
        <v>0</v>
      </c>
      <c r="BI83" s="224">
        <f>IF(N83="nulová",J83,0)</f>
        <v>0</v>
      </c>
      <c r="BJ83" s="17" t="s">
        <v>82</v>
      </c>
      <c r="BK83" s="224">
        <f>ROUND(I83*H83,2)</f>
        <v>0</v>
      </c>
      <c r="BL83" s="17" t="s">
        <v>228</v>
      </c>
      <c r="BM83" s="223" t="s">
        <v>5929</v>
      </c>
    </row>
    <row r="84" spans="1:51" s="12" customFormat="1" ht="12">
      <c r="A84" s="12"/>
      <c r="B84" s="225"/>
      <c r="C84" s="226"/>
      <c r="D84" s="227" t="s">
        <v>358</v>
      </c>
      <c r="E84" s="228" t="s">
        <v>28</v>
      </c>
      <c r="F84" s="229" t="s">
        <v>5918</v>
      </c>
      <c r="G84" s="226"/>
      <c r="H84" s="228" t="s">
        <v>28</v>
      </c>
      <c r="I84" s="230"/>
      <c r="J84" s="226"/>
      <c r="K84" s="226"/>
      <c r="L84" s="231"/>
      <c r="M84" s="232"/>
      <c r="N84" s="233"/>
      <c r="O84" s="233"/>
      <c r="P84" s="233"/>
      <c r="Q84" s="233"/>
      <c r="R84" s="233"/>
      <c r="S84" s="233"/>
      <c r="T84" s="234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T84" s="235" t="s">
        <v>358</v>
      </c>
      <c r="AU84" s="235" t="s">
        <v>82</v>
      </c>
      <c r="AV84" s="12" t="s">
        <v>82</v>
      </c>
      <c r="AW84" s="12" t="s">
        <v>35</v>
      </c>
      <c r="AX84" s="12" t="s">
        <v>74</v>
      </c>
      <c r="AY84" s="235" t="s">
        <v>351</v>
      </c>
    </row>
    <row r="85" spans="1:51" s="13" customFormat="1" ht="12">
      <c r="A85" s="13"/>
      <c r="B85" s="236"/>
      <c r="C85" s="237"/>
      <c r="D85" s="227" t="s">
        <v>358</v>
      </c>
      <c r="E85" s="238" t="s">
        <v>360</v>
      </c>
      <c r="F85" s="239" t="s">
        <v>5919</v>
      </c>
      <c r="G85" s="237"/>
      <c r="H85" s="240">
        <v>388.78</v>
      </c>
      <c r="I85" s="241"/>
      <c r="J85" s="237"/>
      <c r="K85" s="237"/>
      <c r="L85" s="242"/>
      <c r="M85" s="243"/>
      <c r="N85" s="244"/>
      <c r="O85" s="244"/>
      <c r="P85" s="244"/>
      <c r="Q85" s="244"/>
      <c r="R85" s="244"/>
      <c r="S85" s="244"/>
      <c r="T85" s="245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T85" s="246" t="s">
        <v>358</v>
      </c>
      <c r="AU85" s="246" t="s">
        <v>82</v>
      </c>
      <c r="AV85" s="13" t="s">
        <v>138</v>
      </c>
      <c r="AW85" s="13" t="s">
        <v>35</v>
      </c>
      <c r="AX85" s="13" t="s">
        <v>82</v>
      </c>
      <c r="AY85" s="246" t="s">
        <v>351</v>
      </c>
    </row>
    <row r="86" spans="1:65" s="2" customFormat="1" ht="33" customHeight="1">
      <c r="A86" s="38"/>
      <c r="B86" s="39"/>
      <c r="C86" s="212" t="s">
        <v>138</v>
      </c>
      <c r="D86" s="212" t="s">
        <v>352</v>
      </c>
      <c r="E86" s="213" t="s">
        <v>5930</v>
      </c>
      <c r="F86" s="214" t="s">
        <v>5931</v>
      </c>
      <c r="G86" s="215" t="s">
        <v>398</v>
      </c>
      <c r="H86" s="216">
        <v>388.78</v>
      </c>
      <c r="I86" s="217"/>
      <c r="J86" s="218">
        <f>ROUND(I86*H86,2)</f>
        <v>0</v>
      </c>
      <c r="K86" s="214" t="s">
        <v>356</v>
      </c>
      <c r="L86" s="44"/>
      <c r="M86" s="219" t="s">
        <v>28</v>
      </c>
      <c r="N86" s="220" t="s">
        <v>45</v>
      </c>
      <c r="O86" s="84"/>
      <c r="P86" s="221">
        <f>O86*H86</f>
        <v>0</v>
      </c>
      <c r="Q86" s="221">
        <v>0</v>
      </c>
      <c r="R86" s="221">
        <f>Q86*H86</f>
        <v>0</v>
      </c>
      <c r="S86" s="221">
        <v>0</v>
      </c>
      <c r="T86" s="222">
        <f>S86*H86</f>
        <v>0</v>
      </c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R86" s="223" t="s">
        <v>228</v>
      </c>
      <c r="AT86" s="223" t="s">
        <v>352</v>
      </c>
      <c r="AU86" s="223" t="s">
        <v>82</v>
      </c>
      <c r="AY86" s="17" t="s">
        <v>351</v>
      </c>
      <c r="BE86" s="224">
        <f>IF(N86="základní",J86,0)</f>
        <v>0</v>
      </c>
      <c r="BF86" s="224">
        <f>IF(N86="snížená",J86,0)</f>
        <v>0</v>
      </c>
      <c r="BG86" s="224">
        <f>IF(N86="zákl. přenesená",J86,0)</f>
        <v>0</v>
      </c>
      <c r="BH86" s="224">
        <f>IF(N86="sníž. přenesená",J86,0)</f>
        <v>0</v>
      </c>
      <c r="BI86" s="224">
        <f>IF(N86="nulová",J86,0)</f>
        <v>0</v>
      </c>
      <c r="BJ86" s="17" t="s">
        <v>82</v>
      </c>
      <c r="BK86" s="224">
        <f>ROUND(I86*H86,2)</f>
        <v>0</v>
      </c>
      <c r="BL86" s="17" t="s">
        <v>228</v>
      </c>
      <c r="BM86" s="223" t="s">
        <v>5932</v>
      </c>
    </row>
    <row r="87" spans="1:51" s="13" customFormat="1" ht="12">
      <c r="A87" s="13"/>
      <c r="B87" s="236"/>
      <c r="C87" s="237"/>
      <c r="D87" s="227" t="s">
        <v>358</v>
      </c>
      <c r="E87" s="238" t="s">
        <v>365</v>
      </c>
      <c r="F87" s="239" t="s">
        <v>5919</v>
      </c>
      <c r="G87" s="237"/>
      <c r="H87" s="240">
        <v>388.78</v>
      </c>
      <c r="I87" s="241"/>
      <c r="J87" s="237"/>
      <c r="K87" s="237"/>
      <c r="L87" s="242"/>
      <c r="M87" s="243"/>
      <c r="N87" s="244"/>
      <c r="O87" s="244"/>
      <c r="P87" s="244"/>
      <c r="Q87" s="244"/>
      <c r="R87" s="244"/>
      <c r="S87" s="244"/>
      <c r="T87" s="245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T87" s="246" t="s">
        <v>358</v>
      </c>
      <c r="AU87" s="246" t="s">
        <v>82</v>
      </c>
      <c r="AV87" s="13" t="s">
        <v>138</v>
      </c>
      <c r="AW87" s="13" t="s">
        <v>35</v>
      </c>
      <c r="AX87" s="13" t="s">
        <v>82</v>
      </c>
      <c r="AY87" s="246" t="s">
        <v>351</v>
      </c>
    </row>
    <row r="88" spans="1:65" s="2" customFormat="1" ht="16.5" customHeight="1">
      <c r="A88" s="38"/>
      <c r="B88" s="39"/>
      <c r="C88" s="247" t="s">
        <v>367</v>
      </c>
      <c r="D88" s="247" t="s">
        <v>612</v>
      </c>
      <c r="E88" s="248" t="s">
        <v>5933</v>
      </c>
      <c r="F88" s="249" t="s">
        <v>5934</v>
      </c>
      <c r="G88" s="250" t="s">
        <v>355</v>
      </c>
      <c r="H88" s="251">
        <v>19.439</v>
      </c>
      <c r="I88" s="252"/>
      <c r="J88" s="253">
        <f>ROUND(I88*H88,2)</f>
        <v>0</v>
      </c>
      <c r="K88" s="249" t="s">
        <v>28</v>
      </c>
      <c r="L88" s="254"/>
      <c r="M88" s="255" t="s">
        <v>28</v>
      </c>
      <c r="N88" s="256" t="s">
        <v>45</v>
      </c>
      <c r="O88" s="84"/>
      <c r="P88" s="221">
        <f>O88*H88</f>
        <v>0</v>
      </c>
      <c r="Q88" s="221">
        <v>0.21</v>
      </c>
      <c r="R88" s="221">
        <f>Q88*H88</f>
        <v>4.08219</v>
      </c>
      <c r="S88" s="221">
        <v>0</v>
      </c>
      <c r="T88" s="222">
        <f>S88*H88</f>
        <v>0</v>
      </c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R88" s="223" t="s">
        <v>405</v>
      </c>
      <c r="AT88" s="223" t="s">
        <v>612</v>
      </c>
      <c r="AU88" s="223" t="s">
        <v>82</v>
      </c>
      <c r="AY88" s="17" t="s">
        <v>351</v>
      </c>
      <c r="BE88" s="224">
        <f>IF(N88="základní",J88,0)</f>
        <v>0</v>
      </c>
      <c r="BF88" s="224">
        <f>IF(N88="snížená",J88,0)</f>
        <v>0</v>
      </c>
      <c r="BG88" s="224">
        <f>IF(N88="zákl. přenesená",J88,0)</f>
        <v>0</v>
      </c>
      <c r="BH88" s="224">
        <f>IF(N88="sníž. přenesená",J88,0)</f>
        <v>0</v>
      </c>
      <c r="BI88" s="224">
        <f>IF(N88="nulová",J88,0)</f>
        <v>0</v>
      </c>
      <c r="BJ88" s="17" t="s">
        <v>82</v>
      </c>
      <c r="BK88" s="224">
        <f>ROUND(I88*H88,2)</f>
        <v>0</v>
      </c>
      <c r="BL88" s="17" t="s">
        <v>228</v>
      </c>
      <c r="BM88" s="223" t="s">
        <v>5935</v>
      </c>
    </row>
    <row r="89" spans="1:51" s="13" customFormat="1" ht="12">
      <c r="A89" s="13"/>
      <c r="B89" s="236"/>
      <c r="C89" s="237"/>
      <c r="D89" s="227" t="s">
        <v>358</v>
      </c>
      <c r="E89" s="238" t="s">
        <v>371</v>
      </c>
      <c r="F89" s="239" t="s">
        <v>5936</v>
      </c>
      <c r="G89" s="237"/>
      <c r="H89" s="240">
        <v>19.439</v>
      </c>
      <c r="I89" s="241"/>
      <c r="J89" s="237"/>
      <c r="K89" s="237"/>
      <c r="L89" s="242"/>
      <c r="M89" s="243"/>
      <c r="N89" s="244"/>
      <c r="O89" s="244"/>
      <c r="P89" s="244"/>
      <c r="Q89" s="244"/>
      <c r="R89" s="244"/>
      <c r="S89" s="244"/>
      <c r="T89" s="245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46" t="s">
        <v>358</v>
      </c>
      <c r="AU89" s="246" t="s">
        <v>82</v>
      </c>
      <c r="AV89" s="13" t="s">
        <v>138</v>
      </c>
      <c r="AW89" s="13" t="s">
        <v>35</v>
      </c>
      <c r="AX89" s="13" t="s">
        <v>82</v>
      </c>
      <c r="AY89" s="246" t="s">
        <v>351</v>
      </c>
    </row>
    <row r="90" spans="1:65" s="2" customFormat="1" ht="33" customHeight="1">
      <c r="A90" s="38"/>
      <c r="B90" s="39"/>
      <c r="C90" s="212" t="s">
        <v>228</v>
      </c>
      <c r="D90" s="212" t="s">
        <v>352</v>
      </c>
      <c r="E90" s="213" t="s">
        <v>5937</v>
      </c>
      <c r="F90" s="214" t="s">
        <v>5938</v>
      </c>
      <c r="G90" s="215" t="s">
        <v>398</v>
      </c>
      <c r="H90" s="216">
        <v>388.78</v>
      </c>
      <c r="I90" s="217"/>
      <c r="J90" s="218">
        <f>ROUND(I90*H90,2)</f>
        <v>0</v>
      </c>
      <c r="K90" s="214" t="s">
        <v>356</v>
      </c>
      <c r="L90" s="44"/>
      <c r="M90" s="219" t="s">
        <v>28</v>
      </c>
      <c r="N90" s="220" t="s">
        <v>45</v>
      </c>
      <c r="O90" s="84"/>
      <c r="P90" s="221">
        <f>O90*H90</f>
        <v>0</v>
      </c>
      <c r="Q90" s="221">
        <v>0</v>
      </c>
      <c r="R90" s="221">
        <f>Q90*H90</f>
        <v>0</v>
      </c>
      <c r="S90" s="221">
        <v>0</v>
      </c>
      <c r="T90" s="222">
        <f>S90*H90</f>
        <v>0</v>
      </c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R90" s="223" t="s">
        <v>228</v>
      </c>
      <c r="AT90" s="223" t="s">
        <v>352</v>
      </c>
      <c r="AU90" s="223" t="s">
        <v>82</v>
      </c>
      <c r="AY90" s="17" t="s">
        <v>351</v>
      </c>
      <c r="BE90" s="224">
        <f>IF(N90="základní",J90,0)</f>
        <v>0</v>
      </c>
      <c r="BF90" s="224">
        <f>IF(N90="snížená",J90,0)</f>
        <v>0</v>
      </c>
      <c r="BG90" s="224">
        <f>IF(N90="zákl. přenesená",J90,0)</f>
        <v>0</v>
      </c>
      <c r="BH90" s="224">
        <f>IF(N90="sníž. přenesená",J90,0)</f>
        <v>0</v>
      </c>
      <c r="BI90" s="224">
        <f>IF(N90="nulová",J90,0)</f>
        <v>0</v>
      </c>
      <c r="BJ90" s="17" t="s">
        <v>82</v>
      </c>
      <c r="BK90" s="224">
        <f>ROUND(I90*H90,2)</f>
        <v>0</v>
      </c>
      <c r="BL90" s="17" t="s">
        <v>228</v>
      </c>
      <c r="BM90" s="223" t="s">
        <v>5939</v>
      </c>
    </row>
    <row r="91" spans="1:51" s="13" customFormat="1" ht="12">
      <c r="A91" s="13"/>
      <c r="B91" s="236"/>
      <c r="C91" s="237"/>
      <c r="D91" s="227" t="s">
        <v>358</v>
      </c>
      <c r="E91" s="238" t="s">
        <v>375</v>
      </c>
      <c r="F91" s="239" t="s">
        <v>5919</v>
      </c>
      <c r="G91" s="237"/>
      <c r="H91" s="240">
        <v>388.78</v>
      </c>
      <c r="I91" s="241"/>
      <c r="J91" s="237"/>
      <c r="K91" s="237"/>
      <c r="L91" s="242"/>
      <c r="M91" s="243"/>
      <c r="N91" s="244"/>
      <c r="O91" s="244"/>
      <c r="P91" s="244"/>
      <c r="Q91" s="244"/>
      <c r="R91" s="244"/>
      <c r="S91" s="244"/>
      <c r="T91" s="245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46" t="s">
        <v>358</v>
      </c>
      <c r="AU91" s="246" t="s">
        <v>82</v>
      </c>
      <c r="AV91" s="13" t="s">
        <v>138</v>
      </c>
      <c r="AW91" s="13" t="s">
        <v>35</v>
      </c>
      <c r="AX91" s="13" t="s">
        <v>82</v>
      </c>
      <c r="AY91" s="246" t="s">
        <v>351</v>
      </c>
    </row>
    <row r="92" spans="1:65" s="2" customFormat="1" ht="44.25" customHeight="1">
      <c r="A92" s="38"/>
      <c r="B92" s="39"/>
      <c r="C92" s="212" t="s">
        <v>376</v>
      </c>
      <c r="D92" s="212" t="s">
        <v>352</v>
      </c>
      <c r="E92" s="213" t="s">
        <v>5940</v>
      </c>
      <c r="F92" s="214" t="s">
        <v>5941</v>
      </c>
      <c r="G92" s="215" t="s">
        <v>398</v>
      </c>
      <c r="H92" s="216">
        <v>388.78</v>
      </c>
      <c r="I92" s="217"/>
      <c r="J92" s="218">
        <f>ROUND(I92*H92,2)</f>
        <v>0</v>
      </c>
      <c r="K92" s="214" t="s">
        <v>356</v>
      </c>
      <c r="L92" s="44"/>
      <c r="M92" s="219" t="s">
        <v>28</v>
      </c>
      <c r="N92" s="220" t="s">
        <v>45</v>
      </c>
      <c r="O92" s="84"/>
      <c r="P92" s="221">
        <f>O92*H92</f>
        <v>0</v>
      </c>
      <c r="Q92" s="221">
        <v>0</v>
      </c>
      <c r="R92" s="221">
        <f>Q92*H92</f>
        <v>0</v>
      </c>
      <c r="S92" s="221">
        <v>0</v>
      </c>
      <c r="T92" s="222">
        <f>S92*H92</f>
        <v>0</v>
      </c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R92" s="223" t="s">
        <v>228</v>
      </c>
      <c r="AT92" s="223" t="s">
        <v>352</v>
      </c>
      <c r="AU92" s="223" t="s">
        <v>82</v>
      </c>
      <c r="AY92" s="17" t="s">
        <v>351</v>
      </c>
      <c r="BE92" s="224">
        <f>IF(N92="základní",J92,0)</f>
        <v>0</v>
      </c>
      <c r="BF92" s="224">
        <f>IF(N92="snížená",J92,0)</f>
        <v>0</v>
      </c>
      <c r="BG92" s="224">
        <f>IF(N92="zákl. přenesená",J92,0)</f>
        <v>0</v>
      </c>
      <c r="BH92" s="224">
        <f>IF(N92="sníž. přenesená",J92,0)</f>
        <v>0</v>
      </c>
      <c r="BI92" s="224">
        <f>IF(N92="nulová",J92,0)</f>
        <v>0</v>
      </c>
      <c r="BJ92" s="17" t="s">
        <v>82</v>
      </c>
      <c r="BK92" s="224">
        <f>ROUND(I92*H92,2)</f>
        <v>0</v>
      </c>
      <c r="BL92" s="17" t="s">
        <v>228</v>
      </c>
      <c r="BM92" s="223" t="s">
        <v>5942</v>
      </c>
    </row>
    <row r="93" spans="1:51" s="13" customFormat="1" ht="12">
      <c r="A93" s="13"/>
      <c r="B93" s="236"/>
      <c r="C93" s="237"/>
      <c r="D93" s="227" t="s">
        <v>358</v>
      </c>
      <c r="E93" s="238" t="s">
        <v>380</v>
      </c>
      <c r="F93" s="239" t="s">
        <v>5919</v>
      </c>
      <c r="G93" s="237"/>
      <c r="H93" s="240">
        <v>388.78</v>
      </c>
      <c r="I93" s="241"/>
      <c r="J93" s="237"/>
      <c r="K93" s="237"/>
      <c r="L93" s="242"/>
      <c r="M93" s="243"/>
      <c r="N93" s="244"/>
      <c r="O93" s="244"/>
      <c r="P93" s="244"/>
      <c r="Q93" s="244"/>
      <c r="R93" s="244"/>
      <c r="S93" s="244"/>
      <c r="T93" s="245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46" t="s">
        <v>358</v>
      </c>
      <c r="AU93" s="246" t="s">
        <v>82</v>
      </c>
      <c r="AV93" s="13" t="s">
        <v>138</v>
      </c>
      <c r="AW93" s="13" t="s">
        <v>35</v>
      </c>
      <c r="AX93" s="13" t="s">
        <v>82</v>
      </c>
      <c r="AY93" s="246" t="s">
        <v>351</v>
      </c>
    </row>
    <row r="94" spans="1:65" s="2" customFormat="1" ht="16.5" customHeight="1">
      <c r="A94" s="38"/>
      <c r="B94" s="39"/>
      <c r="C94" s="212" t="s">
        <v>385</v>
      </c>
      <c r="D94" s="212" t="s">
        <v>352</v>
      </c>
      <c r="E94" s="213" t="s">
        <v>5943</v>
      </c>
      <c r="F94" s="214" t="s">
        <v>5944</v>
      </c>
      <c r="G94" s="215" t="s">
        <v>398</v>
      </c>
      <c r="H94" s="216">
        <v>388.78</v>
      </c>
      <c r="I94" s="217"/>
      <c r="J94" s="218">
        <f>ROUND(I94*H94,2)</f>
        <v>0</v>
      </c>
      <c r="K94" s="214" t="s">
        <v>356</v>
      </c>
      <c r="L94" s="44"/>
      <c r="M94" s="219" t="s">
        <v>28</v>
      </c>
      <c r="N94" s="220" t="s">
        <v>45</v>
      </c>
      <c r="O94" s="84"/>
      <c r="P94" s="221">
        <f>O94*H94</f>
        <v>0</v>
      </c>
      <c r="Q94" s="221">
        <v>0</v>
      </c>
      <c r="R94" s="221">
        <f>Q94*H94</f>
        <v>0</v>
      </c>
      <c r="S94" s="221">
        <v>0</v>
      </c>
      <c r="T94" s="222">
        <f>S94*H94</f>
        <v>0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223" t="s">
        <v>228</v>
      </c>
      <c r="AT94" s="223" t="s">
        <v>352</v>
      </c>
      <c r="AU94" s="223" t="s">
        <v>82</v>
      </c>
      <c r="AY94" s="17" t="s">
        <v>351</v>
      </c>
      <c r="BE94" s="224">
        <f>IF(N94="základní",J94,0)</f>
        <v>0</v>
      </c>
      <c r="BF94" s="224">
        <f>IF(N94="snížená",J94,0)</f>
        <v>0</v>
      </c>
      <c r="BG94" s="224">
        <f>IF(N94="zákl. přenesená",J94,0)</f>
        <v>0</v>
      </c>
      <c r="BH94" s="224">
        <f>IF(N94="sníž. přenesená",J94,0)</f>
        <v>0</v>
      </c>
      <c r="BI94" s="224">
        <f>IF(N94="nulová",J94,0)</f>
        <v>0</v>
      </c>
      <c r="BJ94" s="17" t="s">
        <v>82</v>
      </c>
      <c r="BK94" s="224">
        <f>ROUND(I94*H94,2)</f>
        <v>0</v>
      </c>
      <c r="BL94" s="17" t="s">
        <v>228</v>
      </c>
      <c r="BM94" s="223" t="s">
        <v>5945</v>
      </c>
    </row>
    <row r="95" spans="1:51" s="13" customFormat="1" ht="12">
      <c r="A95" s="13"/>
      <c r="B95" s="236"/>
      <c r="C95" s="237"/>
      <c r="D95" s="227" t="s">
        <v>358</v>
      </c>
      <c r="E95" s="238" t="s">
        <v>389</v>
      </c>
      <c r="F95" s="239" t="s">
        <v>5919</v>
      </c>
      <c r="G95" s="237"/>
      <c r="H95" s="240">
        <v>388.78</v>
      </c>
      <c r="I95" s="241"/>
      <c r="J95" s="237"/>
      <c r="K95" s="237"/>
      <c r="L95" s="242"/>
      <c r="M95" s="243"/>
      <c r="N95" s="244"/>
      <c r="O95" s="244"/>
      <c r="P95" s="244"/>
      <c r="Q95" s="244"/>
      <c r="R95" s="244"/>
      <c r="S95" s="244"/>
      <c r="T95" s="245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46" t="s">
        <v>358</v>
      </c>
      <c r="AU95" s="246" t="s">
        <v>82</v>
      </c>
      <c r="AV95" s="13" t="s">
        <v>138</v>
      </c>
      <c r="AW95" s="13" t="s">
        <v>35</v>
      </c>
      <c r="AX95" s="13" t="s">
        <v>82</v>
      </c>
      <c r="AY95" s="246" t="s">
        <v>351</v>
      </c>
    </row>
    <row r="96" spans="1:65" s="2" customFormat="1" ht="16.5" customHeight="1">
      <c r="A96" s="38"/>
      <c r="B96" s="39"/>
      <c r="C96" s="247" t="s">
        <v>395</v>
      </c>
      <c r="D96" s="247" t="s">
        <v>612</v>
      </c>
      <c r="E96" s="248" t="s">
        <v>5946</v>
      </c>
      <c r="F96" s="249" t="s">
        <v>5947</v>
      </c>
      <c r="G96" s="250" t="s">
        <v>3979</v>
      </c>
      <c r="H96" s="251">
        <v>11.663</v>
      </c>
      <c r="I96" s="252"/>
      <c r="J96" s="253">
        <f>ROUND(I96*H96,2)</f>
        <v>0</v>
      </c>
      <c r="K96" s="249" t="s">
        <v>356</v>
      </c>
      <c r="L96" s="254"/>
      <c r="M96" s="255" t="s">
        <v>28</v>
      </c>
      <c r="N96" s="256" t="s">
        <v>45</v>
      </c>
      <c r="O96" s="84"/>
      <c r="P96" s="221">
        <f>O96*H96</f>
        <v>0</v>
      </c>
      <c r="Q96" s="221">
        <v>0.001</v>
      </c>
      <c r="R96" s="221">
        <f>Q96*H96</f>
        <v>0.011663</v>
      </c>
      <c r="S96" s="221">
        <v>0</v>
      </c>
      <c r="T96" s="222">
        <f>S96*H96</f>
        <v>0</v>
      </c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R96" s="223" t="s">
        <v>405</v>
      </c>
      <c r="AT96" s="223" t="s">
        <v>612</v>
      </c>
      <c r="AU96" s="223" t="s">
        <v>82</v>
      </c>
      <c r="AY96" s="17" t="s">
        <v>351</v>
      </c>
      <c r="BE96" s="224">
        <f>IF(N96="základní",J96,0)</f>
        <v>0</v>
      </c>
      <c r="BF96" s="224">
        <f>IF(N96="snížená",J96,0)</f>
        <v>0</v>
      </c>
      <c r="BG96" s="224">
        <f>IF(N96="zákl. přenesená",J96,0)</f>
        <v>0</v>
      </c>
      <c r="BH96" s="224">
        <f>IF(N96="sníž. přenesená",J96,0)</f>
        <v>0</v>
      </c>
      <c r="BI96" s="224">
        <f>IF(N96="nulová",J96,0)</f>
        <v>0</v>
      </c>
      <c r="BJ96" s="17" t="s">
        <v>82</v>
      </c>
      <c r="BK96" s="224">
        <f>ROUND(I96*H96,2)</f>
        <v>0</v>
      </c>
      <c r="BL96" s="17" t="s">
        <v>228</v>
      </c>
      <c r="BM96" s="223" t="s">
        <v>5948</v>
      </c>
    </row>
    <row r="97" spans="1:51" s="13" customFormat="1" ht="12">
      <c r="A97" s="13"/>
      <c r="B97" s="236"/>
      <c r="C97" s="237"/>
      <c r="D97" s="227" t="s">
        <v>358</v>
      </c>
      <c r="E97" s="238" t="s">
        <v>400</v>
      </c>
      <c r="F97" s="239" t="s">
        <v>5949</v>
      </c>
      <c r="G97" s="237"/>
      <c r="H97" s="240">
        <v>11.663</v>
      </c>
      <c r="I97" s="241"/>
      <c r="J97" s="237"/>
      <c r="K97" s="237"/>
      <c r="L97" s="242"/>
      <c r="M97" s="243"/>
      <c r="N97" s="244"/>
      <c r="O97" s="244"/>
      <c r="P97" s="244"/>
      <c r="Q97" s="244"/>
      <c r="R97" s="244"/>
      <c r="S97" s="244"/>
      <c r="T97" s="245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46" t="s">
        <v>358</v>
      </c>
      <c r="AU97" s="246" t="s">
        <v>82</v>
      </c>
      <c r="AV97" s="13" t="s">
        <v>138</v>
      </c>
      <c r="AW97" s="13" t="s">
        <v>35</v>
      </c>
      <c r="AX97" s="13" t="s">
        <v>82</v>
      </c>
      <c r="AY97" s="246" t="s">
        <v>351</v>
      </c>
    </row>
    <row r="98" spans="1:65" s="2" customFormat="1" ht="21.75" customHeight="1">
      <c r="A98" s="38"/>
      <c r="B98" s="39"/>
      <c r="C98" s="212" t="s">
        <v>405</v>
      </c>
      <c r="D98" s="212" t="s">
        <v>352</v>
      </c>
      <c r="E98" s="213" t="s">
        <v>5950</v>
      </c>
      <c r="F98" s="214" t="s">
        <v>5951</v>
      </c>
      <c r="G98" s="215" t="s">
        <v>398</v>
      </c>
      <c r="H98" s="216">
        <v>388.78</v>
      </c>
      <c r="I98" s="217"/>
      <c r="J98" s="218">
        <f>ROUND(I98*H98,2)</f>
        <v>0</v>
      </c>
      <c r="K98" s="214" t="s">
        <v>356</v>
      </c>
      <c r="L98" s="44"/>
      <c r="M98" s="219" t="s">
        <v>28</v>
      </c>
      <c r="N98" s="220" t="s">
        <v>45</v>
      </c>
      <c r="O98" s="84"/>
      <c r="P98" s="221">
        <f>O98*H98</f>
        <v>0</v>
      </c>
      <c r="Q98" s="221">
        <v>0</v>
      </c>
      <c r="R98" s="221">
        <f>Q98*H98</f>
        <v>0</v>
      </c>
      <c r="S98" s="221">
        <v>0</v>
      </c>
      <c r="T98" s="222">
        <f>S98*H98</f>
        <v>0</v>
      </c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R98" s="223" t="s">
        <v>228</v>
      </c>
      <c r="AT98" s="223" t="s">
        <v>352</v>
      </c>
      <c r="AU98" s="223" t="s">
        <v>82</v>
      </c>
      <c r="AY98" s="17" t="s">
        <v>351</v>
      </c>
      <c r="BE98" s="224">
        <f>IF(N98="základní",J98,0)</f>
        <v>0</v>
      </c>
      <c r="BF98" s="224">
        <f>IF(N98="snížená",J98,0)</f>
        <v>0</v>
      </c>
      <c r="BG98" s="224">
        <f>IF(N98="zákl. přenesená",J98,0)</f>
        <v>0</v>
      </c>
      <c r="BH98" s="224">
        <f>IF(N98="sníž. přenesená",J98,0)</f>
        <v>0</v>
      </c>
      <c r="BI98" s="224">
        <f>IF(N98="nulová",J98,0)</f>
        <v>0</v>
      </c>
      <c r="BJ98" s="17" t="s">
        <v>82</v>
      </c>
      <c r="BK98" s="224">
        <f>ROUND(I98*H98,2)</f>
        <v>0</v>
      </c>
      <c r="BL98" s="17" t="s">
        <v>228</v>
      </c>
      <c r="BM98" s="223" t="s">
        <v>5952</v>
      </c>
    </row>
    <row r="99" spans="1:51" s="13" customFormat="1" ht="12">
      <c r="A99" s="13"/>
      <c r="B99" s="236"/>
      <c r="C99" s="237"/>
      <c r="D99" s="227" t="s">
        <v>358</v>
      </c>
      <c r="E99" s="238" t="s">
        <v>409</v>
      </c>
      <c r="F99" s="239" t="s">
        <v>5919</v>
      </c>
      <c r="G99" s="237"/>
      <c r="H99" s="240">
        <v>388.78</v>
      </c>
      <c r="I99" s="241"/>
      <c r="J99" s="237"/>
      <c r="K99" s="237"/>
      <c r="L99" s="242"/>
      <c r="M99" s="243"/>
      <c r="N99" s="244"/>
      <c r="O99" s="244"/>
      <c r="P99" s="244"/>
      <c r="Q99" s="244"/>
      <c r="R99" s="244"/>
      <c r="S99" s="244"/>
      <c r="T99" s="245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46" t="s">
        <v>358</v>
      </c>
      <c r="AU99" s="246" t="s">
        <v>82</v>
      </c>
      <c r="AV99" s="13" t="s">
        <v>138</v>
      </c>
      <c r="AW99" s="13" t="s">
        <v>35</v>
      </c>
      <c r="AX99" s="13" t="s">
        <v>82</v>
      </c>
      <c r="AY99" s="246" t="s">
        <v>351</v>
      </c>
    </row>
    <row r="100" spans="1:65" s="2" customFormat="1" ht="16.5" customHeight="1">
      <c r="A100" s="38"/>
      <c r="B100" s="39"/>
      <c r="C100" s="212" t="s">
        <v>411</v>
      </c>
      <c r="D100" s="212" t="s">
        <v>352</v>
      </c>
      <c r="E100" s="213" t="s">
        <v>5953</v>
      </c>
      <c r="F100" s="214" t="s">
        <v>5954</v>
      </c>
      <c r="G100" s="215" t="s">
        <v>398</v>
      </c>
      <c r="H100" s="216">
        <v>388.78</v>
      </c>
      <c r="I100" s="217"/>
      <c r="J100" s="218">
        <f>ROUND(I100*H100,2)</f>
        <v>0</v>
      </c>
      <c r="K100" s="214" t="s">
        <v>28</v>
      </c>
      <c r="L100" s="44"/>
      <c r="M100" s="219" t="s">
        <v>28</v>
      </c>
      <c r="N100" s="220" t="s">
        <v>45</v>
      </c>
      <c r="O100" s="84"/>
      <c r="P100" s="221">
        <f>O100*H100</f>
        <v>0</v>
      </c>
      <c r="Q100" s="221">
        <v>0</v>
      </c>
      <c r="R100" s="221">
        <f>Q100*H100</f>
        <v>0</v>
      </c>
      <c r="S100" s="221">
        <v>0</v>
      </c>
      <c r="T100" s="222">
        <f>S100*H100</f>
        <v>0</v>
      </c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R100" s="223" t="s">
        <v>228</v>
      </c>
      <c r="AT100" s="223" t="s">
        <v>352</v>
      </c>
      <c r="AU100" s="223" t="s">
        <v>82</v>
      </c>
      <c r="AY100" s="17" t="s">
        <v>351</v>
      </c>
      <c r="BE100" s="224">
        <f>IF(N100="základní",J100,0)</f>
        <v>0</v>
      </c>
      <c r="BF100" s="224">
        <f>IF(N100="snížená",J100,0)</f>
        <v>0</v>
      </c>
      <c r="BG100" s="224">
        <f>IF(N100="zákl. přenesená",J100,0)</f>
        <v>0</v>
      </c>
      <c r="BH100" s="224">
        <f>IF(N100="sníž. přenesená",J100,0)</f>
        <v>0</v>
      </c>
      <c r="BI100" s="224">
        <f>IF(N100="nulová",J100,0)</f>
        <v>0</v>
      </c>
      <c r="BJ100" s="17" t="s">
        <v>82</v>
      </c>
      <c r="BK100" s="224">
        <f>ROUND(I100*H100,2)</f>
        <v>0</v>
      </c>
      <c r="BL100" s="17" t="s">
        <v>228</v>
      </c>
      <c r="BM100" s="223" t="s">
        <v>5955</v>
      </c>
    </row>
    <row r="101" spans="1:51" s="13" customFormat="1" ht="12">
      <c r="A101" s="13"/>
      <c r="B101" s="236"/>
      <c r="C101" s="237"/>
      <c r="D101" s="227" t="s">
        <v>358</v>
      </c>
      <c r="E101" s="238" t="s">
        <v>415</v>
      </c>
      <c r="F101" s="239" t="s">
        <v>5919</v>
      </c>
      <c r="G101" s="237"/>
      <c r="H101" s="240">
        <v>388.78</v>
      </c>
      <c r="I101" s="241"/>
      <c r="J101" s="237"/>
      <c r="K101" s="237"/>
      <c r="L101" s="242"/>
      <c r="M101" s="243"/>
      <c r="N101" s="244"/>
      <c r="O101" s="244"/>
      <c r="P101" s="244"/>
      <c r="Q101" s="244"/>
      <c r="R101" s="244"/>
      <c r="S101" s="244"/>
      <c r="T101" s="245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46" t="s">
        <v>358</v>
      </c>
      <c r="AU101" s="246" t="s">
        <v>82</v>
      </c>
      <c r="AV101" s="13" t="s">
        <v>138</v>
      </c>
      <c r="AW101" s="13" t="s">
        <v>35</v>
      </c>
      <c r="AX101" s="13" t="s">
        <v>82</v>
      </c>
      <c r="AY101" s="246" t="s">
        <v>351</v>
      </c>
    </row>
    <row r="102" spans="1:65" s="2" customFormat="1" ht="21.75" customHeight="1">
      <c r="A102" s="38"/>
      <c r="B102" s="39"/>
      <c r="C102" s="212" t="s">
        <v>417</v>
      </c>
      <c r="D102" s="212" t="s">
        <v>352</v>
      </c>
      <c r="E102" s="213" t="s">
        <v>5956</v>
      </c>
      <c r="F102" s="214" t="s">
        <v>5957</v>
      </c>
      <c r="G102" s="215" t="s">
        <v>398</v>
      </c>
      <c r="H102" s="216">
        <v>388.78</v>
      </c>
      <c r="I102" s="217"/>
      <c r="J102" s="218">
        <f>ROUND(I102*H102,2)</f>
        <v>0</v>
      </c>
      <c r="K102" s="214" t="s">
        <v>28</v>
      </c>
      <c r="L102" s="44"/>
      <c r="M102" s="219" t="s">
        <v>28</v>
      </c>
      <c r="N102" s="220" t="s">
        <v>45</v>
      </c>
      <c r="O102" s="84"/>
      <c r="P102" s="221">
        <f>O102*H102</f>
        <v>0</v>
      </c>
      <c r="Q102" s="221">
        <v>0</v>
      </c>
      <c r="R102" s="221">
        <f>Q102*H102</f>
        <v>0</v>
      </c>
      <c r="S102" s="221">
        <v>0</v>
      </c>
      <c r="T102" s="222">
        <f>S102*H102</f>
        <v>0</v>
      </c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R102" s="223" t="s">
        <v>228</v>
      </c>
      <c r="AT102" s="223" t="s">
        <v>352</v>
      </c>
      <c r="AU102" s="223" t="s">
        <v>82</v>
      </c>
      <c r="AY102" s="17" t="s">
        <v>351</v>
      </c>
      <c r="BE102" s="224">
        <f>IF(N102="základní",J102,0)</f>
        <v>0</v>
      </c>
      <c r="BF102" s="224">
        <f>IF(N102="snížená",J102,0)</f>
        <v>0</v>
      </c>
      <c r="BG102" s="224">
        <f>IF(N102="zákl. přenesená",J102,0)</f>
        <v>0</v>
      </c>
      <c r="BH102" s="224">
        <f>IF(N102="sníž. přenesená",J102,0)</f>
        <v>0</v>
      </c>
      <c r="BI102" s="224">
        <f>IF(N102="nulová",J102,0)</f>
        <v>0</v>
      </c>
      <c r="BJ102" s="17" t="s">
        <v>82</v>
      </c>
      <c r="BK102" s="224">
        <f>ROUND(I102*H102,2)</f>
        <v>0</v>
      </c>
      <c r="BL102" s="17" t="s">
        <v>228</v>
      </c>
      <c r="BM102" s="223" t="s">
        <v>5958</v>
      </c>
    </row>
    <row r="103" spans="1:51" s="13" customFormat="1" ht="12">
      <c r="A103" s="13"/>
      <c r="B103" s="236"/>
      <c r="C103" s="237"/>
      <c r="D103" s="227" t="s">
        <v>358</v>
      </c>
      <c r="E103" s="238" t="s">
        <v>421</v>
      </c>
      <c r="F103" s="239" t="s">
        <v>5919</v>
      </c>
      <c r="G103" s="237"/>
      <c r="H103" s="240">
        <v>388.78</v>
      </c>
      <c r="I103" s="241"/>
      <c r="J103" s="237"/>
      <c r="K103" s="237"/>
      <c r="L103" s="242"/>
      <c r="M103" s="243"/>
      <c r="N103" s="244"/>
      <c r="O103" s="244"/>
      <c r="P103" s="244"/>
      <c r="Q103" s="244"/>
      <c r="R103" s="244"/>
      <c r="S103" s="244"/>
      <c r="T103" s="245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46" t="s">
        <v>358</v>
      </c>
      <c r="AU103" s="246" t="s">
        <v>82</v>
      </c>
      <c r="AV103" s="13" t="s">
        <v>138</v>
      </c>
      <c r="AW103" s="13" t="s">
        <v>35</v>
      </c>
      <c r="AX103" s="13" t="s">
        <v>82</v>
      </c>
      <c r="AY103" s="246" t="s">
        <v>351</v>
      </c>
    </row>
    <row r="104" spans="1:65" s="2" customFormat="1" ht="21.75" customHeight="1">
      <c r="A104" s="38"/>
      <c r="B104" s="39"/>
      <c r="C104" s="212" t="s">
        <v>422</v>
      </c>
      <c r="D104" s="212" t="s">
        <v>352</v>
      </c>
      <c r="E104" s="213" t="s">
        <v>5959</v>
      </c>
      <c r="F104" s="214" t="s">
        <v>5960</v>
      </c>
      <c r="G104" s="215" t="s">
        <v>398</v>
      </c>
      <c r="H104" s="216">
        <v>388.78</v>
      </c>
      <c r="I104" s="217"/>
      <c r="J104" s="218">
        <f>ROUND(I104*H104,2)</f>
        <v>0</v>
      </c>
      <c r="K104" s="214" t="s">
        <v>28</v>
      </c>
      <c r="L104" s="44"/>
      <c r="M104" s="219" t="s">
        <v>28</v>
      </c>
      <c r="N104" s="220" t="s">
        <v>45</v>
      </c>
      <c r="O104" s="84"/>
      <c r="P104" s="221">
        <f>O104*H104</f>
        <v>0</v>
      </c>
      <c r="Q104" s="221">
        <v>0</v>
      </c>
      <c r="R104" s="221">
        <f>Q104*H104</f>
        <v>0</v>
      </c>
      <c r="S104" s="221">
        <v>0</v>
      </c>
      <c r="T104" s="222">
        <f>S104*H104</f>
        <v>0</v>
      </c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R104" s="223" t="s">
        <v>228</v>
      </c>
      <c r="AT104" s="223" t="s">
        <v>352</v>
      </c>
      <c r="AU104" s="223" t="s">
        <v>82</v>
      </c>
      <c r="AY104" s="17" t="s">
        <v>351</v>
      </c>
      <c r="BE104" s="224">
        <f>IF(N104="základní",J104,0)</f>
        <v>0</v>
      </c>
      <c r="BF104" s="224">
        <f>IF(N104="snížená",J104,0)</f>
        <v>0</v>
      </c>
      <c r="BG104" s="224">
        <f>IF(N104="zákl. přenesená",J104,0)</f>
        <v>0</v>
      </c>
      <c r="BH104" s="224">
        <f>IF(N104="sníž. přenesená",J104,0)</f>
        <v>0</v>
      </c>
      <c r="BI104" s="224">
        <f>IF(N104="nulová",J104,0)</f>
        <v>0</v>
      </c>
      <c r="BJ104" s="17" t="s">
        <v>82</v>
      </c>
      <c r="BK104" s="224">
        <f>ROUND(I104*H104,2)</f>
        <v>0</v>
      </c>
      <c r="BL104" s="17" t="s">
        <v>228</v>
      </c>
      <c r="BM104" s="223" t="s">
        <v>5961</v>
      </c>
    </row>
    <row r="105" spans="1:51" s="13" customFormat="1" ht="12">
      <c r="A105" s="13"/>
      <c r="B105" s="236"/>
      <c r="C105" s="237"/>
      <c r="D105" s="227" t="s">
        <v>358</v>
      </c>
      <c r="E105" s="238" t="s">
        <v>426</v>
      </c>
      <c r="F105" s="239" t="s">
        <v>5919</v>
      </c>
      <c r="G105" s="237"/>
      <c r="H105" s="240">
        <v>388.78</v>
      </c>
      <c r="I105" s="241"/>
      <c r="J105" s="237"/>
      <c r="K105" s="237"/>
      <c r="L105" s="242"/>
      <c r="M105" s="243"/>
      <c r="N105" s="244"/>
      <c r="O105" s="244"/>
      <c r="P105" s="244"/>
      <c r="Q105" s="244"/>
      <c r="R105" s="244"/>
      <c r="S105" s="244"/>
      <c r="T105" s="245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46" t="s">
        <v>358</v>
      </c>
      <c r="AU105" s="246" t="s">
        <v>82</v>
      </c>
      <c r="AV105" s="13" t="s">
        <v>138</v>
      </c>
      <c r="AW105" s="13" t="s">
        <v>35</v>
      </c>
      <c r="AX105" s="13" t="s">
        <v>82</v>
      </c>
      <c r="AY105" s="246" t="s">
        <v>351</v>
      </c>
    </row>
    <row r="106" spans="1:63" s="11" customFormat="1" ht="25.9" customHeight="1">
      <c r="A106" s="11"/>
      <c r="B106" s="198"/>
      <c r="C106" s="199"/>
      <c r="D106" s="200" t="s">
        <v>73</v>
      </c>
      <c r="E106" s="201" t="s">
        <v>2492</v>
      </c>
      <c r="F106" s="201" t="s">
        <v>2493</v>
      </c>
      <c r="G106" s="199"/>
      <c r="H106" s="199"/>
      <c r="I106" s="202"/>
      <c r="J106" s="203">
        <f>BK106</f>
        <v>0</v>
      </c>
      <c r="K106" s="199"/>
      <c r="L106" s="204"/>
      <c r="M106" s="205"/>
      <c r="N106" s="206"/>
      <c r="O106" s="206"/>
      <c r="P106" s="207">
        <f>P107</f>
        <v>0</v>
      </c>
      <c r="Q106" s="206"/>
      <c r="R106" s="207">
        <f>R107</f>
        <v>0</v>
      </c>
      <c r="S106" s="206"/>
      <c r="T106" s="208">
        <f>T107</f>
        <v>0</v>
      </c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R106" s="209" t="s">
        <v>228</v>
      </c>
      <c r="AT106" s="210" t="s">
        <v>73</v>
      </c>
      <c r="AU106" s="210" t="s">
        <v>74</v>
      </c>
      <c r="AY106" s="209" t="s">
        <v>351</v>
      </c>
      <c r="BK106" s="211">
        <f>BK107</f>
        <v>0</v>
      </c>
    </row>
    <row r="107" spans="1:65" s="2" customFormat="1" ht="21.75" customHeight="1">
      <c r="A107" s="38"/>
      <c r="B107" s="39"/>
      <c r="C107" s="212" t="s">
        <v>428</v>
      </c>
      <c r="D107" s="212" t="s">
        <v>352</v>
      </c>
      <c r="E107" s="213" t="s">
        <v>5923</v>
      </c>
      <c r="F107" s="214" t="s">
        <v>5924</v>
      </c>
      <c r="G107" s="215" t="s">
        <v>540</v>
      </c>
      <c r="H107" s="216">
        <v>4.094</v>
      </c>
      <c r="I107" s="217"/>
      <c r="J107" s="218">
        <f>ROUND(I107*H107,2)</f>
        <v>0</v>
      </c>
      <c r="K107" s="214" t="s">
        <v>356</v>
      </c>
      <c r="L107" s="44"/>
      <c r="M107" s="257" t="s">
        <v>28</v>
      </c>
      <c r="N107" s="258" t="s">
        <v>45</v>
      </c>
      <c r="O107" s="259"/>
      <c r="P107" s="260">
        <f>O107*H107</f>
        <v>0</v>
      </c>
      <c r="Q107" s="260">
        <v>0</v>
      </c>
      <c r="R107" s="260">
        <f>Q107*H107</f>
        <v>0</v>
      </c>
      <c r="S107" s="260">
        <v>0</v>
      </c>
      <c r="T107" s="261">
        <f>S107*H107</f>
        <v>0</v>
      </c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R107" s="223" t="s">
        <v>228</v>
      </c>
      <c r="AT107" s="223" t="s">
        <v>352</v>
      </c>
      <c r="AU107" s="223" t="s">
        <v>82</v>
      </c>
      <c r="AY107" s="17" t="s">
        <v>351</v>
      </c>
      <c r="BE107" s="224">
        <f>IF(N107="základní",J107,0)</f>
        <v>0</v>
      </c>
      <c r="BF107" s="224">
        <f>IF(N107="snížená",J107,0)</f>
        <v>0</v>
      </c>
      <c r="BG107" s="224">
        <f>IF(N107="zákl. přenesená",J107,0)</f>
        <v>0</v>
      </c>
      <c r="BH107" s="224">
        <f>IF(N107="sníž. přenesená",J107,0)</f>
        <v>0</v>
      </c>
      <c r="BI107" s="224">
        <f>IF(N107="nulová",J107,0)</f>
        <v>0</v>
      </c>
      <c r="BJ107" s="17" t="s">
        <v>82</v>
      </c>
      <c r="BK107" s="224">
        <f>ROUND(I107*H107,2)</f>
        <v>0</v>
      </c>
      <c r="BL107" s="17" t="s">
        <v>228</v>
      </c>
      <c r="BM107" s="223" t="s">
        <v>5962</v>
      </c>
    </row>
    <row r="108" spans="1:31" s="2" customFormat="1" ht="6.95" customHeight="1">
      <c r="A108" s="38"/>
      <c r="B108" s="59"/>
      <c r="C108" s="60"/>
      <c r="D108" s="60"/>
      <c r="E108" s="60"/>
      <c r="F108" s="60"/>
      <c r="G108" s="60"/>
      <c r="H108" s="60"/>
      <c r="I108" s="168"/>
      <c r="J108" s="60"/>
      <c r="K108" s="60"/>
      <c r="L108" s="44"/>
      <c r="M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</sheetData>
  <sheetProtection password="CC35" sheet="1" objects="1" scenarios="1" formatColumns="0" formatRows="0" autoFilter="0"/>
  <autoFilter ref="C80:K107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28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28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135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2"/>
      <c r="J3" s="131"/>
      <c r="K3" s="131"/>
      <c r="L3" s="20"/>
      <c r="AT3" s="17" t="s">
        <v>84</v>
      </c>
    </row>
    <row r="4" spans="2:46" s="1" customFormat="1" ht="24.95" customHeight="1">
      <c r="B4" s="20"/>
      <c r="D4" s="133" t="s">
        <v>141</v>
      </c>
      <c r="I4" s="128"/>
      <c r="L4" s="20"/>
      <c r="M4" s="134" t="s">
        <v>10</v>
      </c>
      <c r="AT4" s="17" t="s">
        <v>4</v>
      </c>
    </row>
    <row r="5" spans="2:12" s="1" customFormat="1" ht="6.95" customHeight="1">
      <c r="B5" s="20"/>
      <c r="I5" s="128"/>
      <c r="L5" s="20"/>
    </row>
    <row r="6" spans="2:12" s="1" customFormat="1" ht="12" customHeight="1">
      <c r="B6" s="20"/>
      <c r="D6" s="135" t="s">
        <v>16</v>
      </c>
      <c r="I6" s="128"/>
      <c r="L6" s="20"/>
    </row>
    <row r="7" spans="2:12" s="1" customFormat="1" ht="16.5" customHeight="1">
      <c r="B7" s="20"/>
      <c r="E7" s="136" t="str">
        <f>'Rekapitulace stavby'!K6</f>
        <v>Transform. domova Kamelie Křižanov IV - SO.3 výstavba Měřín DA a DS</v>
      </c>
      <c r="F7" s="135"/>
      <c r="G7" s="135"/>
      <c r="H7" s="135"/>
      <c r="I7" s="128"/>
      <c r="L7" s="20"/>
    </row>
    <row r="8" spans="1:31" s="2" customFormat="1" ht="12" customHeight="1">
      <c r="A8" s="38"/>
      <c r="B8" s="44"/>
      <c r="C8" s="38"/>
      <c r="D8" s="135" t="s">
        <v>149</v>
      </c>
      <c r="E8" s="38"/>
      <c r="F8" s="38"/>
      <c r="G8" s="38"/>
      <c r="H8" s="38"/>
      <c r="I8" s="137"/>
      <c r="J8" s="38"/>
      <c r="K8" s="38"/>
      <c r="L8" s="1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9" t="s">
        <v>5963</v>
      </c>
      <c r="F9" s="38"/>
      <c r="G9" s="38"/>
      <c r="H9" s="38"/>
      <c r="I9" s="137"/>
      <c r="J9" s="38"/>
      <c r="K9" s="38"/>
      <c r="L9" s="1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137"/>
      <c r="J10" s="38"/>
      <c r="K10" s="38"/>
      <c r="L10" s="1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5" t="s">
        <v>18</v>
      </c>
      <c r="E11" s="38"/>
      <c r="F11" s="140" t="s">
        <v>28</v>
      </c>
      <c r="G11" s="38"/>
      <c r="H11" s="38"/>
      <c r="I11" s="141" t="s">
        <v>20</v>
      </c>
      <c r="J11" s="140" t="s">
        <v>28</v>
      </c>
      <c r="K11" s="38"/>
      <c r="L11" s="1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5" t="s">
        <v>22</v>
      </c>
      <c r="E12" s="38"/>
      <c r="F12" s="140" t="s">
        <v>23</v>
      </c>
      <c r="G12" s="38"/>
      <c r="H12" s="38"/>
      <c r="I12" s="141" t="s">
        <v>24</v>
      </c>
      <c r="J12" s="142" t="str">
        <f>'Rekapitulace stavby'!AN8</f>
        <v>27. 1. 2020</v>
      </c>
      <c r="K12" s="38"/>
      <c r="L12" s="1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37"/>
      <c r="J13" s="38"/>
      <c r="K13" s="38"/>
      <c r="L13" s="1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5" t="s">
        <v>26</v>
      </c>
      <c r="E14" s="38"/>
      <c r="F14" s="38"/>
      <c r="G14" s="38"/>
      <c r="H14" s="38"/>
      <c r="I14" s="141" t="s">
        <v>27</v>
      </c>
      <c r="J14" s="140" t="s">
        <v>28</v>
      </c>
      <c r="K14" s="38"/>
      <c r="L14" s="1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0" t="s">
        <v>29</v>
      </c>
      <c r="F15" s="38"/>
      <c r="G15" s="38"/>
      <c r="H15" s="38"/>
      <c r="I15" s="141" t="s">
        <v>30</v>
      </c>
      <c r="J15" s="140" t="s">
        <v>28</v>
      </c>
      <c r="K15" s="38"/>
      <c r="L15" s="1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137"/>
      <c r="J16" s="38"/>
      <c r="K16" s="38"/>
      <c r="L16" s="1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5" t="s">
        <v>31</v>
      </c>
      <c r="E17" s="38"/>
      <c r="F17" s="38"/>
      <c r="G17" s="38"/>
      <c r="H17" s="38"/>
      <c r="I17" s="141" t="s">
        <v>27</v>
      </c>
      <c r="J17" s="33" t="str">
        <f>'Rekapitulace stavby'!AN13</f>
        <v>Vyplň údaj</v>
      </c>
      <c r="K17" s="38"/>
      <c r="L17" s="1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0"/>
      <c r="G18" s="140"/>
      <c r="H18" s="140"/>
      <c r="I18" s="141" t="s">
        <v>30</v>
      </c>
      <c r="J18" s="33" t="str">
        <f>'Rekapitulace stavby'!AN14</f>
        <v>Vyplň údaj</v>
      </c>
      <c r="K18" s="38"/>
      <c r="L18" s="1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137"/>
      <c r="J19" s="38"/>
      <c r="K19" s="38"/>
      <c r="L19" s="1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5" t="s">
        <v>33</v>
      </c>
      <c r="E20" s="38"/>
      <c r="F20" s="38"/>
      <c r="G20" s="38"/>
      <c r="H20" s="38"/>
      <c r="I20" s="141" t="s">
        <v>27</v>
      </c>
      <c r="J20" s="140" t="s">
        <v>28</v>
      </c>
      <c r="K20" s="38"/>
      <c r="L20" s="1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0" t="s">
        <v>34</v>
      </c>
      <c r="F21" s="38"/>
      <c r="G21" s="38"/>
      <c r="H21" s="38"/>
      <c r="I21" s="141" t="s">
        <v>30</v>
      </c>
      <c r="J21" s="140" t="s">
        <v>28</v>
      </c>
      <c r="K21" s="38"/>
      <c r="L21" s="1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137"/>
      <c r="J22" s="38"/>
      <c r="K22" s="38"/>
      <c r="L22" s="1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5" t="s">
        <v>36</v>
      </c>
      <c r="E23" s="38"/>
      <c r="F23" s="38"/>
      <c r="G23" s="38"/>
      <c r="H23" s="38"/>
      <c r="I23" s="141" t="s">
        <v>27</v>
      </c>
      <c r="J23" s="140" t="str">
        <f>IF('Rekapitulace stavby'!AN19="","",'Rekapitulace stavby'!AN19)</f>
        <v/>
      </c>
      <c r="K23" s="38"/>
      <c r="L23" s="1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0" t="str">
        <f>IF('Rekapitulace stavby'!E20="","",'Rekapitulace stavby'!E20)</f>
        <v xml:space="preserve"> </v>
      </c>
      <c r="F24" s="38"/>
      <c r="G24" s="38"/>
      <c r="H24" s="38"/>
      <c r="I24" s="141" t="s">
        <v>30</v>
      </c>
      <c r="J24" s="140" t="str">
        <f>IF('Rekapitulace stavby'!AN20="","",'Rekapitulace stavby'!AN20)</f>
        <v/>
      </c>
      <c r="K24" s="38"/>
      <c r="L24" s="1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137"/>
      <c r="J25" s="38"/>
      <c r="K25" s="38"/>
      <c r="L25" s="1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5" t="s">
        <v>38</v>
      </c>
      <c r="E26" s="38"/>
      <c r="F26" s="38"/>
      <c r="G26" s="38"/>
      <c r="H26" s="38"/>
      <c r="I26" s="137"/>
      <c r="J26" s="38"/>
      <c r="K26" s="38"/>
      <c r="L26" s="1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3"/>
      <c r="B27" s="144"/>
      <c r="C27" s="143"/>
      <c r="D27" s="143"/>
      <c r="E27" s="145" t="s">
        <v>28</v>
      </c>
      <c r="F27" s="145"/>
      <c r="G27" s="145"/>
      <c r="H27" s="145"/>
      <c r="I27" s="146"/>
      <c r="J27" s="143"/>
      <c r="K27" s="143"/>
      <c r="L27" s="147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137"/>
      <c r="J28" s="38"/>
      <c r="K28" s="38"/>
      <c r="L28" s="1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50"/>
      <c r="J29" s="149"/>
      <c r="K29" s="149"/>
      <c r="L29" s="1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1" t="s">
        <v>40</v>
      </c>
      <c r="E30" s="38"/>
      <c r="F30" s="38"/>
      <c r="G30" s="38"/>
      <c r="H30" s="38"/>
      <c r="I30" s="137"/>
      <c r="J30" s="152">
        <f>ROUND(J81,2)</f>
        <v>0</v>
      </c>
      <c r="K30" s="38"/>
      <c r="L30" s="1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50"/>
      <c r="J31" s="149"/>
      <c r="K31" s="149"/>
      <c r="L31" s="1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3" t="s">
        <v>42</v>
      </c>
      <c r="G32" s="38"/>
      <c r="H32" s="38"/>
      <c r="I32" s="154" t="s">
        <v>41</v>
      </c>
      <c r="J32" s="153" t="s">
        <v>43</v>
      </c>
      <c r="K32" s="38"/>
      <c r="L32" s="1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5" t="s">
        <v>44</v>
      </c>
      <c r="E33" s="135" t="s">
        <v>45</v>
      </c>
      <c r="F33" s="156">
        <f>ROUND((SUM(BE81:BE157)),2)</f>
        <v>0</v>
      </c>
      <c r="G33" s="38"/>
      <c r="H33" s="38"/>
      <c r="I33" s="157">
        <v>0.21</v>
      </c>
      <c r="J33" s="156">
        <f>ROUND(((SUM(BE81:BE157))*I33),2)</f>
        <v>0</v>
      </c>
      <c r="K33" s="38"/>
      <c r="L33" s="1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5" t="s">
        <v>46</v>
      </c>
      <c r="F34" s="156">
        <f>ROUND((SUM(BF81:BF157)),2)</f>
        <v>0</v>
      </c>
      <c r="G34" s="38"/>
      <c r="H34" s="38"/>
      <c r="I34" s="157">
        <v>0.15</v>
      </c>
      <c r="J34" s="156">
        <f>ROUND(((SUM(BF81:BF157))*I34),2)</f>
        <v>0</v>
      </c>
      <c r="K34" s="38"/>
      <c r="L34" s="1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5" t="s">
        <v>47</v>
      </c>
      <c r="F35" s="156">
        <f>ROUND((SUM(BG81:BG157)),2)</f>
        <v>0</v>
      </c>
      <c r="G35" s="38"/>
      <c r="H35" s="38"/>
      <c r="I35" s="157">
        <v>0.21</v>
      </c>
      <c r="J35" s="156">
        <f>0</f>
        <v>0</v>
      </c>
      <c r="K35" s="38"/>
      <c r="L35" s="1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5" t="s">
        <v>48</v>
      </c>
      <c r="F36" s="156">
        <f>ROUND((SUM(BH81:BH157)),2)</f>
        <v>0</v>
      </c>
      <c r="G36" s="38"/>
      <c r="H36" s="38"/>
      <c r="I36" s="157">
        <v>0.15</v>
      </c>
      <c r="J36" s="156">
        <f>0</f>
        <v>0</v>
      </c>
      <c r="K36" s="38"/>
      <c r="L36" s="1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5" t="s">
        <v>49</v>
      </c>
      <c r="F37" s="156">
        <f>ROUND((SUM(BI81:BI157)),2)</f>
        <v>0</v>
      </c>
      <c r="G37" s="38"/>
      <c r="H37" s="38"/>
      <c r="I37" s="157">
        <v>0</v>
      </c>
      <c r="J37" s="156">
        <f>0</f>
        <v>0</v>
      </c>
      <c r="K37" s="38"/>
      <c r="L37" s="1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137"/>
      <c r="J38" s="38"/>
      <c r="K38" s="38"/>
      <c r="L38" s="1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8"/>
      <c r="D39" s="159" t="s">
        <v>50</v>
      </c>
      <c r="E39" s="160"/>
      <c r="F39" s="160"/>
      <c r="G39" s="161" t="s">
        <v>51</v>
      </c>
      <c r="H39" s="162" t="s">
        <v>52</v>
      </c>
      <c r="I39" s="163"/>
      <c r="J39" s="164">
        <f>SUM(J30:J37)</f>
        <v>0</v>
      </c>
      <c r="K39" s="165"/>
      <c r="L39" s="1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66"/>
      <c r="C40" s="167"/>
      <c r="D40" s="167"/>
      <c r="E40" s="167"/>
      <c r="F40" s="167"/>
      <c r="G40" s="167"/>
      <c r="H40" s="167"/>
      <c r="I40" s="168"/>
      <c r="J40" s="167"/>
      <c r="K40" s="167"/>
      <c r="L40" s="1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69"/>
      <c r="C44" s="170"/>
      <c r="D44" s="170"/>
      <c r="E44" s="170"/>
      <c r="F44" s="170"/>
      <c r="G44" s="170"/>
      <c r="H44" s="170"/>
      <c r="I44" s="171"/>
      <c r="J44" s="170"/>
      <c r="K44" s="170"/>
      <c r="L44" s="1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218</v>
      </c>
      <c r="D45" s="40"/>
      <c r="E45" s="40"/>
      <c r="F45" s="40"/>
      <c r="G45" s="40"/>
      <c r="H45" s="40"/>
      <c r="I45" s="137"/>
      <c r="J45" s="40"/>
      <c r="K45" s="40"/>
      <c r="L45" s="1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137"/>
      <c r="J46" s="40"/>
      <c r="K46" s="40"/>
      <c r="L46" s="1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137"/>
      <c r="J47" s="40"/>
      <c r="K47" s="40"/>
      <c r="L47" s="1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72" t="str">
        <f>E7</f>
        <v>Transform. domova Kamelie Křižanov IV - SO.3 výstavba Měřín DA a DS</v>
      </c>
      <c r="F48" s="32"/>
      <c r="G48" s="32"/>
      <c r="H48" s="32"/>
      <c r="I48" s="137"/>
      <c r="J48" s="40"/>
      <c r="K48" s="40"/>
      <c r="L48" s="1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149</v>
      </c>
      <c r="D49" s="40"/>
      <c r="E49" s="40"/>
      <c r="F49" s="40"/>
      <c r="G49" s="40"/>
      <c r="H49" s="40"/>
      <c r="I49" s="137"/>
      <c r="J49" s="40"/>
      <c r="K49" s="40"/>
      <c r="L49" s="1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ALFA-26514 - vedlejší a ostatní náklady</v>
      </c>
      <c r="F50" s="40"/>
      <c r="G50" s="40"/>
      <c r="H50" s="40"/>
      <c r="I50" s="137"/>
      <c r="J50" s="40"/>
      <c r="K50" s="40"/>
      <c r="L50" s="1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137"/>
      <c r="J51" s="40"/>
      <c r="K51" s="40"/>
      <c r="L51" s="1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22</v>
      </c>
      <c r="D52" s="40"/>
      <c r="E52" s="40"/>
      <c r="F52" s="27" t="str">
        <f>F12</f>
        <v>Měřín</v>
      </c>
      <c r="G52" s="40"/>
      <c r="H52" s="40"/>
      <c r="I52" s="141" t="s">
        <v>24</v>
      </c>
      <c r="J52" s="72" t="str">
        <f>IF(J12="","",J12)</f>
        <v>27. 1. 2020</v>
      </c>
      <c r="K52" s="40"/>
      <c r="L52" s="1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137"/>
      <c r="J53" s="40"/>
      <c r="K53" s="40"/>
      <c r="L53" s="1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40.05" customHeight="1">
      <c r="A54" s="38"/>
      <c r="B54" s="39"/>
      <c r="C54" s="32" t="s">
        <v>26</v>
      </c>
      <c r="D54" s="40"/>
      <c r="E54" s="40"/>
      <c r="F54" s="27" t="str">
        <f>E15</f>
        <v>Kraj Výsočina, Žižkova57, Jihlava</v>
      </c>
      <c r="G54" s="40"/>
      <c r="H54" s="40"/>
      <c r="I54" s="141" t="s">
        <v>33</v>
      </c>
      <c r="J54" s="36" t="str">
        <f>E21</f>
        <v>Atelier Alfa, spol. s r.o., Brněnská 48, Jihlava</v>
      </c>
      <c r="K54" s="40"/>
      <c r="L54" s="1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31</v>
      </c>
      <c r="D55" s="40"/>
      <c r="E55" s="40"/>
      <c r="F55" s="27" t="str">
        <f>IF(E18="","",E18)</f>
        <v>Vyplň údaj</v>
      </c>
      <c r="G55" s="40"/>
      <c r="H55" s="40"/>
      <c r="I55" s="141" t="s">
        <v>36</v>
      </c>
      <c r="J55" s="36" t="str">
        <f>E24</f>
        <v xml:space="preserve"> </v>
      </c>
      <c r="K55" s="40"/>
      <c r="L55" s="1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137"/>
      <c r="J56" s="40"/>
      <c r="K56" s="40"/>
      <c r="L56" s="1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73" t="s">
        <v>243</v>
      </c>
      <c r="D57" s="174"/>
      <c r="E57" s="174"/>
      <c r="F57" s="174"/>
      <c r="G57" s="174"/>
      <c r="H57" s="174"/>
      <c r="I57" s="175"/>
      <c r="J57" s="176" t="s">
        <v>244</v>
      </c>
      <c r="K57" s="174"/>
      <c r="L57" s="1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137"/>
      <c r="J58" s="40"/>
      <c r="K58" s="40"/>
      <c r="L58" s="1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77" t="s">
        <v>72</v>
      </c>
      <c r="D59" s="40"/>
      <c r="E59" s="40"/>
      <c r="F59" s="40"/>
      <c r="G59" s="40"/>
      <c r="H59" s="40"/>
      <c r="I59" s="137"/>
      <c r="J59" s="102">
        <f>J81</f>
        <v>0</v>
      </c>
      <c r="K59" s="40"/>
      <c r="L59" s="1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84</v>
      </c>
    </row>
    <row r="60" spans="1:31" s="9" customFormat="1" ht="24.95" customHeight="1">
      <c r="A60" s="9"/>
      <c r="B60" s="178"/>
      <c r="C60" s="179"/>
      <c r="D60" s="180" t="s">
        <v>5964</v>
      </c>
      <c r="E60" s="181"/>
      <c r="F60" s="181"/>
      <c r="G60" s="181"/>
      <c r="H60" s="181"/>
      <c r="I60" s="182"/>
      <c r="J60" s="183">
        <f>J82</f>
        <v>0</v>
      </c>
      <c r="K60" s="179"/>
      <c r="L60" s="184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9" customFormat="1" ht="24.95" customHeight="1">
      <c r="A61" s="9"/>
      <c r="B61" s="178"/>
      <c r="C61" s="179"/>
      <c r="D61" s="180" t="s">
        <v>5965</v>
      </c>
      <c r="E61" s="181"/>
      <c r="F61" s="181"/>
      <c r="G61" s="181"/>
      <c r="H61" s="181"/>
      <c r="I61" s="182"/>
      <c r="J61" s="183">
        <f>J139</f>
        <v>0</v>
      </c>
      <c r="K61" s="179"/>
      <c r="L61" s="184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1:31" s="2" customFormat="1" ht="21.8" customHeight="1">
      <c r="A62" s="38"/>
      <c r="B62" s="39"/>
      <c r="C62" s="40"/>
      <c r="D62" s="40"/>
      <c r="E62" s="40"/>
      <c r="F62" s="40"/>
      <c r="G62" s="40"/>
      <c r="H62" s="40"/>
      <c r="I62" s="137"/>
      <c r="J62" s="40"/>
      <c r="K62" s="40"/>
      <c r="L62" s="1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pans="1:31" s="2" customFormat="1" ht="6.95" customHeight="1">
      <c r="A63" s="38"/>
      <c r="B63" s="59"/>
      <c r="C63" s="60"/>
      <c r="D63" s="60"/>
      <c r="E63" s="60"/>
      <c r="F63" s="60"/>
      <c r="G63" s="60"/>
      <c r="H63" s="60"/>
      <c r="I63" s="168"/>
      <c r="J63" s="60"/>
      <c r="K63" s="60"/>
      <c r="L63" s="1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</row>
    <row r="67" spans="1:31" s="2" customFormat="1" ht="6.95" customHeight="1">
      <c r="A67" s="38"/>
      <c r="B67" s="61"/>
      <c r="C67" s="62"/>
      <c r="D67" s="62"/>
      <c r="E67" s="62"/>
      <c r="F67" s="62"/>
      <c r="G67" s="62"/>
      <c r="H67" s="62"/>
      <c r="I67" s="171"/>
      <c r="J67" s="62"/>
      <c r="K67" s="62"/>
      <c r="L67" s="1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</row>
    <row r="68" spans="1:31" s="2" customFormat="1" ht="24.95" customHeight="1">
      <c r="A68" s="38"/>
      <c r="B68" s="39"/>
      <c r="C68" s="23" t="s">
        <v>337</v>
      </c>
      <c r="D68" s="40"/>
      <c r="E68" s="40"/>
      <c r="F68" s="40"/>
      <c r="G68" s="40"/>
      <c r="H68" s="40"/>
      <c r="I68" s="137"/>
      <c r="J68" s="40"/>
      <c r="K68" s="40"/>
      <c r="L68" s="1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</row>
    <row r="69" spans="1:31" s="2" customFormat="1" ht="6.95" customHeight="1">
      <c r="A69" s="38"/>
      <c r="B69" s="39"/>
      <c r="C69" s="40"/>
      <c r="D69" s="40"/>
      <c r="E69" s="40"/>
      <c r="F69" s="40"/>
      <c r="G69" s="40"/>
      <c r="H69" s="40"/>
      <c r="I69" s="137"/>
      <c r="J69" s="40"/>
      <c r="K69" s="40"/>
      <c r="L69" s="1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12" customHeight="1">
      <c r="A70" s="38"/>
      <c r="B70" s="39"/>
      <c r="C70" s="32" t="s">
        <v>16</v>
      </c>
      <c r="D70" s="40"/>
      <c r="E70" s="40"/>
      <c r="F70" s="40"/>
      <c r="G70" s="40"/>
      <c r="H70" s="40"/>
      <c r="I70" s="137"/>
      <c r="J70" s="40"/>
      <c r="K70" s="40"/>
      <c r="L70" s="1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16.5" customHeight="1">
      <c r="A71" s="38"/>
      <c r="B71" s="39"/>
      <c r="C71" s="40"/>
      <c r="D71" s="40"/>
      <c r="E71" s="172" t="str">
        <f>E7</f>
        <v>Transform. domova Kamelie Křižanov IV - SO.3 výstavba Měřín DA a DS</v>
      </c>
      <c r="F71" s="32"/>
      <c r="G71" s="32"/>
      <c r="H71" s="32"/>
      <c r="I71" s="137"/>
      <c r="J71" s="40"/>
      <c r="K71" s="40"/>
      <c r="L71" s="1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2" customHeight="1">
      <c r="A72" s="38"/>
      <c r="B72" s="39"/>
      <c r="C72" s="32" t="s">
        <v>149</v>
      </c>
      <c r="D72" s="40"/>
      <c r="E72" s="40"/>
      <c r="F72" s="40"/>
      <c r="G72" s="40"/>
      <c r="H72" s="40"/>
      <c r="I72" s="137"/>
      <c r="J72" s="40"/>
      <c r="K72" s="40"/>
      <c r="L72" s="1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6.5" customHeight="1">
      <c r="A73" s="38"/>
      <c r="B73" s="39"/>
      <c r="C73" s="40"/>
      <c r="D73" s="40"/>
      <c r="E73" s="69" t="str">
        <f>E9</f>
        <v>ALFA-26514 - vedlejší a ostatní náklady</v>
      </c>
      <c r="F73" s="40"/>
      <c r="G73" s="40"/>
      <c r="H73" s="40"/>
      <c r="I73" s="137"/>
      <c r="J73" s="40"/>
      <c r="K73" s="40"/>
      <c r="L73" s="1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6.95" customHeight="1">
      <c r="A74" s="38"/>
      <c r="B74" s="39"/>
      <c r="C74" s="40"/>
      <c r="D74" s="40"/>
      <c r="E74" s="40"/>
      <c r="F74" s="40"/>
      <c r="G74" s="40"/>
      <c r="H74" s="40"/>
      <c r="I74" s="137"/>
      <c r="J74" s="40"/>
      <c r="K74" s="40"/>
      <c r="L74" s="1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2" customHeight="1">
      <c r="A75" s="38"/>
      <c r="B75" s="39"/>
      <c r="C75" s="32" t="s">
        <v>22</v>
      </c>
      <c r="D75" s="40"/>
      <c r="E75" s="40"/>
      <c r="F75" s="27" t="str">
        <f>F12</f>
        <v>Měřín</v>
      </c>
      <c r="G75" s="40"/>
      <c r="H75" s="40"/>
      <c r="I75" s="141" t="s">
        <v>24</v>
      </c>
      <c r="J75" s="72" t="str">
        <f>IF(J12="","",J12)</f>
        <v>27. 1. 2020</v>
      </c>
      <c r="K75" s="40"/>
      <c r="L75" s="1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6.95" customHeight="1">
      <c r="A76" s="38"/>
      <c r="B76" s="39"/>
      <c r="C76" s="40"/>
      <c r="D76" s="40"/>
      <c r="E76" s="40"/>
      <c r="F76" s="40"/>
      <c r="G76" s="40"/>
      <c r="H76" s="40"/>
      <c r="I76" s="137"/>
      <c r="J76" s="40"/>
      <c r="K76" s="40"/>
      <c r="L76" s="1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40.05" customHeight="1">
      <c r="A77" s="38"/>
      <c r="B77" s="39"/>
      <c r="C77" s="32" t="s">
        <v>26</v>
      </c>
      <c r="D77" s="40"/>
      <c r="E77" s="40"/>
      <c r="F77" s="27" t="str">
        <f>E15</f>
        <v>Kraj Výsočina, Žižkova57, Jihlava</v>
      </c>
      <c r="G77" s="40"/>
      <c r="H77" s="40"/>
      <c r="I77" s="141" t="s">
        <v>33</v>
      </c>
      <c r="J77" s="36" t="str">
        <f>E21</f>
        <v>Atelier Alfa, spol. s r.o., Brněnská 48, Jihlava</v>
      </c>
      <c r="K77" s="40"/>
      <c r="L77" s="1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5.15" customHeight="1">
      <c r="A78" s="38"/>
      <c r="B78" s="39"/>
      <c r="C78" s="32" t="s">
        <v>31</v>
      </c>
      <c r="D78" s="40"/>
      <c r="E78" s="40"/>
      <c r="F78" s="27" t="str">
        <f>IF(E18="","",E18)</f>
        <v>Vyplň údaj</v>
      </c>
      <c r="G78" s="40"/>
      <c r="H78" s="40"/>
      <c r="I78" s="141" t="s">
        <v>36</v>
      </c>
      <c r="J78" s="36" t="str">
        <f>E24</f>
        <v xml:space="preserve"> </v>
      </c>
      <c r="K78" s="40"/>
      <c r="L78" s="1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0.3" customHeight="1">
      <c r="A79" s="38"/>
      <c r="B79" s="39"/>
      <c r="C79" s="40"/>
      <c r="D79" s="40"/>
      <c r="E79" s="40"/>
      <c r="F79" s="40"/>
      <c r="G79" s="40"/>
      <c r="H79" s="40"/>
      <c r="I79" s="137"/>
      <c r="J79" s="40"/>
      <c r="K79" s="40"/>
      <c r="L79" s="1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10" customFormat="1" ht="29.25" customHeight="1">
      <c r="A80" s="186"/>
      <c r="B80" s="187"/>
      <c r="C80" s="188" t="s">
        <v>338</v>
      </c>
      <c r="D80" s="189" t="s">
        <v>59</v>
      </c>
      <c r="E80" s="189" t="s">
        <v>55</v>
      </c>
      <c r="F80" s="189" t="s">
        <v>56</v>
      </c>
      <c r="G80" s="189" t="s">
        <v>339</v>
      </c>
      <c r="H80" s="189" t="s">
        <v>340</v>
      </c>
      <c r="I80" s="190" t="s">
        <v>341</v>
      </c>
      <c r="J80" s="189" t="s">
        <v>244</v>
      </c>
      <c r="K80" s="191" t="s">
        <v>342</v>
      </c>
      <c r="L80" s="192"/>
      <c r="M80" s="92" t="s">
        <v>28</v>
      </c>
      <c r="N80" s="93" t="s">
        <v>44</v>
      </c>
      <c r="O80" s="93" t="s">
        <v>343</v>
      </c>
      <c r="P80" s="93" t="s">
        <v>344</v>
      </c>
      <c r="Q80" s="93" t="s">
        <v>345</v>
      </c>
      <c r="R80" s="93" t="s">
        <v>346</v>
      </c>
      <c r="S80" s="93" t="s">
        <v>347</v>
      </c>
      <c r="T80" s="94" t="s">
        <v>348</v>
      </c>
      <c r="U80" s="186"/>
      <c r="V80" s="186"/>
      <c r="W80" s="186"/>
      <c r="X80" s="186"/>
      <c r="Y80" s="186"/>
      <c r="Z80" s="186"/>
      <c r="AA80" s="186"/>
      <c r="AB80" s="186"/>
      <c r="AC80" s="186"/>
      <c r="AD80" s="186"/>
      <c r="AE80" s="186"/>
    </row>
    <row r="81" spans="1:63" s="2" customFormat="1" ht="22.8" customHeight="1">
      <c r="A81" s="38"/>
      <c r="B81" s="39"/>
      <c r="C81" s="99" t="s">
        <v>349</v>
      </c>
      <c r="D81" s="40"/>
      <c r="E81" s="40"/>
      <c r="F81" s="40"/>
      <c r="G81" s="40"/>
      <c r="H81" s="40"/>
      <c r="I81" s="137"/>
      <c r="J81" s="193">
        <f>BK81</f>
        <v>0</v>
      </c>
      <c r="K81" s="40"/>
      <c r="L81" s="44"/>
      <c r="M81" s="95"/>
      <c r="N81" s="194"/>
      <c r="O81" s="96"/>
      <c r="P81" s="195">
        <f>P82+P139</f>
        <v>0</v>
      </c>
      <c r="Q81" s="96"/>
      <c r="R81" s="195">
        <f>R82+R139</f>
        <v>0</v>
      </c>
      <c r="S81" s="96"/>
      <c r="T81" s="196">
        <f>T82+T139</f>
        <v>0</v>
      </c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T81" s="17" t="s">
        <v>73</v>
      </c>
      <c r="AU81" s="17" t="s">
        <v>84</v>
      </c>
      <c r="BK81" s="197">
        <f>BK82+BK139</f>
        <v>0</v>
      </c>
    </row>
    <row r="82" spans="1:63" s="11" customFormat="1" ht="25.9" customHeight="1">
      <c r="A82" s="11"/>
      <c r="B82" s="198"/>
      <c r="C82" s="199"/>
      <c r="D82" s="200" t="s">
        <v>73</v>
      </c>
      <c r="E82" s="201" t="s">
        <v>5966</v>
      </c>
      <c r="F82" s="201" t="s">
        <v>3976</v>
      </c>
      <c r="G82" s="199"/>
      <c r="H82" s="199"/>
      <c r="I82" s="202"/>
      <c r="J82" s="203">
        <f>BK82</f>
        <v>0</v>
      </c>
      <c r="K82" s="199"/>
      <c r="L82" s="204"/>
      <c r="M82" s="205"/>
      <c r="N82" s="206"/>
      <c r="O82" s="206"/>
      <c r="P82" s="207">
        <f>SUM(P83:P138)</f>
        <v>0</v>
      </c>
      <c r="Q82" s="206"/>
      <c r="R82" s="207">
        <f>SUM(R83:R138)</f>
        <v>0</v>
      </c>
      <c r="S82" s="206"/>
      <c r="T82" s="208">
        <f>SUM(T83:T138)</f>
        <v>0</v>
      </c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R82" s="209" t="s">
        <v>228</v>
      </c>
      <c r="AT82" s="210" t="s">
        <v>73</v>
      </c>
      <c r="AU82" s="210" t="s">
        <v>74</v>
      </c>
      <c r="AY82" s="209" t="s">
        <v>351</v>
      </c>
      <c r="BK82" s="211">
        <f>SUM(BK83:BK138)</f>
        <v>0</v>
      </c>
    </row>
    <row r="83" spans="1:65" s="2" customFormat="1" ht="16.5" customHeight="1">
      <c r="A83" s="38"/>
      <c r="B83" s="39"/>
      <c r="C83" s="212" t="s">
        <v>82</v>
      </c>
      <c r="D83" s="212" t="s">
        <v>352</v>
      </c>
      <c r="E83" s="213" t="s">
        <v>5967</v>
      </c>
      <c r="F83" s="214" t="s">
        <v>5968</v>
      </c>
      <c r="G83" s="215" t="s">
        <v>2439</v>
      </c>
      <c r="H83" s="216">
        <v>1</v>
      </c>
      <c r="I83" s="217"/>
      <c r="J83" s="218">
        <f>ROUND(I83*H83,2)</f>
        <v>0</v>
      </c>
      <c r="K83" s="214" t="s">
        <v>28</v>
      </c>
      <c r="L83" s="44"/>
      <c r="M83" s="219" t="s">
        <v>28</v>
      </c>
      <c r="N83" s="220" t="s">
        <v>45</v>
      </c>
      <c r="O83" s="84"/>
      <c r="P83" s="221">
        <f>O83*H83</f>
        <v>0</v>
      </c>
      <c r="Q83" s="221">
        <v>0</v>
      </c>
      <c r="R83" s="221">
        <f>Q83*H83</f>
        <v>0</v>
      </c>
      <c r="S83" s="221">
        <v>0</v>
      </c>
      <c r="T83" s="222">
        <f>S83*H83</f>
        <v>0</v>
      </c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R83" s="223" t="s">
        <v>228</v>
      </c>
      <c r="AT83" s="223" t="s">
        <v>352</v>
      </c>
      <c r="AU83" s="223" t="s">
        <v>82</v>
      </c>
      <c r="AY83" s="17" t="s">
        <v>351</v>
      </c>
      <c r="BE83" s="224">
        <f>IF(N83="základní",J83,0)</f>
        <v>0</v>
      </c>
      <c r="BF83" s="224">
        <f>IF(N83="snížená",J83,0)</f>
        <v>0</v>
      </c>
      <c r="BG83" s="224">
        <f>IF(N83="zákl. přenesená",J83,0)</f>
        <v>0</v>
      </c>
      <c r="BH83" s="224">
        <f>IF(N83="sníž. přenesená",J83,0)</f>
        <v>0</v>
      </c>
      <c r="BI83" s="224">
        <f>IF(N83="nulová",J83,0)</f>
        <v>0</v>
      </c>
      <c r="BJ83" s="17" t="s">
        <v>82</v>
      </c>
      <c r="BK83" s="224">
        <f>ROUND(I83*H83,2)</f>
        <v>0</v>
      </c>
      <c r="BL83" s="17" t="s">
        <v>228</v>
      </c>
      <c r="BM83" s="223" t="s">
        <v>5969</v>
      </c>
    </row>
    <row r="84" spans="1:51" s="12" customFormat="1" ht="12">
      <c r="A84" s="12"/>
      <c r="B84" s="225"/>
      <c r="C84" s="226"/>
      <c r="D84" s="227" t="s">
        <v>358</v>
      </c>
      <c r="E84" s="228" t="s">
        <v>28</v>
      </c>
      <c r="F84" s="229" t="s">
        <v>5970</v>
      </c>
      <c r="G84" s="226"/>
      <c r="H84" s="228" t="s">
        <v>28</v>
      </c>
      <c r="I84" s="230"/>
      <c r="J84" s="226"/>
      <c r="K84" s="226"/>
      <c r="L84" s="231"/>
      <c r="M84" s="232"/>
      <c r="N84" s="233"/>
      <c r="O84" s="233"/>
      <c r="P84" s="233"/>
      <c r="Q84" s="233"/>
      <c r="R84" s="233"/>
      <c r="S84" s="233"/>
      <c r="T84" s="234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T84" s="235" t="s">
        <v>358</v>
      </c>
      <c r="AU84" s="235" t="s">
        <v>82</v>
      </c>
      <c r="AV84" s="12" t="s">
        <v>82</v>
      </c>
      <c r="AW84" s="12" t="s">
        <v>35</v>
      </c>
      <c r="AX84" s="12" t="s">
        <v>74</v>
      </c>
      <c r="AY84" s="235" t="s">
        <v>351</v>
      </c>
    </row>
    <row r="85" spans="1:51" s="12" customFormat="1" ht="12">
      <c r="A85" s="12"/>
      <c r="B85" s="225"/>
      <c r="C85" s="226"/>
      <c r="D85" s="227" t="s">
        <v>358</v>
      </c>
      <c r="E85" s="228" t="s">
        <v>28</v>
      </c>
      <c r="F85" s="229" t="s">
        <v>5971</v>
      </c>
      <c r="G85" s="226"/>
      <c r="H85" s="228" t="s">
        <v>28</v>
      </c>
      <c r="I85" s="230"/>
      <c r="J85" s="226"/>
      <c r="K85" s="226"/>
      <c r="L85" s="231"/>
      <c r="M85" s="232"/>
      <c r="N85" s="233"/>
      <c r="O85" s="233"/>
      <c r="P85" s="233"/>
      <c r="Q85" s="233"/>
      <c r="R85" s="233"/>
      <c r="S85" s="233"/>
      <c r="T85" s="234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T85" s="235" t="s">
        <v>358</v>
      </c>
      <c r="AU85" s="235" t="s">
        <v>82</v>
      </c>
      <c r="AV85" s="12" t="s">
        <v>82</v>
      </c>
      <c r="AW85" s="12" t="s">
        <v>35</v>
      </c>
      <c r="AX85" s="12" t="s">
        <v>74</v>
      </c>
      <c r="AY85" s="235" t="s">
        <v>351</v>
      </c>
    </row>
    <row r="86" spans="1:51" s="13" customFormat="1" ht="12">
      <c r="A86" s="13"/>
      <c r="B86" s="236"/>
      <c r="C86" s="237"/>
      <c r="D86" s="227" t="s">
        <v>358</v>
      </c>
      <c r="E86" s="238" t="s">
        <v>360</v>
      </c>
      <c r="F86" s="239" t="s">
        <v>82</v>
      </c>
      <c r="G86" s="237"/>
      <c r="H86" s="240">
        <v>1</v>
      </c>
      <c r="I86" s="241"/>
      <c r="J86" s="237"/>
      <c r="K86" s="237"/>
      <c r="L86" s="242"/>
      <c r="M86" s="243"/>
      <c r="N86" s="244"/>
      <c r="O86" s="244"/>
      <c r="P86" s="244"/>
      <c r="Q86" s="244"/>
      <c r="R86" s="244"/>
      <c r="S86" s="244"/>
      <c r="T86" s="245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T86" s="246" t="s">
        <v>358</v>
      </c>
      <c r="AU86" s="246" t="s">
        <v>82</v>
      </c>
      <c r="AV86" s="13" t="s">
        <v>138</v>
      </c>
      <c r="AW86" s="13" t="s">
        <v>35</v>
      </c>
      <c r="AX86" s="13" t="s">
        <v>82</v>
      </c>
      <c r="AY86" s="246" t="s">
        <v>351</v>
      </c>
    </row>
    <row r="87" spans="1:65" s="2" customFormat="1" ht="16.5" customHeight="1">
      <c r="A87" s="38"/>
      <c r="B87" s="39"/>
      <c r="C87" s="212" t="s">
        <v>138</v>
      </c>
      <c r="D87" s="212" t="s">
        <v>352</v>
      </c>
      <c r="E87" s="213" t="s">
        <v>5972</v>
      </c>
      <c r="F87" s="214" t="s">
        <v>5973</v>
      </c>
      <c r="G87" s="215" t="s">
        <v>2439</v>
      </c>
      <c r="H87" s="216">
        <v>1</v>
      </c>
      <c r="I87" s="217"/>
      <c r="J87" s="218">
        <f>ROUND(I87*H87,2)</f>
        <v>0</v>
      </c>
      <c r="K87" s="214" t="s">
        <v>28</v>
      </c>
      <c r="L87" s="44"/>
      <c r="M87" s="219" t="s">
        <v>28</v>
      </c>
      <c r="N87" s="220" t="s">
        <v>45</v>
      </c>
      <c r="O87" s="84"/>
      <c r="P87" s="221">
        <f>O87*H87</f>
        <v>0</v>
      </c>
      <c r="Q87" s="221">
        <v>0</v>
      </c>
      <c r="R87" s="221">
        <f>Q87*H87</f>
        <v>0</v>
      </c>
      <c r="S87" s="221">
        <v>0</v>
      </c>
      <c r="T87" s="222">
        <f>S87*H87</f>
        <v>0</v>
      </c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R87" s="223" t="s">
        <v>228</v>
      </c>
      <c r="AT87" s="223" t="s">
        <v>352</v>
      </c>
      <c r="AU87" s="223" t="s">
        <v>82</v>
      </c>
      <c r="AY87" s="17" t="s">
        <v>351</v>
      </c>
      <c r="BE87" s="224">
        <f>IF(N87="základní",J87,0)</f>
        <v>0</v>
      </c>
      <c r="BF87" s="224">
        <f>IF(N87="snížená",J87,0)</f>
        <v>0</v>
      </c>
      <c r="BG87" s="224">
        <f>IF(N87="zákl. přenesená",J87,0)</f>
        <v>0</v>
      </c>
      <c r="BH87" s="224">
        <f>IF(N87="sníž. přenesená",J87,0)</f>
        <v>0</v>
      </c>
      <c r="BI87" s="224">
        <f>IF(N87="nulová",J87,0)</f>
        <v>0</v>
      </c>
      <c r="BJ87" s="17" t="s">
        <v>82</v>
      </c>
      <c r="BK87" s="224">
        <f>ROUND(I87*H87,2)</f>
        <v>0</v>
      </c>
      <c r="BL87" s="17" t="s">
        <v>228</v>
      </c>
      <c r="BM87" s="223" t="s">
        <v>5974</v>
      </c>
    </row>
    <row r="88" spans="1:51" s="12" customFormat="1" ht="12">
      <c r="A88" s="12"/>
      <c r="B88" s="225"/>
      <c r="C88" s="226"/>
      <c r="D88" s="227" t="s">
        <v>358</v>
      </c>
      <c r="E88" s="228" t="s">
        <v>28</v>
      </c>
      <c r="F88" s="229" t="s">
        <v>5975</v>
      </c>
      <c r="G88" s="226"/>
      <c r="H88" s="228" t="s">
        <v>28</v>
      </c>
      <c r="I88" s="230"/>
      <c r="J88" s="226"/>
      <c r="K88" s="226"/>
      <c r="L88" s="231"/>
      <c r="M88" s="232"/>
      <c r="N88" s="233"/>
      <c r="O88" s="233"/>
      <c r="P88" s="233"/>
      <c r="Q88" s="233"/>
      <c r="R88" s="233"/>
      <c r="S88" s="233"/>
      <c r="T88" s="234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T88" s="235" t="s">
        <v>358</v>
      </c>
      <c r="AU88" s="235" t="s">
        <v>82</v>
      </c>
      <c r="AV88" s="12" t="s">
        <v>82</v>
      </c>
      <c r="AW88" s="12" t="s">
        <v>35</v>
      </c>
      <c r="AX88" s="12" t="s">
        <v>74</v>
      </c>
      <c r="AY88" s="235" t="s">
        <v>351</v>
      </c>
    </row>
    <row r="89" spans="1:51" s="12" customFormat="1" ht="12">
      <c r="A89" s="12"/>
      <c r="B89" s="225"/>
      <c r="C89" s="226"/>
      <c r="D89" s="227" t="s">
        <v>358</v>
      </c>
      <c r="E89" s="228" t="s">
        <v>28</v>
      </c>
      <c r="F89" s="229" t="s">
        <v>5976</v>
      </c>
      <c r="G89" s="226"/>
      <c r="H89" s="228" t="s">
        <v>28</v>
      </c>
      <c r="I89" s="230"/>
      <c r="J89" s="226"/>
      <c r="K89" s="226"/>
      <c r="L89" s="231"/>
      <c r="M89" s="232"/>
      <c r="N89" s="233"/>
      <c r="O89" s="233"/>
      <c r="P89" s="233"/>
      <c r="Q89" s="233"/>
      <c r="R89" s="233"/>
      <c r="S89" s="233"/>
      <c r="T89" s="234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T89" s="235" t="s">
        <v>358</v>
      </c>
      <c r="AU89" s="235" t="s">
        <v>82</v>
      </c>
      <c r="AV89" s="12" t="s">
        <v>82</v>
      </c>
      <c r="AW89" s="12" t="s">
        <v>35</v>
      </c>
      <c r="AX89" s="12" t="s">
        <v>74</v>
      </c>
      <c r="AY89" s="235" t="s">
        <v>351</v>
      </c>
    </row>
    <row r="90" spans="1:51" s="13" customFormat="1" ht="12">
      <c r="A90" s="13"/>
      <c r="B90" s="236"/>
      <c r="C90" s="237"/>
      <c r="D90" s="227" t="s">
        <v>358</v>
      </c>
      <c r="E90" s="238" t="s">
        <v>365</v>
      </c>
      <c r="F90" s="239" t="s">
        <v>82</v>
      </c>
      <c r="G90" s="237"/>
      <c r="H90" s="240">
        <v>1</v>
      </c>
      <c r="I90" s="241"/>
      <c r="J90" s="237"/>
      <c r="K90" s="237"/>
      <c r="L90" s="242"/>
      <c r="M90" s="243"/>
      <c r="N90" s="244"/>
      <c r="O90" s="244"/>
      <c r="P90" s="244"/>
      <c r="Q90" s="244"/>
      <c r="R90" s="244"/>
      <c r="S90" s="244"/>
      <c r="T90" s="245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T90" s="246" t="s">
        <v>358</v>
      </c>
      <c r="AU90" s="246" t="s">
        <v>82</v>
      </c>
      <c r="AV90" s="13" t="s">
        <v>138</v>
      </c>
      <c r="AW90" s="13" t="s">
        <v>35</v>
      </c>
      <c r="AX90" s="13" t="s">
        <v>82</v>
      </c>
      <c r="AY90" s="246" t="s">
        <v>351</v>
      </c>
    </row>
    <row r="91" spans="1:65" s="2" customFormat="1" ht="16.5" customHeight="1">
      <c r="A91" s="38"/>
      <c r="B91" s="39"/>
      <c r="C91" s="212" t="s">
        <v>367</v>
      </c>
      <c r="D91" s="212" t="s">
        <v>352</v>
      </c>
      <c r="E91" s="213" t="s">
        <v>5977</v>
      </c>
      <c r="F91" s="214" t="s">
        <v>5978</v>
      </c>
      <c r="G91" s="215" t="s">
        <v>2439</v>
      </c>
      <c r="H91" s="216">
        <v>1</v>
      </c>
      <c r="I91" s="217"/>
      <c r="J91" s="218">
        <f>ROUND(I91*H91,2)</f>
        <v>0</v>
      </c>
      <c r="K91" s="214" t="s">
        <v>28</v>
      </c>
      <c r="L91" s="44"/>
      <c r="M91" s="219" t="s">
        <v>28</v>
      </c>
      <c r="N91" s="220" t="s">
        <v>45</v>
      </c>
      <c r="O91" s="84"/>
      <c r="P91" s="221">
        <f>O91*H91</f>
        <v>0</v>
      </c>
      <c r="Q91" s="221">
        <v>0</v>
      </c>
      <c r="R91" s="221">
        <f>Q91*H91</f>
        <v>0</v>
      </c>
      <c r="S91" s="221">
        <v>0</v>
      </c>
      <c r="T91" s="222">
        <f>S91*H91</f>
        <v>0</v>
      </c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R91" s="223" t="s">
        <v>228</v>
      </c>
      <c r="AT91" s="223" t="s">
        <v>352</v>
      </c>
      <c r="AU91" s="223" t="s">
        <v>82</v>
      </c>
      <c r="AY91" s="17" t="s">
        <v>351</v>
      </c>
      <c r="BE91" s="224">
        <f>IF(N91="základní",J91,0)</f>
        <v>0</v>
      </c>
      <c r="BF91" s="224">
        <f>IF(N91="snížená",J91,0)</f>
        <v>0</v>
      </c>
      <c r="BG91" s="224">
        <f>IF(N91="zákl. přenesená",J91,0)</f>
        <v>0</v>
      </c>
      <c r="BH91" s="224">
        <f>IF(N91="sníž. přenesená",J91,0)</f>
        <v>0</v>
      </c>
      <c r="BI91" s="224">
        <f>IF(N91="nulová",J91,0)</f>
        <v>0</v>
      </c>
      <c r="BJ91" s="17" t="s">
        <v>82</v>
      </c>
      <c r="BK91" s="224">
        <f>ROUND(I91*H91,2)</f>
        <v>0</v>
      </c>
      <c r="BL91" s="17" t="s">
        <v>228</v>
      </c>
      <c r="BM91" s="223" t="s">
        <v>5979</v>
      </c>
    </row>
    <row r="92" spans="1:51" s="12" customFormat="1" ht="12">
      <c r="A92" s="12"/>
      <c r="B92" s="225"/>
      <c r="C92" s="226"/>
      <c r="D92" s="227" t="s">
        <v>358</v>
      </c>
      <c r="E92" s="228" t="s">
        <v>28</v>
      </c>
      <c r="F92" s="229" t="s">
        <v>5980</v>
      </c>
      <c r="G92" s="226"/>
      <c r="H92" s="228" t="s">
        <v>28</v>
      </c>
      <c r="I92" s="230"/>
      <c r="J92" s="226"/>
      <c r="K92" s="226"/>
      <c r="L92" s="231"/>
      <c r="M92" s="232"/>
      <c r="N92" s="233"/>
      <c r="O92" s="233"/>
      <c r="P92" s="233"/>
      <c r="Q92" s="233"/>
      <c r="R92" s="233"/>
      <c r="S92" s="233"/>
      <c r="T92" s="234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T92" s="235" t="s">
        <v>358</v>
      </c>
      <c r="AU92" s="235" t="s">
        <v>82</v>
      </c>
      <c r="AV92" s="12" t="s">
        <v>82</v>
      </c>
      <c r="AW92" s="12" t="s">
        <v>35</v>
      </c>
      <c r="AX92" s="12" t="s">
        <v>74</v>
      </c>
      <c r="AY92" s="235" t="s">
        <v>351</v>
      </c>
    </row>
    <row r="93" spans="1:51" s="12" customFormat="1" ht="12">
      <c r="A93" s="12"/>
      <c r="B93" s="225"/>
      <c r="C93" s="226"/>
      <c r="D93" s="227" t="s">
        <v>358</v>
      </c>
      <c r="E93" s="228" t="s">
        <v>28</v>
      </c>
      <c r="F93" s="229" t="s">
        <v>5981</v>
      </c>
      <c r="G93" s="226"/>
      <c r="H93" s="228" t="s">
        <v>28</v>
      </c>
      <c r="I93" s="230"/>
      <c r="J93" s="226"/>
      <c r="K93" s="226"/>
      <c r="L93" s="231"/>
      <c r="M93" s="232"/>
      <c r="N93" s="233"/>
      <c r="O93" s="233"/>
      <c r="P93" s="233"/>
      <c r="Q93" s="233"/>
      <c r="R93" s="233"/>
      <c r="S93" s="233"/>
      <c r="T93" s="234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T93" s="235" t="s">
        <v>358</v>
      </c>
      <c r="AU93" s="235" t="s">
        <v>82</v>
      </c>
      <c r="AV93" s="12" t="s">
        <v>82</v>
      </c>
      <c r="AW93" s="12" t="s">
        <v>35</v>
      </c>
      <c r="AX93" s="12" t="s">
        <v>74</v>
      </c>
      <c r="AY93" s="235" t="s">
        <v>351</v>
      </c>
    </row>
    <row r="94" spans="1:51" s="13" customFormat="1" ht="12">
      <c r="A94" s="13"/>
      <c r="B94" s="236"/>
      <c r="C94" s="237"/>
      <c r="D94" s="227" t="s">
        <v>358</v>
      </c>
      <c r="E94" s="238" t="s">
        <v>371</v>
      </c>
      <c r="F94" s="239" t="s">
        <v>82</v>
      </c>
      <c r="G94" s="237"/>
      <c r="H94" s="240">
        <v>1</v>
      </c>
      <c r="I94" s="241"/>
      <c r="J94" s="237"/>
      <c r="K94" s="237"/>
      <c r="L94" s="242"/>
      <c r="M94" s="243"/>
      <c r="N94" s="244"/>
      <c r="O94" s="244"/>
      <c r="P94" s="244"/>
      <c r="Q94" s="244"/>
      <c r="R94" s="244"/>
      <c r="S94" s="244"/>
      <c r="T94" s="245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46" t="s">
        <v>358</v>
      </c>
      <c r="AU94" s="246" t="s">
        <v>82</v>
      </c>
      <c r="AV94" s="13" t="s">
        <v>138</v>
      </c>
      <c r="AW94" s="13" t="s">
        <v>35</v>
      </c>
      <c r="AX94" s="13" t="s">
        <v>82</v>
      </c>
      <c r="AY94" s="246" t="s">
        <v>351</v>
      </c>
    </row>
    <row r="95" spans="1:65" s="2" customFormat="1" ht="21.75" customHeight="1">
      <c r="A95" s="38"/>
      <c r="B95" s="39"/>
      <c r="C95" s="212" t="s">
        <v>228</v>
      </c>
      <c r="D95" s="212" t="s">
        <v>352</v>
      </c>
      <c r="E95" s="213" t="s">
        <v>5982</v>
      </c>
      <c r="F95" s="214" t="s">
        <v>5983</v>
      </c>
      <c r="G95" s="215" t="s">
        <v>2439</v>
      </c>
      <c r="H95" s="216">
        <v>1</v>
      </c>
      <c r="I95" s="217"/>
      <c r="J95" s="218">
        <f>ROUND(I95*H95,2)</f>
        <v>0</v>
      </c>
      <c r="K95" s="214" t="s">
        <v>28</v>
      </c>
      <c r="L95" s="44"/>
      <c r="M95" s="219" t="s">
        <v>28</v>
      </c>
      <c r="N95" s="220" t="s">
        <v>45</v>
      </c>
      <c r="O95" s="84"/>
      <c r="P95" s="221">
        <f>O95*H95</f>
        <v>0</v>
      </c>
      <c r="Q95" s="221">
        <v>0</v>
      </c>
      <c r="R95" s="221">
        <f>Q95*H95</f>
        <v>0</v>
      </c>
      <c r="S95" s="221">
        <v>0</v>
      </c>
      <c r="T95" s="222">
        <f>S95*H95</f>
        <v>0</v>
      </c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R95" s="223" t="s">
        <v>228</v>
      </c>
      <c r="AT95" s="223" t="s">
        <v>352</v>
      </c>
      <c r="AU95" s="223" t="s">
        <v>82</v>
      </c>
      <c r="AY95" s="17" t="s">
        <v>351</v>
      </c>
      <c r="BE95" s="224">
        <f>IF(N95="základní",J95,0)</f>
        <v>0</v>
      </c>
      <c r="BF95" s="224">
        <f>IF(N95="snížená",J95,0)</f>
        <v>0</v>
      </c>
      <c r="BG95" s="224">
        <f>IF(N95="zákl. přenesená",J95,0)</f>
        <v>0</v>
      </c>
      <c r="BH95" s="224">
        <f>IF(N95="sníž. přenesená",J95,0)</f>
        <v>0</v>
      </c>
      <c r="BI95" s="224">
        <f>IF(N95="nulová",J95,0)</f>
        <v>0</v>
      </c>
      <c r="BJ95" s="17" t="s">
        <v>82</v>
      </c>
      <c r="BK95" s="224">
        <f>ROUND(I95*H95,2)</f>
        <v>0</v>
      </c>
      <c r="BL95" s="17" t="s">
        <v>228</v>
      </c>
      <c r="BM95" s="223" t="s">
        <v>5984</v>
      </c>
    </row>
    <row r="96" spans="1:51" s="12" customFormat="1" ht="12">
      <c r="A96" s="12"/>
      <c r="B96" s="225"/>
      <c r="C96" s="226"/>
      <c r="D96" s="227" t="s">
        <v>358</v>
      </c>
      <c r="E96" s="228" t="s">
        <v>28</v>
      </c>
      <c r="F96" s="229" t="s">
        <v>5985</v>
      </c>
      <c r="G96" s="226"/>
      <c r="H96" s="228" t="s">
        <v>28</v>
      </c>
      <c r="I96" s="230"/>
      <c r="J96" s="226"/>
      <c r="K96" s="226"/>
      <c r="L96" s="231"/>
      <c r="M96" s="232"/>
      <c r="N96" s="233"/>
      <c r="O96" s="233"/>
      <c r="P96" s="233"/>
      <c r="Q96" s="233"/>
      <c r="R96" s="233"/>
      <c r="S96" s="233"/>
      <c r="T96" s="234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T96" s="235" t="s">
        <v>358</v>
      </c>
      <c r="AU96" s="235" t="s">
        <v>82</v>
      </c>
      <c r="AV96" s="12" t="s">
        <v>82</v>
      </c>
      <c r="AW96" s="12" t="s">
        <v>35</v>
      </c>
      <c r="AX96" s="12" t="s">
        <v>74</v>
      </c>
      <c r="AY96" s="235" t="s">
        <v>351</v>
      </c>
    </row>
    <row r="97" spans="1:51" s="12" customFormat="1" ht="12">
      <c r="A97" s="12"/>
      <c r="B97" s="225"/>
      <c r="C97" s="226"/>
      <c r="D97" s="227" t="s">
        <v>358</v>
      </c>
      <c r="E97" s="228" t="s">
        <v>28</v>
      </c>
      <c r="F97" s="229" t="s">
        <v>5986</v>
      </c>
      <c r="G97" s="226"/>
      <c r="H97" s="228" t="s">
        <v>28</v>
      </c>
      <c r="I97" s="230"/>
      <c r="J97" s="226"/>
      <c r="K97" s="226"/>
      <c r="L97" s="231"/>
      <c r="M97" s="232"/>
      <c r="N97" s="233"/>
      <c r="O97" s="233"/>
      <c r="P97" s="233"/>
      <c r="Q97" s="233"/>
      <c r="R97" s="233"/>
      <c r="S97" s="233"/>
      <c r="T97" s="234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T97" s="235" t="s">
        <v>358</v>
      </c>
      <c r="AU97" s="235" t="s">
        <v>82</v>
      </c>
      <c r="AV97" s="12" t="s">
        <v>82</v>
      </c>
      <c r="AW97" s="12" t="s">
        <v>35</v>
      </c>
      <c r="AX97" s="12" t="s">
        <v>74</v>
      </c>
      <c r="AY97" s="235" t="s">
        <v>351</v>
      </c>
    </row>
    <row r="98" spans="1:51" s="13" customFormat="1" ht="12">
      <c r="A98" s="13"/>
      <c r="B98" s="236"/>
      <c r="C98" s="237"/>
      <c r="D98" s="227" t="s">
        <v>358</v>
      </c>
      <c r="E98" s="238" t="s">
        <v>375</v>
      </c>
      <c r="F98" s="239" t="s">
        <v>82</v>
      </c>
      <c r="G98" s="237"/>
      <c r="H98" s="240">
        <v>1</v>
      </c>
      <c r="I98" s="241"/>
      <c r="J98" s="237"/>
      <c r="K98" s="237"/>
      <c r="L98" s="242"/>
      <c r="M98" s="243"/>
      <c r="N98" s="244"/>
      <c r="O98" s="244"/>
      <c r="P98" s="244"/>
      <c r="Q98" s="244"/>
      <c r="R98" s="244"/>
      <c r="S98" s="244"/>
      <c r="T98" s="245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46" t="s">
        <v>358</v>
      </c>
      <c r="AU98" s="246" t="s">
        <v>82</v>
      </c>
      <c r="AV98" s="13" t="s">
        <v>138</v>
      </c>
      <c r="AW98" s="13" t="s">
        <v>35</v>
      </c>
      <c r="AX98" s="13" t="s">
        <v>82</v>
      </c>
      <c r="AY98" s="246" t="s">
        <v>351</v>
      </c>
    </row>
    <row r="99" spans="1:65" s="2" customFormat="1" ht="21.75" customHeight="1">
      <c r="A99" s="38"/>
      <c r="B99" s="39"/>
      <c r="C99" s="212" t="s">
        <v>376</v>
      </c>
      <c r="D99" s="212" t="s">
        <v>352</v>
      </c>
      <c r="E99" s="213" t="s">
        <v>5987</v>
      </c>
      <c r="F99" s="214" t="s">
        <v>5988</v>
      </c>
      <c r="G99" s="215" t="s">
        <v>2439</v>
      </c>
      <c r="H99" s="216">
        <v>1</v>
      </c>
      <c r="I99" s="217"/>
      <c r="J99" s="218">
        <f>ROUND(I99*H99,2)</f>
        <v>0</v>
      </c>
      <c r="K99" s="214" t="s">
        <v>28</v>
      </c>
      <c r="L99" s="44"/>
      <c r="M99" s="219" t="s">
        <v>28</v>
      </c>
      <c r="N99" s="220" t="s">
        <v>45</v>
      </c>
      <c r="O99" s="84"/>
      <c r="P99" s="221">
        <f>O99*H99</f>
        <v>0</v>
      </c>
      <c r="Q99" s="221">
        <v>0</v>
      </c>
      <c r="R99" s="221">
        <f>Q99*H99</f>
        <v>0</v>
      </c>
      <c r="S99" s="221">
        <v>0</v>
      </c>
      <c r="T99" s="222">
        <f>S99*H99</f>
        <v>0</v>
      </c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R99" s="223" t="s">
        <v>228</v>
      </c>
      <c r="AT99" s="223" t="s">
        <v>352</v>
      </c>
      <c r="AU99" s="223" t="s">
        <v>82</v>
      </c>
      <c r="AY99" s="17" t="s">
        <v>351</v>
      </c>
      <c r="BE99" s="224">
        <f>IF(N99="základní",J99,0)</f>
        <v>0</v>
      </c>
      <c r="BF99" s="224">
        <f>IF(N99="snížená",J99,0)</f>
        <v>0</v>
      </c>
      <c r="BG99" s="224">
        <f>IF(N99="zákl. přenesená",J99,0)</f>
        <v>0</v>
      </c>
      <c r="BH99" s="224">
        <f>IF(N99="sníž. přenesená",J99,0)</f>
        <v>0</v>
      </c>
      <c r="BI99" s="224">
        <f>IF(N99="nulová",J99,0)</f>
        <v>0</v>
      </c>
      <c r="BJ99" s="17" t="s">
        <v>82</v>
      </c>
      <c r="BK99" s="224">
        <f>ROUND(I99*H99,2)</f>
        <v>0</v>
      </c>
      <c r="BL99" s="17" t="s">
        <v>228</v>
      </c>
      <c r="BM99" s="223" t="s">
        <v>5989</v>
      </c>
    </row>
    <row r="100" spans="1:51" s="12" customFormat="1" ht="12">
      <c r="A100" s="12"/>
      <c r="B100" s="225"/>
      <c r="C100" s="226"/>
      <c r="D100" s="227" t="s">
        <v>358</v>
      </c>
      <c r="E100" s="228" t="s">
        <v>28</v>
      </c>
      <c r="F100" s="229" t="s">
        <v>5990</v>
      </c>
      <c r="G100" s="226"/>
      <c r="H100" s="228" t="s">
        <v>28</v>
      </c>
      <c r="I100" s="230"/>
      <c r="J100" s="226"/>
      <c r="K100" s="226"/>
      <c r="L100" s="231"/>
      <c r="M100" s="232"/>
      <c r="N100" s="233"/>
      <c r="O100" s="233"/>
      <c r="P100" s="233"/>
      <c r="Q100" s="233"/>
      <c r="R100" s="233"/>
      <c r="S100" s="233"/>
      <c r="T100" s="234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T100" s="235" t="s">
        <v>358</v>
      </c>
      <c r="AU100" s="235" t="s">
        <v>82</v>
      </c>
      <c r="AV100" s="12" t="s">
        <v>82</v>
      </c>
      <c r="AW100" s="12" t="s">
        <v>35</v>
      </c>
      <c r="AX100" s="12" t="s">
        <v>74</v>
      </c>
      <c r="AY100" s="235" t="s">
        <v>351</v>
      </c>
    </row>
    <row r="101" spans="1:51" s="12" customFormat="1" ht="12">
      <c r="A101" s="12"/>
      <c r="B101" s="225"/>
      <c r="C101" s="226"/>
      <c r="D101" s="227" t="s">
        <v>358</v>
      </c>
      <c r="E101" s="228" t="s">
        <v>28</v>
      </c>
      <c r="F101" s="229" t="s">
        <v>5986</v>
      </c>
      <c r="G101" s="226"/>
      <c r="H101" s="228" t="s">
        <v>28</v>
      </c>
      <c r="I101" s="230"/>
      <c r="J101" s="226"/>
      <c r="K101" s="226"/>
      <c r="L101" s="231"/>
      <c r="M101" s="232"/>
      <c r="N101" s="233"/>
      <c r="O101" s="233"/>
      <c r="P101" s="233"/>
      <c r="Q101" s="233"/>
      <c r="R101" s="233"/>
      <c r="S101" s="233"/>
      <c r="T101" s="234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T101" s="235" t="s">
        <v>358</v>
      </c>
      <c r="AU101" s="235" t="s">
        <v>82</v>
      </c>
      <c r="AV101" s="12" t="s">
        <v>82</v>
      </c>
      <c r="AW101" s="12" t="s">
        <v>35</v>
      </c>
      <c r="AX101" s="12" t="s">
        <v>74</v>
      </c>
      <c r="AY101" s="235" t="s">
        <v>351</v>
      </c>
    </row>
    <row r="102" spans="1:51" s="13" customFormat="1" ht="12">
      <c r="A102" s="13"/>
      <c r="B102" s="236"/>
      <c r="C102" s="237"/>
      <c r="D102" s="227" t="s">
        <v>358</v>
      </c>
      <c r="E102" s="238" t="s">
        <v>380</v>
      </c>
      <c r="F102" s="239" t="s">
        <v>82</v>
      </c>
      <c r="G102" s="237"/>
      <c r="H102" s="240">
        <v>1</v>
      </c>
      <c r="I102" s="241"/>
      <c r="J102" s="237"/>
      <c r="K102" s="237"/>
      <c r="L102" s="242"/>
      <c r="M102" s="243"/>
      <c r="N102" s="244"/>
      <c r="O102" s="244"/>
      <c r="P102" s="244"/>
      <c r="Q102" s="244"/>
      <c r="R102" s="244"/>
      <c r="S102" s="244"/>
      <c r="T102" s="245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46" t="s">
        <v>358</v>
      </c>
      <c r="AU102" s="246" t="s">
        <v>82</v>
      </c>
      <c r="AV102" s="13" t="s">
        <v>138</v>
      </c>
      <c r="AW102" s="13" t="s">
        <v>35</v>
      </c>
      <c r="AX102" s="13" t="s">
        <v>82</v>
      </c>
      <c r="AY102" s="246" t="s">
        <v>351</v>
      </c>
    </row>
    <row r="103" spans="1:65" s="2" customFormat="1" ht="21.75" customHeight="1">
      <c r="A103" s="38"/>
      <c r="B103" s="39"/>
      <c r="C103" s="212" t="s">
        <v>385</v>
      </c>
      <c r="D103" s="212" t="s">
        <v>352</v>
      </c>
      <c r="E103" s="213" t="s">
        <v>5991</v>
      </c>
      <c r="F103" s="214" t="s">
        <v>5992</v>
      </c>
      <c r="G103" s="215" t="s">
        <v>2439</v>
      </c>
      <c r="H103" s="216">
        <v>1</v>
      </c>
      <c r="I103" s="217"/>
      <c r="J103" s="218">
        <f>ROUND(I103*H103,2)</f>
        <v>0</v>
      </c>
      <c r="K103" s="214" t="s">
        <v>28</v>
      </c>
      <c r="L103" s="44"/>
      <c r="M103" s="219" t="s">
        <v>28</v>
      </c>
      <c r="N103" s="220" t="s">
        <v>45</v>
      </c>
      <c r="O103" s="84"/>
      <c r="P103" s="221">
        <f>O103*H103</f>
        <v>0</v>
      </c>
      <c r="Q103" s="221">
        <v>0</v>
      </c>
      <c r="R103" s="221">
        <f>Q103*H103</f>
        <v>0</v>
      </c>
      <c r="S103" s="221">
        <v>0</v>
      </c>
      <c r="T103" s="222">
        <f>S103*H103</f>
        <v>0</v>
      </c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R103" s="223" t="s">
        <v>228</v>
      </c>
      <c r="AT103" s="223" t="s">
        <v>352</v>
      </c>
      <c r="AU103" s="223" t="s">
        <v>82</v>
      </c>
      <c r="AY103" s="17" t="s">
        <v>351</v>
      </c>
      <c r="BE103" s="224">
        <f>IF(N103="základní",J103,0)</f>
        <v>0</v>
      </c>
      <c r="BF103" s="224">
        <f>IF(N103="snížená",J103,0)</f>
        <v>0</v>
      </c>
      <c r="BG103" s="224">
        <f>IF(N103="zákl. přenesená",J103,0)</f>
        <v>0</v>
      </c>
      <c r="BH103" s="224">
        <f>IF(N103="sníž. přenesená",J103,0)</f>
        <v>0</v>
      </c>
      <c r="BI103" s="224">
        <f>IF(N103="nulová",J103,0)</f>
        <v>0</v>
      </c>
      <c r="BJ103" s="17" t="s">
        <v>82</v>
      </c>
      <c r="BK103" s="224">
        <f>ROUND(I103*H103,2)</f>
        <v>0</v>
      </c>
      <c r="BL103" s="17" t="s">
        <v>228</v>
      </c>
      <c r="BM103" s="223" t="s">
        <v>5993</v>
      </c>
    </row>
    <row r="104" spans="1:51" s="12" customFormat="1" ht="12">
      <c r="A104" s="12"/>
      <c r="B104" s="225"/>
      <c r="C104" s="226"/>
      <c r="D104" s="227" t="s">
        <v>358</v>
      </c>
      <c r="E104" s="228" t="s">
        <v>28</v>
      </c>
      <c r="F104" s="229" t="s">
        <v>5994</v>
      </c>
      <c r="G104" s="226"/>
      <c r="H104" s="228" t="s">
        <v>28</v>
      </c>
      <c r="I104" s="230"/>
      <c r="J104" s="226"/>
      <c r="K104" s="226"/>
      <c r="L104" s="231"/>
      <c r="M104" s="232"/>
      <c r="N104" s="233"/>
      <c r="O104" s="233"/>
      <c r="P104" s="233"/>
      <c r="Q104" s="233"/>
      <c r="R104" s="233"/>
      <c r="S104" s="233"/>
      <c r="T104" s="234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T104" s="235" t="s">
        <v>358</v>
      </c>
      <c r="AU104" s="235" t="s">
        <v>82</v>
      </c>
      <c r="AV104" s="12" t="s">
        <v>82</v>
      </c>
      <c r="AW104" s="12" t="s">
        <v>35</v>
      </c>
      <c r="AX104" s="12" t="s">
        <v>74</v>
      </c>
      <c r="AY104" s="235" t="s">
        <v>351</v>
      </c>
    </row>
    <row r="105" spans="1:51" s="12" customFormat="1" ht="12">
      <c r="A105" s="12"/>
      <c r="B105" s="225"/>
      <c r="C105" s="226"/>
      <c r="D105" s="227" t="s">
        <v>358</v>
      </c>
      <c r="E105" s="228" t="s">
        <v>28</v>
      </c>
      <c r="F105" s="229" t="s">
        <v>5995</v>
      </c>
      <c r="G105" s="226"/>
      <c r="H105" s="228" t="s">
        <v>28</v>
      </c>
      <c r="I105" s="230"/>
      <c r="J105" s="226"/>
      <c r="K105" s="226"/>
      <c r="L105" s="231"/>
      <c r="M105" s="232"/>
      <c r="N105" s="233"/>
      <c r="O105" s="233"/>
      <c r="P105" s="233"/>
      <c r="Q105" s="233"/>
      <c r="R105" s="233"/>
      <c r="S105" s="233"/>
      <c r="T105" s="234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T105" s="235" t="s">
        <v>358</v>
      </c>
      <c r="AU105" s="235" t="s">
        <v>82</v>
      </c>
      <c r="AV105" s="12" t="s">
        <v>82</v>
      </c>
      <c r="AW105" s="12" t="s">
        <v>35</v>
      </c>
      <c r="AX105" s="12" t="s">
        <v>74</v>
      </c>
      <c r="AY105" s="235" t="s">
        <v>351</v>
      </c>
    </row>
    <row r="106" spans="1:51" s="12" customFormat="1" ht="12">
      <c r="A106" s="12"/>
      <c r="B106" s="225"/>
      <c r="C106" s="226"/>
      <c r="D106" s="227" t="s">
        <v>358</v>
      </c>
      <c r="E106" s="228" t="s">
        <v>28</v>
      </c>
      <c r="F106" s="229" t="s">
        <v>5996</v>
      </c>
      <c r="G106" s="226"/>
      <c r="H106" s="228" t="s">
        <v>28</v>
      </c>
      <c r="I106" s="230"/>
      <c r="J106" s="226"/>
      <c r="K106" s="226"/>
      <c r="L106" s="231"/>
      <c r="M106" s="232"/>
      <c r="N106" s="233"/>
      <c r="O106" s="233"/>
      <c r="P106" s="233"/>
      <c r="Q106" s="233"/>
      <c r="R106" s="233"/>
      <c r="S106" s="233"/>
      <c r="T106" s="234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T106" s="235" t="s">
        <v>358</v>
      </c>
      <c r="AU106" s="235" t="s">
        <v>82</v>
      </c>
      <c r="AV106" s="12" t="s">
        <v>82</v>
      </c>
      <c r="AW106" s="12" t="s">
        <v>35</v>
      </c>
      <c r="AX106" s="12" t="s">
        <v>74</v>
      </c>
      <c r="AY106" s="235" t="s">
        <v>351</v>
      </c>
    </row>
    <row r="107" spans="1:51" s="12" customFormat="1" ht="12">
      <c r="A107" s="12"/>
      <c r="B107" s="225"/>
      <c r="C107" s="226"/>
      <c r="D107" s="227" t="s">
        <v>358</v>
      </c>
      <c r="E107" s="228" t="s">
        <v>28</v>
      </c>
      <c r="F107" s="229" t="s">
        <v>5997</v>
      </c>
      <c r="G107" s="226"/>
      <c r="H107" s="228" t="s">
        <v>28</v>
      </c>
      <c r="I107" s="230"/>
      <c r="J107" s="226"/>
      <c r="K107" s="226"/>
      <c r="L107" s="231"/>
      <c r="M107" s="232"/>
      <c r="N107" s="233"/>
      <c r="O107" s="233"/>
      <c r="P107" s="233"/>
      <c r="Q107" s="233"/>
      <c r="R107" s="233"/>
      <c r="S107" s="233"/>
      <c r="T107" s="234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T107" s="235" t="s">
        <v>358</v>
      </c>
      <c r="AU107" s="235" t="s">
        <v>82</v>
      </c>
      <c r="AV107" s="12" t="s">
        <v>82</v>
      </c>
      <c r="AW107" s="12" t="s">
        <v>35</v>
      </c>
      <c r="AX107" s="12" t="s">
        <v>74</v>
      </c>
      <c r="AY107" s="235" t="s">
        <v>351</v>
      </c>
    </row>
    <row r="108" spans="1:51" s="13" customFormat="1" ht="12">
      <c r="A108" s="13"/>
      <c r="B108" s="236"/>
      <c r="C108" s="237"/>
      <c r="D108" s="227" t="s">
        <v>358</v>
      </c>
      <c r="E108" s="238" t="s">
        <v>389</v>
      </c>
      <c r="F108" s="239" t="s">
        <v>82</v>
      </c>
      <c r="G108" s="237"/>
      <c r="H108" s="240">
        <v>1</v>
      </c>
      <c r="I108" s="241"/>
      <c r="J108" s="237"/>
      <c r="K108" s="237"/>
      <c r="L108" s="242"/>
      <c r="M108" s="243"/>
      <c r="N108" s="244"/>
      <c r="O108" s="244"/>
      <c r="P108" s="244"/>
      <c r="Q108" s="244"/>
      <c r="R108" s="244"/>
      <c r="S108" s="244"/>
      <c r="T108" s="245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46" t="s">
        <v>358</v>
      </c>
      <c r="AU108" s="246" t="s">
        <v>82</v>
      </c>
      <c r="AV108" s="13" t="s">
        <v>138</v>
      </c>
      <c r="AW108" s="13" t="s">
        <v>35</v>
      </c>
      <c r="AX108" s="13" t="s">
        <v>82</v>
      </c>
      <c r="AY108" s="246" t="s">
        <v>351</v>
      </c>
    </row>
    <row r="109" spans="1:65" s="2" customFormat="1" ht="21.75" customHeight="1">
      <c r="A109" s="38"/>
      <c r="B109" s="39"/>
      <c r="C109" s="212" t="s">
        <v>395</v>
      </c>
      <c r="D109" s="212" t="s">
        <v>352</v>
      </c>
      <c r="E109" s="213" t="s">
        <v>5998</v>
      </c>
      <c r="F109" s="214" t="s">
        <v>5999</v>
      </c>
      <c r="G109" s="215" t="s">
        <v>2439</v>
      </c>
      <c r="H109" s="216">
        <v>1</v>
      </c>
      <c r="I109" s="217"/>
      <c r="J109" s="218">
        <f>ROUND(I109*H109,2)</f>
        <v>0</v>
      </c>
      <c r="K109" s="214" t="s">
        <v>28</v>
      </c>
      <c r="L109" s="44"/>
      <c r="M109" s="219" t="s">
        <v>28</v>
      </c>
      <c r="N109" s="220" t="s">
        <v>45</v>
      </c>
      <c r="O109" s="84"/>
      <c r="P109" s="221">
        <f>O109*H109</f>
        <v>0</v>
      </c>
      <c r="Q109" s="221">
        <v>0</v>
      </c>
      <c r="R109" s="221">
        <f>Q109*H109</f>
        <v>0</v>
      </c>
      <c r="S109" s="221">
        <v>0</v>
      </c>
      <c r="T109" s="222">
        <f>S109*H109</f>
        <v>0</v>
      </c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R109" s="223" t="s">
        <v>228</v>
      </c>
      <c r="AT109" s="223" t="s">
        <v>352</v>
      </c>
      <c r="AU109" s="223" t="s">
        <v>82</v>
      </c>
      <c r="AY109" s="17" t="s">
        <v>351</v>
      </c>
      <c r="BE109" s="224">
        <f>IF(N109="základní",J109,0)</f>
        <v>0</v>
      </c>
      <c r="BF109" s="224">
        <f>IF(N109="snížená",J109,0)</f>
        <v>0</v>
      </c>
      <c r="BG109" s="224">
        <f>IF(N109="zákl. přenesená",J109,0)</f>
        <v>0</v>
      </c>
      <c r="BH109" s="224">
        <f>IF(N109="sníž. přenesená",J109,0)</f>
        <v>0</v>
      </c>
      <c r="BI109" s="224">
        <f>IF(N109="nulová",J109,0)</f>
        <v>0</v>
      </c>
      <c r="BJ109" s="17" t="s">
        <v>82</v>
      </c>
      <c r="BK109" s="224">
        <f>ROUND(I109*H109,2)</f>
        <v>0</v>
      </c>
      <c r="BL109" s="17" t="s">
        <v>228</v>
      </c>
      <c r="BM109" s="223" t="s">
        <v>6000</v>
      </c>
    </row>
    <row r="110" spans="1:51" s="12" customFormat="1" ht="12">
      <c r="A110" s="12"/>
      <c r="B110" s="225"/>
      <c r="C110" s="226"/>
      <c r="D110" s="227" t="s">
        <v>358</v>
      </c>
      <c r="E110" s="228" t="s">
        <v>28</v>
      </c>
      <c r="F110" s="229" t="s">
        <v>6001</v>
      </c>
      <c r="G110" s="226"/>
      <c r="H110" s="228" t="s">
        <v>28</v>
      </c>
      <c r="I110" s="230"/>
      <c r="J110" s="226"/>
      <c r="K110" s="226"/>
      <c r="L110" s="231"/>
      <c r="M110" s="232"/>
      <c r="N110" s="233"/>
      <c r="O110" s="233"/>
      <c r="P110" s="233"/>
      <c r="Q110" s="233"/>
      <c r="R110" s="233"/>
      <c r="S110" s="233"/>
      <c r="T110" s="234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T110" s="235" t="s">
        <v>358</v>
      </c>
      <c r="AU110" s="235" t="s">
        <v>82</v>
      </c>
      <c r="AV110" s="12" t="s">
        <v>82</v>
      </c>
      <c r="AW110" s="12" t="s">
        <v>35</v>
      </c>
      <c r="AX110" s="12" t="s">
        <v>74</v>
      </c>
      <c r="AY110" s="235" t="s">
        <v>351</v>
      </c>
    </row>
    <row r="111" spans="1:51" s="12" customFormat="1" ht="12">
      <c r="A111" s="12"/>
      <c r="B111" s="225"/>
      <c r="C111" s="226"/>
      <c r="D111" s="227" t="s">
        <v>358</v>
      </c>
      <c r="E111" s="228" t="s">
        <v>28</v>
      </c>
      <c r="F111" s="229" t="s">
        <v>6002</v>
      </c>
      <c r="G111" s="226"/>
      <c r="H111" s="228" t="s">
        <v>28</v>
      </c>
      <c r="I111" s="230"/>
      <c r="J111" s="226"/>
      <c r="K111" s="226"/>
      <c r="L111" s="231"/>
      <c r="M111" s="232"/>
      <c r="N111" s="233"/>
      <c r="O111" s="233"/>
      <c r="P111" s="233"/>
      <c r="Q111" s="233"/>
      <c r="R111" s="233"/>
      <c r="S111" s="233"/>
      <c r="T111" s="234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T111" s="235" t="s">
        <v>358</v>
      </c>
      <c r="AU111" s="235" t="s">
        <v>82</v>
      </c>
      <c r="AV111" s="12" t="s">
        <v>82</v>
      </c>
      <c r="AW111" s="12" t="s">
        <v>35</v>
      </c>
      <c r="AX111" s="12" t="s">
        <v>74</v>
      </c>
      <c r="AY111" s="235" t="s">
        <v>351</v>
      </c>
    </row>
    <row r="112" spans="1:51" s="12" customFormat="1" ht="12">
      <c r="A112" s="12"/>
      <c r="B112" s="225"/>
      <c r="C112" s="226"/>
      <c r="D112" s="227" t="s">
        <v>358</v>
      </c>
      <c r="E112" s="228" t="s">
        <v>28</v>
      </c>
      <c r="F112" s="229" t="s">
        <v>5996</v>
      </c>
      <c r="G112" s="226"/>
      <c r="H112" s="228" t="s">
        <v>28</v>
      </c>
      <c r="I112" s="230"/>
      <c r="J112" s="226"/>
      <c r="K112" s="226"/>
      <c r="L112" s="231"/>
      <c r="M112" s="232"/>
      <c r="N112" s="233"/>
      <c r="O112" s="233"/>
      <c r="P112" s="233"/>
      <c r="Q112" s="233"/>
      <c r="R112" s="233"/>
      <c r="S112" s="233"/>
      <c r="T112" s="234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T112" s="235" t="s">
        <v>358</v>
      </c>
      <c r="AU112" s="235" t="s">
        <v>82</v>
      </c>
      <c r="AV112" s="12" t="s">
        <v>82</v>
      </c>
      <c r="AW112" s="12" t="s">
        <v>35</v>
      </c>
      <c r="AX112" s="12" t="s">
        <v>74</v>
      </c>
      <c r="AY112" s="235" t="s">
        <v>351</v>
      </c>
    </row>
    <row r="113" spans="1:51" s="12" customFormat="1" ht="12">
      <c r="A113" s="12"/>
      <c r="B113" s="225"/>
      <c r="C113" s="226"/>
      <c r="D113" s="227" t="s">
        <v>358</v>
      </c>
      <c r="E113" s="228" t="s">
        <v>28</v>
      </c>
      <c r="F113" s="229" t="s">
        <v>6003</v>
      </c>
      <c r="G113" s="226"/>
      <c r="H113" s="228" t="s">
        <v>28</v>
      </c>
      <c r="I113" s="230"/>
      <c r="J113" s="226"/>
      <c r="K113" s="226"/>
      <c r="L113" s="231"/>
      <c r="M113" s="232"/>
      <c r="N113" s="233"/>
      <c r="O113" s="233"/>
      <c r="P113" s="233"/>
      <c r="Q113" s="233"/>
      <c r="R113" s="233"/>
      <c r="S113" s="233"/>
      <c r="T113" s="234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T113" s="235" t="s">
        <v>358</v>
      </c>
      <c r="AU113" s="235" t="s">
        <v>82</v>
      </c>
      <c r="AV113" s="12" t="s">
        <v>82</v>
      </c>
      <c r="AW113" s="12" t="s">
        <v>35</v>
      </c>
      <c r="AX113" s="12" t="s">
        <v>74</v>
      </c>
      <c r="AY113" s="235" t="s">
        <v>351</v>
      </c>
    </row>
    <row r="114" spans="1:51" s="13" customFormat="1" ht="12">
      <c r="A114" s="13"/>
      <c r="B114" s="236"/>
      <c r="C114" s="237"/>
      <c r="D114" s="227" t="s">
        <v>358</v>
      </c>
      <c r="E114" s="238" t="s">
        <v>400</v>
      </c>
      <c r="F114" s="239" t="s">
        <v>82</v>
      </c>
      <c r="G114" s="237"/>
      <c r="H114" s="240">
        <v>1</v>
      </c>
      <c r="I114" s="241"/>
      <c r="J114" s="237"/>
      <c r="K114" s="237"/>
      <c r="L114" s="242"/>
      <c r="M114" s="243"/>
      <c r="N114" s="244"/>
      <c r="O114" s="244"/>
      <c r="P114" s="244"/>
      <c r="Q114" s="244"/>
      <c r="R114" s="244"/>
      <c r="S114" s="244"/>
      <c r="T114" s="245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46" t="s">
        <v>358</v>
      </c>
      <c r="AU114" s="246" t="s">
        <v>82</v>
      </c>
      <c r="AV114" s="13" t="s">
        <v>138</v>
      </c>
      <c r="AW114" s="13" t="s">
        <v>35</v>
      </c>
      <c r="AX114" s="13" t="s">
        <v>82</v>
      </c>
      <c r="AY114" s="246" t="s">
        <v>351</v>
      </c>
    </row>
    <row r="115" spans="1:65" s="2" customFormat="1" ht="21.75" customHeight="1">
      <c r="A115" s="38"/>
      <c r="B115" s="39"/>
      <c r="C115" s="212" t="s">
        <v>405</v>
      </c>
      <c r="D115" s="212" t="s">
        <v>352</v>
      </c>
      <c r="E115" s="213" t="s">
        <v>6004</v>
      </c>
      <c r="F115" s="214" t="s">
        <v>6005</v>
      </c>
      <c r="G115" s="215" t="s">
        <v>2439</v>
      </c>
      <c r="H115" s="216">
        <v>1</v>
      </c>
      <c r="I115" s="217"/>
      <c r="J115" s="218">
        <f>ROUND(I115*H115,2)</f>
        <v>0</v>
      </c>
      <c r="K115" s="214" t="s">
        <v>28</v>
      </c>
      <c r="L115" s="44"/>
      <c r="M115" s="219" t="s">
        <v>28</v>
      </c>
      <c r="N115" s="220" t="s">
        <v>45</v>
      </c>
      <c r="O115" s="84"/>
      <c r="P115" s="221">
        <f>O115*H115</f>
        <v>0</v>
      </c>
      <c r="Q115" s="221">
        <v>0</v>
      </c>
      <c r="R115" s="221">
        <f>Q115*H115</f>
        <v>0</v>
      </c>
      <c r="S115" s="221">
        <v>0</v>
      </c>
      <c r="T115" s="222">
        <f>S115*H115</f>
        <v>0</v>
      </c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R115" s="223" t="s">
        <v>228</v>
      </c>
      <c r="AT115" s="223" t="s">
        <v>352</v>
      </c>
      <c r="AU115" s="223" t="s">
        <v>82</v>
      </c>
      <c r="AY115" s="17" t="s">
        <v>351</v>
      </c>
      <c r="BE115" s="224">
        <f>IF(N115="základní",J115,0)</f>
        <v>0</v>
      </c>
      <c r="BF115" s="224">
        <f>IF(N115="snížená",J115,0)</f>
        <v>0</v>
      </c>
      <c r="BG115" s="224">
        <f>IF(N115="zákl. přenesená",J115,0)</f>
        <v>0</v>
      </c>
      <c r="BH115" s="224">
        <f>IF(N115="sníž. přenesená",J115,0)</f>
        <v>0</v>
      </c>
      <c r="BI115" s="224">
        <f>IF(N115="nulová",J115,0)</f>
        <v>0</v>
      </c>
      <c r="BJ115" s="17" t="s">
        <v>82</v>
      </c>
      <c r="BK115" s="224">
        <f>ROUND(I115*H115,2)</f>
        <v>0</v>
      </c>
      <c r="BL115" s="17" t="s">
        <v>228</v>
      </c>
      <c r="BM115" s="223" t="s">
        <v>6006</v>
      </c>
    </row>
    <row r="116" spans="1:51" s="12" customFormat="1" ht="12">
      <c r="A116" s="12"/>
      <c r="B116" s="225"/>
      <c r="C116" s="226"/>
      <c r="D116" s="227" t="s">
        <v>358</v>
      </c>
      <c r="E116" s="228" t="s">
        <v>28</v>
      </c>
      <c r="F116" s="229" t="s">
        <v>6007</v>
      </c>
      <c r="G116" s="226"/>
      <c r="H116" s="228" t="s">
        <v>28</v>
      </c>
      <c r="I116" s="230"/>
      <c r="J116" s="226"/>
      <c r="K116" s="226"/>
      <c r="L116" s="231"/>
      <c r="M116" s="232"/>
      <c r="N116" s="233"/>
      <c r="O116" s="233"/>
      <c r="P116" s="233"/>
      <c r="Q116" s="233"/>
      <c r="R116" s="233"/>
      <c r="S116" s="233"/>
      <c r="T116" s="234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T116" s="235" t="s">
        <v>358</v>
      </c>
      <c r="AU116" s="235" t="s">
        <v>82</v>
      </c>
      <c r="AV116" s="12" t="s">
        <v>82</v>
      </c>
      <c r="AW116" s="12" t="s">
        <v>35</v>
      </c>
      <c r="AX116" s="12" t="s">
        <v>74</v>
      </c>
      <c r="AY116" s="235" t="s">
        <v>351</v>
      </c>
    </row>
    <row r="117" spans="1:51" s="12" customFormat="1" ht="12">
      <c r="A117" s="12"/>
      <c r="B117" s="225"/>
      <c r="C117" s="226"/>
      <c r="D117" s="227" t="s">
        <v>358</v>
      </c>
      <c r="E117" s="228" t="s">
        <v>28</v>
      </c>
      <c r="F117" s="229" t="s">
        <v>6008</v>
      </c>
      <c r="G117" s="226"/>
      <c r="H117" s="228" t="s">
        <v>28</v>
      </c>
      <c r="I117" s="230"/>
      <c r="J117" s="226"/>
      <c r="K117" s="226"/>
      <c r="L117" s="231"/>
      <c r="M117" s="232"/>
      <c r="N117" s="233"/>
      <c r="O117" s="233"/>
      <c r="P117" s="233"/>
      <c r="Q117" s="233"/>
      <c r="R117" s="233"/>
      <c r="S117" s="233"/>
      <c r="T117" s="234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T117" s="235" t="s">
        <v>358</v>
      </c>
      <c r="AU117" s="235" t="s">
        <v>82</v>
      </c>
      <c r="AV117" s="12" t="s">
        <v>82</v>
      </c>
      <c r="AW117" s="12" t="s">
        <v>35</v>
      </c>
      <c r="AX117" s="12" t="s">
        <v>74</v>
      </c>
      <c r="AY117" s="235" t="s">
        <v>351</v>
      </c>
    </row>
    <row r="118" spans="1:51" s="12" customFormat="1" ht="12">
      <c r="A118" s="12"/>
      <c r="B118" s="225"/>
      <c r="C118" s="226"/>
      <c r="D118" s="227" t="s">
        <v>358</v>
      </c>
      <c r="E118" s="228" t="s">
        <v>28</v>
      </c>
      <c r="F118" s="229" t="s">
        <v>6009</v>
      </c>
      <c r="G118" s="226"/>
      <c r="H118" s="228" t="s">
        <v>28</v>
      </c>
      <c r="I118" s="230"/>
      <c r="J118" s="226"/>
      <c r="K118" s="226"/>
      <c r="L118" s="231"/>
      <c r="M118" s="232"/>
      <c r="N118" s="233"/>
      <c r="O118" s="233"/>
      <c r="P118" s="233"/>
      <c r="Q118" s="233"/>
      <c r="R118" s="233"/>
      <c r="S118" s="233"/>
      <c r="T118" s="234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T118" s="235" t="s">
        <v>358</v>
      </c>
      <c r="AU118" s="235" t="s">
        <v>82</v>
      </c>
      <c r="AV118" s="12" t="s">
        <v>82</v>
      </c>
      <c r="AW118" s="12" t="s">
        <v>35</v>
      </c>
      <c r="AX118" s="12" t="s">
        <v>74</v>
      </c>
      <c r="AY118" s="235" t="s">
        <v>351</v>
      </c>
    </row>
    <row r="119" spans="1:51" s="12" customFormat="1" ht="12">
      <c r="A119" s="12"/>
      <c r="B119" s="225"/>
      <c r="C119" s="226"/>
      <c r="D119" s="227" t="s">
        <v>358</v>
      </c>
      <c r="E119" s="228" t="s">
        <v>28</v>
      </c>
      <c r="F119" s="229" t="s">
        <v>6010</v>
      </c>
      <c r="G119" s="226"/>
      <c r="H119" s="228" t="s">
        <v>28</v>
      </c>
      <c r="I119" s="230"/>
      <c r="J119" s="226"/>
      <c r="K119" s="226"/>
      <c r="L119" s="231"/>
      <c r="M119" s="232"/>
      <c r="N119" s="233"/>
      <c r="O119" s="233"/>
      <c r="P119" s="233"/>
      <c r="Q119" s="233"/>
      <c r="R119" s="233"/>
      <c r="S119" s="233"/>
      <c r="T119" s="234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T119" s="235" t="s">
        <v>358</v>
      </c>
      <c r="AU119" s="235" t="s">
        <v>82</v>
      </c>
      <c r="AV119" s="12" t="s">
        <v>82</v>
      </c>
      <c r="AW119" s="12" t="s">
        <v>35</v>
      </c>
      <c r="AX119" s="12" t="s">
        <v>74</v>
      </c>
      <c r="AY119" s="235" t="s">
        <v>351</v>
      </c>
    </row>
    <row r="120" spans="1:51" s="13" customFormat="1" ht="12">
      <c r="A120" s="13"/>
      <c r="B120" s="236"/>
      <c r="C120" s="237"/>
      <c r="D120" s="227" t="s">
        <v>358</v>
      </c>
      <c r="E120" s="238" t="s">
        <v>409</v>
      </c>
      <c r="F120" s="239" t="s">
        <v>82</v>
      </c>
      <c r="G120" s="237"/>
      <c r="H120" s="240">
        <v>1</v>
      </c>
      <c r="I120" s="241"/>
      <c r="J120" s="237"/>
      <c r="K120" s="237"/>
      <c r="L120" s="242"/>
      <c r="M120" s="243"/>
      <c r="N120" s="244"/>
      <c r="O120" s="244"/>
      <c r="P120" s="244"/>
      <c r="Q120" s="244"/>
      <c r="R120" s="244"/>
      <c r="S120" s="244"/>
      <c r="T120" s="245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46" t="s">
        <v>358</v>
      </c>
      <c r="AU120" s="246" t="s">
        <v>82</v>
      </c>
      <c r="AV120" s="13" t="s">
        <v>138</v>
      </c>
      <c r="AW120" s="13" t="s">
        <v>35</v>
      </c>
      <c r="AX120" s="13" t="s">
        <v>82</v>
      </c>
      <c r="AY120" s="246" t="s">
        <v>351</v>
      </c>
    </row>
    <row r="121" spans="1:65" s="2" customFormat="1" ht="21.75" customHeight="1">
      <c r="A121" s="38"/>
      <c r="B121" s="39"/>
      <c r="C121" s="212" t="s">
        <v>411</v>
      </c>
      <c r="D121" s="212" t="s">
        <v>352</v>
      </c>
      <c r="E121" s="213" t="s">
        <v>6011</v>
      </c>
      <c r="F121" s="214" t="s">
        <v>6012</v>
      </c>
      <c r="G121" s="215" t="s">
        <v>2439</v>
      </c>
      <c r="H121" s="216">
        <v>1</v>
      </c>
      <c r="I121" s="217"/>
      <c r="J121" s="218">
        <f>ROUND(I121*H121,2)</f>
        <v>0</v>
      </c>
      <c r="K121" s="214" t="s">
        <v>28</v>
      </c>
      <c r="L121" s="44"/>
      <c r="M121" s="219" t="s">
        <v>28</v>
      </c>
      <c r="N121" s="220" t="s">
        <v>45</v>
      </c>
      <c r="O121" s="84"/>
      <c r="P121" s="221">
        <f>O121*H121</f>
        <v>0</v>
      </c>
      <c r="Q121" s="221">
        <v>0</v>
      </c>
      <c r="R121" s="221">
        <f>Q121*H121</f>
        <v>0</v>
      </c>
      <c r="S121" s="221">
        <v>0</v>
      </c>
      <c r="T121" s="222">
        <f>S121*H121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R121" s="223" t="s">
        <v>228</v>
      </c>
      <c r="AT121" s="223" t="s">
        <v>352</v>
      </c>
      <c r="AU121" s="223" t="s">
        <v>82</v>
      </c>
      <c r="AY121" s="17" t="s">
        <v>351</v>
      </c>
      <c r="BE121" s="224">
        <f>IF(N121="základní",J121,0)</f>
        <v>0</v>
      </c>
      <c r="BF121" s="224">
        <f>IF(N121="snížená",J121,0)</f>
        <v>0</v>
      </c>
      <c r="BG121" s="224">
        <f>IF(N121="zákl. přenesená",J121,0)</f>
        <v>0</v>
      </c>
      <c r="BH121" s="224">
        <f>IF(N121="sníž. přenesená",J121,0)</f>
        <v>0</v>
      </c>
      <c r="BI121" s="224">
        <f>IF(N121="nulová",J121,0)</f>
        <v>0</v>
      </c>
      <c r="BJ121" s="17" t="s">
        <v>82</v>
      </c>
      <c r="BK121" s="224">
        <f>ROUND(I121*H121,2)</f>
        <v>0</v>
      </c>
      <c r="BL121" s="17" t="s">
        <v>228</v>
      </c>
      <c r="BM121" s="223" t="s">
        <v>6013</v>
      </c>
    </row>
    <row r="122" spans="1:51" s="12" customFormat="1" ht="12">
      <c r="A122" s="12"/>
      <c r="B122" s="225"/>
      <c r="C122" s="226"/>
      <c r="D122" s="227" t="s">
        <v>358</v>
      </c>
      <c r="E122" s="228" t="s">
        <v>28</v>
      </c>
      <c r="F122" s="229" t="s">
        <v>6014</v>
      </c>
      <c r="G122" s="226"/>
      <c r="H122" s="228" t="s">
        <v>28</v>
      </c>
      <c r="I122" s="230"/>
      <c r="J122" s="226"/>
      <c r="K122" s="226"/>
      <c r="L122" s="231"/>
      <c r="M122" s="232"/>
      <c r="N122" s="233"/>
      <c r="O122" s="233"/>
      <c r="P122" s="233"/>
      <c r="Q122" s="233"/>
      <c r="R122" s="233"/>
      <c r="S122" s="233"/>
      <c r="T122" s="234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T122" s="235" t="s">
        <v>358</v>
      </c>
      <c r="AU122" s="235" t="s">
        <v>82</v>
      </c>
      <c r="AV122" s="12" t="s">
        <v>82</v>
      </c>
      <c r="AW122" s="12" t="s">
        <v>35</v>
      </c>
      <c r="AX122" s="12" t="s">
        <v>74</v>
      </c>
      <c r="AY122" s="235" t="s">
        <v>351</v>
      </c>
    </row>
    <row r="123" spans="1:51" s="13" customFormat="1" ht="12">
      <c r="A123" s="13"/>
      <c r="B123" s="236"/>
      <c r="C123" s="237"/>
      <c r="D123" s="227" t="s">
        <v>358</v>
      </c>
      <c r="E123" s="238" t="s">
        <v>415</v>
      </c>
      <c r="F123" s="239" t="s">
        <v>82</v>
      </c>
      <c r="G123" s="237"/>
      <c r="H123" s="240">
        <v>1</v>
      </c>
      <c r="I123" s="241"/>
      <c r="J123" s="237"/>
      <c r="K123" s="237"/>
      <c r="L123" s="242"/>
      <c r="M123" s="243"/>
      <c r="N123" s="244"/>
      <c r="O123" s="244"/>
      <c r="P123" s="244"/>
      <c r="Q123" s="244"/>
      <c r="R123" s="244"/>
      <c r="S123" s="244"/>
      <c r="T123" s="245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46" t="s">
        <v>358</v>
      </c>
      <c r="AU123" s="246" t="s">
        <v>82</v>
      </c>
      <c r="AV123" s="13" t="s">
        <v>138</v>
      </c>
      <c r="AW123" s="13" t="s">
        <v>35</v>
      </c>
      <c r="AX123" s="13" t="s">
        <v>82</v>
      </c>
      <c r="AY123" s="246" t="s">
        <v>351</v>
      </c>
    </row>
    <row r="124" spans="1:65" s="2" customFormat="1" ht="16.5" customHeight="1">
      <c r="A124" s="38"/>
      <c r="B124" s="39"/>
      <c r="C124" s="212" t="s">
        <v>417</v>
      </c>
      <c r="D124" s="212" t="s">
        <v>352</v>
      </c>
      <c r="E124" s="213" t="s">
        <v>6015</v>
      </c>
      <c r="F124" s="214" t="s">
        <v>6016</v>
      </c>
      <c r="G124" s="215" t="s">
        <v>2439</v>
      </c>
      <c r="H124" s="216">
        <v>1</v>
      </c>
      <c r="I124" s="217"/>
      <c r="J124" s="218">
        <f>ROUND(I124*H124,2)</f>
        <v>0</v>
      </c>
      <c r="K124" s="214" t="s">
        <v>28</v>
      </c>
      <c r="L124" s="44"/>
      <c r="M124" s="219" t="s">
        <v>28</v>
      </c>
      <c r="N124" s="220" t="s">
        <v>45</v>
      </c>
      <c r="O124" s="84"/>
      <c r="P124" s="221">
        <f>O124*H124</f>
        <v>0</v>
      </c>
      <c r="Q124" s="221">
        <v>0</v>
      </c>
      <c r="R124" s="221">
        <f>Q124*H124</f>
        <v>0</v>
      </c>
      <c r="S124" s="221">
        <v>0</v>
      </c>
      <c r="T124" s="222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23" t="s">
        <v>228</v>
      </c>
      <c r="AT124" s="223" t="s">
        <v>352</v>
      </c>
      <c r="AU124" s="223" t="s">
        <v>82</v>
      </c>
      <c r="AY124" s="17" t="s">
        <v>351</v>
      </c>
      <c r="BE124" s="224">
        <f>IF(N124="základní",J124,0)</f>
        <v>0</v>
      </c>
      <c r="BF124" s="224">
        <f>IF(N124="snížená",J124,0)</f>
        <v>0</v>
      </c>
      <c r="BG124" s="224">
        <f>IF(N124="zákl. přenesená",J124,0)</f>
        <v>0</v>
      </c>
      <c r="BH124" s="224">
        <f>IF(N124="sníž. přenesená",J124,0)</f>
        <v>0</v>
      </c>
      <c r="BI124" s="224">
        <f>IF(N124="nulová",J124,0)</f>
        <v>0</v>
      </c>
      <c r="BJ124" s="17" t="s">
        <v>82</v>
      </c>
      <c r="BK124" s="224">
        <f>ROUND(I124*H124,2)</f>
        <v>0</v>
      </c>
      <c r="BL124" s="17" t="s">
        <v>228</v>
      </c>
      <c r="BM124" s="223" t="s">
        <v>6017</v>
      </c>
    </row>
    <row r="125" spans="1:51" s="12" customFormat="1" ht="12">
      <c r="A125" s="12"/>
      <c r="B125" s="225"/>
      <c r="C125" s="226"/>
      <c r="D125" s="227" t="s">
        <v>358</v>
      </c>
      <c r="E125" s="228" t="s">
        <v>28</v>
      </c>
      <c r="F125" s="229" t="s">
        <v>6018</v>
      </c>
      <c r="G125" s="226"/>
      <c r="H125" s="228" t="s">
        <v>28</v>
      </c>
      <c r="I125" s="230"/>
      <c r="J125" s="226"/>
      <c r="K125" s="226"/>
      <c r="L125" s="231"/>
      <c r="M125" s="232"/>
      <c r="N125" s="233"/>
      <c r="O125" s="233"/>
      <c r="P125" s="233"/>
      <c r="Q125" s="233"/>
      <c r="R125" s="233"/>
      <c r="S125" s="233"/>
      <c r="T125" s="234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T125" s="235" t="s">
        <v>358</v>
      </c>
      <c r="AU125" s="235" t="s">
        <v>82</v>
      </c>
      <c r="AV125" s="12" t="s">
        <v>82</v>
      </c>
      <c r="AW125" s="12" t="s">
        <v>35</v>
      </c>
      <c r="AX125" s="12" t="s">
        <v>74</v>
      </c>
      <c r="AY125" s="235" t="s">
        <v>351</v>
      </c>
    </row>
    <row r="126" spans="1:51" s="13" customFormat="1" ht="12">
      <c r="A126" s="13"/>
      <c r="B126" s="236"/>
      <c r="C126" s="237"/>
      <c r="D126" s="227" t="s">
        <v>358</v>
      </c>
      <c r="E126" s="238" t="s">
        <v>421</v>
      </c>
      <c r="F126" s="239" t="s">
        <v>82</v>
      </c>
      <c r="G126" s="237"/>
      <c r="H126" s="240">
        <v>1</v>
      </c>
      <c r="I126" s="241"/>
      <c r="J126" s="237"/>
      <c r="K126" s="237"/>
      <c r="L126" s="242"/>
      <c r="M126" s="243"/>
      <c r="N126" s="244"/>
      <c r="O126" s="244"/>
      <c r="P126" s="244"/>
      <c r="Q126" s="244"/>
      <c r="R126" s="244"/>
      <c r="S126" s="244"/>
      <c r="T126" s="245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6" t="s">
        <v>358</v>
      </c>
      <c r="AU126" s="246" t="s">
        <v>82</v>
      </c>
      <c r="AV126" s="13" t="s">
        <v>138</v>
      </c>
      <c r="AW126" s="13" t="s">
        <v>35</v>
      </c>
      <c r="AX126" s="13" t="s">
        <v>82</v>
      </c>
      <c r="AY126" s="246" t="s">
        <v>351</v>
      </c>
    </row>
    <row r="127" spans="1:65" s="2" customFormat="1" ht="16.5" customHeight="1">
      <c r="A127" s="38"/>
      <c r="B127" s="39"/>
      <c r="C127" s="212" t="s">
        <v>422</v>
      </c>
      <c r="D127" s="212" t="s">
        <v>352</v>
      </c>
      <c r="E127" s="213" t="s">
        <v>6019</v>
      </c>
      <c r="F127" s="214" t="s">
        <v>6020</v>
      </c>
      <c r="G127" s="215" t="s">
        <v>2439</v>
      </c>
      <c r="H127" s="216">
        <v>1</v>
      </c>
      <c r="I127" s="217"/>
      <c r="J127" s="218">
        <f>ROUND(I127*H127,2)</f>
        <v>0</v>
      </c>
      <c r="K127" s="214" t="s">
        <v>28</v>
      </c>
      <c r="L127" s="44"/>
      <c r="M127" s="219" t="s">
        <v>28</v>
      </c>
      <c r="N127" s="220" t="s">
        <v>45</v>
      </c>
      <c r="O127" s="84"/>
      <c r="P127" s="221">
        <f>O127*H127</f>
        <v>0</v>
      </c>
      <c r="Q127" s="221">
        <v>0</v>
      </c>
      <c r="R127" s="221">
        <f>Q127*H127</f>
        <v>0</v>
      </c>
      <c r="S127" s="221">
        <v>0</v>
      </c>
      <c r="T127" s="222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23" t="s">
        <v>228</v>
      </c>
      <c r="AT127" s="223" t="s">
        <v>352</v>
      </c>
      <c r="AU127" s="223" t="s">
        <v>82</v>
      </c>
      <c r="AY127" s="17" t="s">
        <v>351</v>
      </c>
      <c r="BE127" s="224">
        <f>IF(N127="základní",J127,0)</f>
        <v>0</v>
      </c>
      <c r="BF127" s="224">
        <f>IF(N127="snížená",J127,0)</f>
        <v>0</v>
      </c>
      <c r="BG127" s="224">
        <f>IF(N127="zákl. přenesená",J127,0)</f>
        <v>0</v>
      </c>
      <c r="BH127" s="224">
        <f>IF(N127="sníž. přenesená",J127,0)</f>
        <v>0</v>
      </c>
      <c r="BI127" s="224">
        <f>IF(N127="nulová",J127,0)</f>
        <v>0</v>
      </c>
      <c r="BJ127" s="17" t="s">
        <v>82</v>
      </c>
      <c r="BK127" s="224">
        <f>ROUND(I127*H127,2)</f>
        <v>0</v>
      </c>
      <c r="BL127" s="17" t="s">
        <v>228</v>
      </c>
      <c r="BM127" s="223" t="s">
        <v>6021</v>
      </c>
    </row>
    <row r="128" spans="1:51" s="12" customFormat="1" ht="12">
      <c r="A128" s="12"/>
      <c r="B128" s="225"/>
      <c r="C128" s="226"/>
      <c r="D128" s="227" t="s">
        <v>358</v>
      </c>
      <c r="E128" s="228" t="s">
        <v>28</v>
      </c>
      <c r="F128" s="229" t="s">
        <v>6022</v>
      </c>
      <c r="G128" s="226"/>
      <c r="H128" s="228" t="s">
        <v>28</v>
      </c>
      <c r="I128" s="230"/>
      <c r="J128" s="226"/>
      <c r="K128" s="226"/>
      <c r="L128" s="231"/>
      <c r="M128" s="232"/>
      <c r="N128" s="233"/>
      <c r="O128" s="233"/>
      <c r="P128" s="233"/>
      <c r="Q128" s="233"/>
      <c r="R128" s="233"/>
      <c r="S128" s="233"/>
      <c r="T128" s="234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T128" s="235" t="s">
        <v>358</v>
      </c>
      <c r="AU128" s="235" t="s">
        <v>82</v>
      </c>
      <c r="AV128" s="12" t="s">
        <v>82</v>
      </c>
      <c r="AW128" s="12" t="s">
        <v>35</v>
      </c>
      <c r="AX128" s="12" t="s">
        <v>74</v>
      </c>
      <c r="AY128" s="235" t="s">
        <v>351</v>
      </c>
    </row>
    <row r="129" spans="1:51" s="12" customFormat="1" ht="12">
      <c r="A129" s="12"/>
      <c r="B129" s="225"/>
      <c r="C129" s="226"/>
      <c r="D129" s="227" t="s">
        <v>358</v>
      </c>
      <c r="E129" s="228" t="s">
        <v>28</v>
      </c>
      <c r="F129" s="229" t="s">
        <v>6023</v>
      </c>
      <c r="G129" s="226"/>
      <c r="H129" s="228" t="s">
        <v>28</v>
      </c>
      <c r="I129" s="230"/>
      <c r="J129" s="226"/>
      <c r="K129" s="226"/>
      <c r="L129" s="231"/>
      <c r="M129" s="232"/>
      <c r="N129" s="233"/>
      <c r="O129" s="233"/>
      <c r="P129" s="233"/>
      <c r="Q129" s="233"/>
      <c r="R129" s="233"/>
      <c r="S129" s="233"/>
      <c r="T129" s="234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T129" s="235" t="s">
        <v>358</v>
      </c>
      <c r="AU129" s="235" t="s">
        <v>82</v>
      </c>
      <c r="AV129" s="12" t="s">
        <v>82</v>
      </c>
      <c r="AW129" s="12" t="s">
        <v>35</v>
      </c>
      <c r="AX129" s="12" t="s">
        <v>74</v>
      </c>
      <c r="AY129" s="235" t="s">
        <v>351</v>
      </c>
    </row>
    <row r="130" spans="1:51" s="13" customFormat="1" ht="12">
      <c r="A130" s="13"/>
      <c r="B130" s="236"/>
      <c r="C130" s="237"/>
      <c r="D130" s="227" t="s">
        <v>358</v>
      </c>
      <c r="E130" s="238" t="s">
        <v>426</v>
      </c>
      <c r="F130" s="239" t="s">
        <v>82</v>
      </c>
      <c r="G130" s="237"/>
      <c r="H130" s="240">
        <v>1</v>
      </c>
      <c r="I130" s="241"/>
      <c r="J130" s="237"/>
      <c r="K130" s="237"/>
      <c r="L130" s="242"/>
      <c r="M130" s="243"/>
      <c r="N130" s="244"/>
      <c r="O130" s="244"/>
      <c r="P130" s="244"/>
      <c r="Q130" s="244"/>
      <c r="R130" s="244"/>
      <c r="S130" s="244"/>
      <c r="T130" s="245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6" t="s">
        <v>358</v>
      </c>
      <c r="AU130" s="246" t="s">
        <v>82</v>
      </c>
      <c r="AV130" s="13" t="s">
        <v>138</v>
      </c>
      <c r="AW130" s="13" t="s">
        <v>35</v>
      </c>
      <c r="AX130" s="13" t="s">
        <v>82</v>
      </c>
      <c r="AY130" s="246" t="s">
        <v>351</v>
      </c>
    </row>
    <row r="131" spans="1:65" s="2" customFormat="1" ht="16.5" customHeight="1">
      <c r="A131" s="38"/>
      <c r="B131" s="39"/>
      <c r="C131" s="212" t="s">
        <v>428</v>
      </c>
      <c r="D131" s="212" t="s">
        <v>352</v>
      </c>
      <c r="E131" s="213" t="s">
        <v>6024</v>
      </c>
      <c r="F131" s="214" t="s">
        <v>6025</v>
      </c>
      <c r="G131" s="215" t="s">
        <v>2439</v>
      </c>
      <c r="H131" s="216">
        <v>1</v>
      </c>
      <c r="I131" s="217"/>
      <c r="J131" s="218">
        <f>ROUND(I131*H131,2)</f>
        <v>0</v>
      </c>
      <c r="K131" s="214" t="s">
        <v>28</v>
      </c>
      <c r="L131" s="44"/>
      <c r="M131" s="219" t="s">
        <v>28</v>
      </c>
      <c r="N131" s="220" t="s">
        <v>45</v>
      </c>
      <c r="O131" s="84"/>
      <c r="P131" s="221">
        <f>O131*H131</f>
        <v>0</v>
      </c>
      <c r="Q131" s="221">
        <v>0</v>
      </c>
      <c r="R131" s="221">
        <f>Q131*H131</f>
        <v>0</v>
      </c>
      <c r="S131" s="221">
        <v>0</v>
      </c>
      <c r="T131" s="222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23" t="s">
        <v>228</v>
      </c>
      <c r="AT131" s="223" t="s">
        <v>352</v>
      </c>
      <c r="AU131" s="223" t="s">
        <v>82</v>
      </c>
      <c r="AY131" s="17" t="s">
        <v>351</v>
      </c>
      <c r="BE131" s="224">
        <f>IF(N131="základní",J131,0)</f>
        <v>0</v>
      </c>
      <c r="BF131" s="224">
        <f>IF(N131="snížená",J131,0)</f>
        <v>0</v>
      </c>
      <c r="BG131" s="224">
        <f>IF(N131="zákl. přenesená",J131,0)</f>
        <v>0</v>
      </c>
      <c r="BH131" s="224">
        <f>IF(N131="sníž. přenesená",J131,0)</f>
        <v>0</v>
      </c>
      <c r="BI131" s="224">
        <f>IF(N131="nulová",J131,0)</f>
        <v>0</v>
      </c>
      <c r="BJ131" s="17" t="s">
        <v>82</v>
      </c>
      <c r="BK131" s="224">
        <f>ROUND(I131*H131,2)</f>
        <v>0</v>
      </c>
      <c r="BL131" s="17" t="s">
        <v>228</v>
      </c>
      <c r="BM131" s="223" t="s">
        <v>6026</v>
      </c>
    </row>
    <row r="132" spans="1:51" s="12" customFormat="1" ht="12">
      <c r="A132" s="12"/>
      <c r="B132" s="225"/>
      <c r="C132" s="226"/>
      <c r="D132" s="227" t="s">
        <v>358</v>
      </c>
      <c r="E132" s="228" t="s">
        <v>28</v>
      </c>
      <c r="F132" s="229" t="s">
        <v>6027</v>
      </c>
      <c r="G132" s="226"/>
      <c r="H132" s="228" t="s">
        <v>28</v>
      </c>
      <c r="I132" s="230"/>
      <c r="J132" s="226"/>
      <c r="K132" s="226"/>
      <c r="L132" s="231"/>
      <c r="M132" s="232"/>
      <c r="N132" s="233"/>
      <c r="O132" s="233"/>
      <c r="P132" s="233"/>
      <c r="Q132" s="233"/>
      <c r="R132" s="233"/>
      <c r="S132" s="233"/>
      <c r="T132" s="234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T132" s="235" t="s">
        <v>358</v>
      </c>
      <c r="AU132" s="235" t="s">
        <v>82</v>
      </c>
      <c r="AV132" s="12" t="s">
        <v>82</v>
      </c>
      <c r="AW132" s="12" t="s">
        <v>35</v>
      </c>
      <c r="AX132" s="12" t="s">
        <v>74</v>
      </c>
      <c r="AY132" s="235" t="s">
        <v>351</v>
      </c>
    </row>
    <row r="133" spans="1:51" s="13" customFormat="1" ht="12">
      <c r="A133" s="13"/>
      <c r="B133" s="236"/>
      <c r="C133" s="237"/>
      <c r="D133" s="227" t="s">
        <v>358</v>
      </c>
      <c r="E133" s="238" t="s">
        <v>432</v>
      </c>
      <c r="F133" s="239" t="s">
        <v>82</v>
      </c>
      <c r="G133" s="237"/>
      <c r="H133" s="240">
        <v>1</v>
      </c>
      <c r="I133" s="241"/>
      <c r="J133" s="237"/>
      <c r="K133" s="237"/>
      <c r="L133" s="242"/>
      <c r="M133" s="243"/>
      <c r="N133" s="244"/>
      <c r="O133" s="244"/>
      <c r="P133" s="244"/>
      <c r="Q133" s="244"/>
      <c r="R133" s="244"/>
      <c r="S133" s="244"/>
      <c r="T133" s="245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6" t="s">
        <v>358</v>
      </c>
      <c r="AU133" s="246" t="s">
        <v>82</v>
      </c>
      <c r="AV133" s="13" t="s">
        <v>138</v>
      </c>
      <c r="AW133" s="13" t="s">
        <v>35</v>
      </c>
      <c r="AX133" s="13" t="s">
        <v>82</v>
      </c>
      <c r="AY133" s="246" t="s">
        <v>351</v>
      </c>
    </row>
    <row r="134" spans="1:65" s="2" customFormat="1" ht="16.5" customHeight="1">
      <c r="A134" s="38"/>
      <c r="B134" s="39"/>
      <c r="C134" s="212" t="s">
        <v>433</v>
      </c>
      <c r="D134" s="212" t="s">
        <v>352</v>
      </c>
      <c r="E134" s="213" t="s">
        <v>6028</v>
      </c>
      <c r="F134" s="214" t="s">
        <v>6029</v>
      </c>
      <c r="G134" s="215" t="s">
        <v>2439</v>
      </c>
      <c r="H134" s="216">
        <v>1</v>
      </c>
      <c r="I134" s="217"/>
      <c r="J134" s="218">
        <f>ROUND(I134*H134,2)</f>
        <v>0</v>
      </c>
      <c r="K134" s="214" t="s">
        <v>28</v>
      </c>
      <c r="L134" s="44"/>
      <c r="M134" s="219" t="s">
        <v>28</v>
      </c>
      <c r="N134" s="220" t="s">
        <v>45</v>
      </c>
      <c r="O134" s="84"/>
      <c r="P134" s="221">
        <f>O134*H134</f>
        <v>0</v>
      </c>
      <c r="Q134" s="221">
        <v>0</v>
      </c>
      <c r="R134" s="221">
        <f>Q134*H134</f>
        <v>0</v>
      </c>
      <c r="S134" s="221">
        <v>0</v>
      </c>
      <c r="T134" s="222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23" t="s">
        <v>228</v>
      </c>
      <c r="AT134" s="223" t="s">
        <v>352</v>
      </c>
      <c r="AU134" s="223" t="s">
        <v>82</v>
      </c>
      <c r="AY134" s="17" t="s">
        <v>351</v>
      </c>
      <c r="BE134" s="224">
        <f>IF(N134="základní",J134,0)</f>
        <v>0</v>
      </c>
      <c r="BF134" s="224">
        <f>IF(N134="snížená",J134,0)</f>
        <v>0</v>
      </c>
      <c r="BG134" s="224">
        <f>IF(N134="zákl. přenesená",J134,0)</f>
        <v>0</v>
      </c>
      <c r="BH134" s="224">
        <f>IF(N134="sníž. přenesená",J134,0)</f>
        <v>0</v>
      </c>
      <c r="BI134" s="224">
        <f>IF(N134="nulová",J134,0)</f>
        <v>0</v>
      </c>
      <c r="BJ134" s="17" t="s">
        <v>82</v>
      </c>
      <c r="BK134" s="224">
        <f>ROUND(I134*H134,2)</f>
        <v>0</v>
      </c>
      <c r="BL134" s="17" t="s">
        <v>228</v>
      </c>
      <c r="BM134" s="223" t="s">
        <v>6030</v>
      </c>
    </row>
    <row r="135" spans="1:51" s="12" customFormat="1" ht="12">
      <c r="A135" s="12"/>
      <c r="B135" s="225"/>
      <c r="C135" s="226"/>
      <c r="D135" s="227" t="s">
        <v>358</v>
      </c>
      <c r="E135" s="228" t="s">
        <v>28</v>
      </c>
      <c r="F135" s="229" t="s">
        <v>6031</v>
      </c>
      <c r="G135" s="226"/>
      <c r="H135" s="228" t="s">
        <v>28</v>
      </c>
      <c r="I135" s="230"/>
      <c r="J135" s="226"/>
      <c r="K135" s="226"/>
      <c r="L135" s="231"/>
      <c r="M135" s="232"/>
      <c r="N135" s="233"/>
      <c r="O135" s="233"/>
      <c r="P135" s="233"/>
      <c r="Q135" s="233"/>
      <c r="R135" s="233"/>
      <c r="S135" s="233"/>
      <c r="T135" s="234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T135" s="235" t="s">
        <v>358</v>
      </c>
      <c r="AU135" s="235" t="s">
        <v>82</v>
      </c>
      <c r="AV135" s="12" t="s">
        <v>82</v>
      </c>
      <c r="AW135" s="12" t="s">
        <v>35</v>
      </c>
      <c r="AX135" s="12" t="s">
        <v>74</v>
      </c>
      <c r="AY135" s="235" t="s">
        <v>351</v>
      </c>
    </row>
    <row r="136" spans="1:51" s="12" customFormat="1" ht="12">
      <c r="A136" s="12"/>
      <c r="B136" s="225"/>
      <c r="C136" s="226"/>
      <c r="D136" s="227" t="s">
        <v>358</v>
      </c>
      <c r="E136" s="228" t="s">
        <v>28</v>
      </c>
      <c r="F136" s="229" t="s">
        <v>6032</v>
      </c>
      <c r="G136" s="226"/>
      <c r="H136" s="228" t="s">
        <v>28</v>
      </c>
      <c r="I136" s="230"/>
      <c r="J136" s="226"/>
      <c r="K136" s="226"/>
      <c r="L136" s="231"/>
      <c r="M136" s="232"/>
      <c r="N136" s="233"/>
      <c r="O136" s="233"/>
      <c r="P136" s="233"/>
      <c r="Q136" s="233"/>
      <c r="R136" s="233"/>
      <c r="S136" s="233"/>
      <c r="T136" s="234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T136" s="235" t="s">
        <v>358</v>
      </c>
      <c r="AU136" s="235" t="s">
        <v>82</v>
      </c>
      <c r="AV136" s="12" t="s">
        <v>82</v>
      </c>
      <c r="AW136" s="12" t="s">
        <v>35</v>
      </c>
      <c r="AX136" s="12" t="s">
        <v>74</v>
      </c>
      <c r="AY136" s="235" t="s">
        <v>351</v>
      </c>
    </row>
    <row r="137" spans="1:51" s="12" customFormat="1" ht="12">
      <c r="A137" s="12"/>
      <c r="B137" s="225"/>
      <c r="C137" s="226"/>
      <c r="D137" s="227" t="s">
        <v>358</v>
      </c>
      <c r="E137" s="228" t="s">
        <v>28</v>
      </c>
      <c r="F137" s="229" t="s">
        <v>6033</v>
      </c>
      <c r="G137" s="226"/>
      <c r="H137" s="228" t="s">
        <v>28</v>
      </c>
      <c r="I137" s="230"/>
      <c r="J137" s="226"/>
      <c r="K137" s="226"/>
      <c r="L137" s="231"/>
      <c r="M137" s="232"/>
      <c r="N137" s="233"/>
      <c r="O137" s="233"/>
      <c r="P137" s="233"/>
      <c r="Q137" s="233"/>
      <c r="R137" s="233"/>
      <c r="S137" s="233"/>
      <c r="T137" s="234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T137" s="235" t="s">
        <v>358</v>
      </c>
      <c r="AU137" s="235" t="s">
        <v>82</v>
      </c>
      <c r="AV137" s="12" t="s">
        <v>82</v>
      </c>
      <c r="AW137" s="12" t="s">
        <v>35</v>
      </c>
      <c r="AX137" s="12" t="s">
        <v>74</v>
      </c>
      <c r="AY137" s="235" t="s">
        <v>351</v>
      </c>
    </row>
    <row r="138" spans="1:51" s="13" customFormat="1" ht="12">
      <c r="A138" s="13"/>
      <c r="B138" s="236"/>
      <c r="C138" s="237"/>
      <c r="D138" s="227" t="s">
        <v>358</v>
      </c>
      <c r="E138" s="238" t="s">
        <v>437</v>
      </c>
      <c r="F138" s="239" t="s">
        <v>82</v>
      </c>
      <c r="G138" s="237"/>
      <c r="H138" s="240">
        <v>1</v>
      </c>
      <c r="I138" s="241"/>
      <c r="J138" s="237"/>
      <c r="K138" s="237"/>
      <c r="L138" s="242"/>
      <c r="M138" s="243"/>
      <c r="N138" s="244"/>
      <c r="O138" s="244"/>
      <c r="P138" s="244"/>
      <c r="Q138" s="244"/>
      <c r="R138" s="244"/>
      <c r="S138" s="244"/>
      <c r="T138" s="245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6" t="s">
        <v>358</v>
      </c>
      <c r="AU138" s="246" t="s">
        <v>82</v>
      </c>
      <c r="AV138" s="13" t="s">
        <v>138</v>
      </c>
      <c r="AW138" s="13" t="s">
        <v>35</v>
      </c>
      <c r="AX138" s="13" t="s">
        <v>82</v>
      </c>
      <c r="AY138" s="246" t="s">
        <v>351</v>
      </c>
    </row>
    <row r="139" spans="1:63" s="11" customFormat="1" ht="25.9" customHeight="1">
      <c r="A139" s="11"/>
      <c r="B139" s="198"/>
      <c r="C139" s="199"/>
      <c r="D139" s="200" t="s">
        <v>73</v>
      </c>
      <c r="E139" s="201" t="s">
        <v>6034</v>
      </c>
      <c r="F139" s="201" t="s">
        <v>6035</v>
      </c>
      <c r="G139" s="199"/>
      <c r="H139" s="199"/>
      <c r="I139" s="202"/>
      <c r="J139" s="203">
        <f>BK139</f>
        <v>0</v>
      </c>
      <c r="K139" s="199"/>
      <c r="L139" s="204"/>
      <c r="M139" s="205"/>
      <c r="N139" s="206"/>
      <c r="O139" s="206"/>
      <c r="P139" s="207">
        <f>SUM(P140:P157)</f>
        <v>0</v>
      </c>
      <c r="Q139" s="206"/>
      <c r="R139" s="207">
        <f>SUM(R140:R157)</f>
        <v>0</v>
      </c>
      <c r="S139" s="206"/>
      <c r="T139" s="208">
        <f>SUM(T140:T157)</f>
        <v>0</v>
      </c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R139" s="209" t="s">
        <v>228</v>
      </c>
      <c r="AT139" s="210" t="s">
        <v>73</v>
      </c>
      <c r="AU139" s="210" t="s">
        <v>74</v>
      </c>
      <c r="AY139" s="209" t="s">
        <v>351</v>
      </c>
      <c r="BK139" s="211">
        <f>SUM(BK140:BK157)</f>
        <v>0</v>
      </c>
    </row>
    <row r="140" spans="1:65" s="2" customFormat="1" ht="16.5" customHeight="1">
      <c r="A140" s="38"/>
      <c r="B140" s="39"/>
      <c r="C140" s="212" t="s">
        <v>438</v>
      </c>
      <c r="D140" s="212" t="s">
        <v>352</v>
      </c>
      <c r="E140" s="213" t="s">
        <v>6036</v>
      </c>
      <c r="F140" s="214" t="s">
        <v>6037</v>
      </c>
      <c r="G140" s="215" t="s">
        <v>2439</v>
      </c>
      <c r="H140" s="216">
        <v>1</v>
      </c>
      <c r="I140" s="217"/>
      <c r="J140" s="218">
        <f>ROUND(I140*H140,2)</f>
        <v>0</v>
      </c>
      <c r="K140" s="214" t="s">
        <v>28</v>
      </c>
      <c r="L140" s="44"/>
      <c r="M140" s="219" t="s">
        <v>28</v>
      </c>
      <c r="N140" s="220" t="s">
        <v>45</v>
      </c>
      <c r="O140" s="84"/>
      <c r="P140" s="221">
        <f>O140*H140</f>
        <v>0</v>
      </c>
      <c r="Q140" s="221">
        <v>0</v>
      </c>
      <c r="R140" s="221">
        <f>Q140*H140</f>
        <v>0</v>
      </c>
      <c r="S140" s="221">
        <v>0</v>
      </c>
      <c r="T140" s="222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23" t="s">
        <v>228</v>
      </c>
      <c r="AT140" s="223" t="s">
        <v>352</v>
      </c>
      <c r="AU140" s="223" t="s">
        <v>82</v>
      </c>
      <c r="AY140" s="17" t="s">
        <v>351</v>
      </c>
      <c r="BE140" s="224">
        <f>IF(N140="základní",J140,0)</f>
        <v>0</v>
      </c>
      <c r="BF140" s="224">
        <f>IF(N140="snížená",J140,0)</f>
        <v>0</v>
      </c>
      <c r="BG140" s="224">
        <f>IF(N140="zákl. přenesená",J140,0)</f>
        <v>0</v>
      </c>
      <c r="BH140" s="224">
        <f>IF(N140="sníž. přenesená",J140,0)</f>
        <v>0</v>
      </c>
      <c r="BI140" s="224">
        <f>IF(N140="nulová",J140,0)</f>
        <v>0</v>
      </c>
      <c r="BJ140" s="17" t="s">
        <v>82</v>
      </c>
      <c r="BK140" s="224">
        <f>ROUND(I140*H140,2)</f>
        <v>0</v>
      </c>
      <c r="BL140" s="17" t="s">
        <v>228</v>
      </c>
      <c r="BM140" s="223" t="s">
        <v>6038</v>
      </c>
    </row>
    <row r="141" spans="1:51" s="12" customFormat="1" ht="12">
      <c r="A141" s="12"/>
      <c r="B141" s="225"/>
      <c r="C141" s="226"/>
      <c r="D141" s="227" t="s">
        <v>358</v>
      </c>
      <c r="E141" s="228" t="s">
        <v>28</v>
      </c>
      <c r="F141" s="229" t="s">
        <v>6039</v>
      </c>
      <c r="G141" s="226"/>
      <c r="H141" s="228" t="s">
        <v>28</v>
      </c>
      <c r="I141" s="230"/>
      <c r="J141" s="226"/>
      <c r="K141" s="226"/>
      <c r="L141" s="231"/>
      <c r="M141" s="232"/>
      <c r="N141" s="233"/>
      <c r="O141" s="233"/>
      <c r="P141" s="233"/>
      <c r="Q141" s="233"/>
      <c r="R141" s="233"/>
      <c r="S141" s="233"/>
      <c r="T141" s="234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T141" s="235" t="s">
        <v>358</v>
      </c>
      <c r="AU141" s="235" t="s">
        <v>82</v>
      </c>
      <c r="AV141" s="12" t="s">
        <v>82</v>
      </c>
      <c r="AW141" s="12" t="s">
        <v>35</v>
      </c>
      <c r="AX141" s="12" t="s">
        <v>74</v>
      </c>
      <c r="AY141" s="235" t="s">
        <v>351</v>
      </c>
    </row>
    <row r="142" spans="1:51" s="12" customFormat="1" ht="12">
      <c r="A142" s="12"/>
      <c r="B142" s="225"/>
      <c r="C142" s="226"/>
      <c r="D142" s="227" t="s">
        <v>358</v>
      </c>
      <c r="E142" s="228" t="s">
        <v>28</v>
      </c>
      <c r="F142" s="229" t="s">
        <v>6040</v>
      </c>
      <c r="G142" s="226"/>
      <c r="H142" s="228" t="s">
        <v>28</v>
      </c>
      <c r="I142" s="230"/>
      <c r="J142" s="226"/>
      <c r="K142" s="226"/>
      <c r="L142" s="231"/>
      <c r="M142" s="232"/>
      <c r="N142" s="233"/>
      <c r="O142" s="233"/>
      <c r="P142" s="233"/>
      <c r="Q142" s="233"/>
      <c r="R142" s="233"/>
      <c r="S142" s="233"/>
      <c r="T142" s="234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T142" s="235" t="s">
        <v>358</v>
      </c>
      <c r="AU142" s="235" t="s">
        <v>82</v>
      </c>
      <c r="AV142" s="12" t="s">
        <v>82</v>
      </c>
      <c r="AW142" s="12" t="s">
        <v>35</v>
      </c>
      <c r="AX142" s="12" t="s">
        <v>74</v>
      </c>
      <c r="AY142" s="235" t="s">
        <v>351</v>
      </c>
    </row>
    <row r="143" spans="1:51" s="12" customFormat="1" ht="12">
      <c r="A143" s="12"/>
      <c r="B143" s="225"/>
      <c r="C143" s="226"/>
      <c r="D143" s="227" t="s">
        <v>358</v>
      </c>
      <c r="E143" s="228" t="s">
        <v>28</v>
      </c>
      <c r="F143" s="229" t="s">
        <v>6041</v>
      </c>
      <c r="G143" s="226"/>
      <c r="H143" s="228" t="s">
        <v>28</v>
      </c>
      <c r="I143" s="230"/>
      <c r="J143" s="226"/>
      <c r="K143" s="226"/>
      <c r="L143" s="231"/>
      <c r="M143" s="232"/>
      <c r="N143" s="233"/>
      <c r="O143" s="233"/>
      <c r="P143" s="233"/>
      <c r="Q143" s="233"/>
      <c r="R143" s="233"/>
      <c r="S143" s="233"/>
      <c r="T143" s="234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T143" s="235" t="s">
        <v>358</v>
      </c>
      <c r="AU143" s="235" t="s">
        <v>82</v>
      </c>
      <c r="AV143" s="12" t="s">
        <v>82</v>
      </c>
      <c r="AW143" s="12" t="s">
        <v>35</v>
      </c>
      <c r="AX143" s="12" t="s">
        <v>74</v>
      </c>
      <c r="AY143" s="235" t="s">
        <v>351</v>
      </c>
    </row>
    <row r="144" spans="1:51" s="12" customFormat="1" ht="12">
      <c r="A144" s="12"/>
      <c r="B144" s="225"/>
      <c r="C144" s="226"/>
      <c r="D144" s="227" t="s">
        <v>358</v>
      </c>
      <c r="E144" s="228" t="s">
        <v>28</v>
      </c>
      <c r="F144" s="229" t="s">
        <v>6042</v>
      </c>
      <c r="G144" s="226"/>
      <c r="H144" s="228" t="s">
        <v>28</v>
      </c>
      <c r="I144" s="230"/>
      <c r="J144" s="226"/>
      <c r="K144" s="226"/>
      <c r="L144" s="231"/>
      <c r="M144" s="232"/>
      <c r="N144" s="233"/>
      <c r="O144" s="233"/>
      <c r="P144" s="233"/>
      <c r="Q144" s="233"/>
      <c r="R144" s="233"/>
      <c r="S144" s="233"/>
      <c r="T144" s="234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T144" s="235" t="s">
        <v>358</v>
      </c>
      <c r="AU144" s="235" t="s">
        <v>82</v>
      </c>
      <c r="AV144" s="12" t="s">
        <v>82</v>
      </c>
      <c r="AW144" s="12" t="s">
        <v>35</v>
      </c>
      <c r="AX144" s="12" t="s">
        <v>74</v>
      </c>
      <c r="AY144" s="235" t="s">
        <v>351</v>
      </c>
    </row>
    <row r="145" spans="1:51" s="12" customFormat="1" ht="12">
      <c r="A145" s="12"/>
      <c r="B145" s="225"/>
      <c r="C145" s="226"/>
      <c r="D145" s="227" t="s">
        <v>358</v>
      </c>
      <c r="E145" s="228" t="s">
        <v>28</v>
      </c>
      <c r="F145" s="229" t="s">
        <v>6043</v>
      </c>
      <c r="G145" s="226"/>
      <c r="H145" s="228" t="s">
        <v>28</v>
      </c>
      <c r="I145" s="230"/>
      <c r="J145" s="226"/>
      <c r="K145" s="226"/>
      <c r="L145" s="231"/>
      <c r="M145" s="232"/>
      <c r="N145" s="233"/>
      <c r="O145" s="233"/>
      <c r="P145" s="233"/>
      <c r="Q145" s="233"/>
      <c r="R145" s="233"/>
      <c r="S145" s="233"/>
      <c r="T145" s="234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T145" s="235" t="s">
        <v>358</v>
      </c>
      <c r="AU145" s="235" t="s">
        <v>82</v>
      </c>
      <c r="AV145" s="12" t="s">
        <v>82</v>
      </c>
      <c r="AW145" s="12" t="s">
        <v>35</v>
      </c>
      <c r="AX145" s="12" t="s">
        <v>74</v>
      </c>
      <c r="AY145" s="235" t="s">
        <v>351</v>
      </c>
    </row>
    <row r="146" spans="1:51" s="12" customFormat="1" ht="12">
      <c r="A146" s="12"/>
      <c r="B146" s="225"/>
      <c r="C146" s="226"/>
      <c r="D146" s="227" t="s">
        <v>358</v>
      </c>
      <c r="E146" s="228" t="s">
        <v>28</v>
      </c>
      <c r="F146" s="229" t="s">
        <v>6044</v>
      </c>
      <c r="G146" s="226"/>
      <c r="H146" s="228" t="s">
        <v>28</v>
      </c>
      <c r="I146" s="230"/>
      <c r="J146" s="226"/>
      <c r="K146" s="226"/>
      <c r="L146" s="231"/>
      <c r="M146" s="232"/>
      <c r="N146" s="233"/>
      <c r="O146" s="233"/>
      <c r="P146" s="233"/>
      <c r="Q146" s="233"/>
      <c r="R146" s="233"/>
      <c r="S146" s="233"/>
      <c r="T146" s="234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T146" s="235" t="s">
        <v>358</v>
      </c>
      <c r="AU146" s="235" t="s">
        <v>82</v>
      </c>
      <c r="AV146" s="12" t="s">
        <v>82</v>
      </c>
      <c r="AW146" s="12" t="s">
        <v>35</v>
      </c>
      <c r="AX146" s="12" t="s">
        <v>74</v>
      </c>
      <c r="AY146" s="235" t="s">
        <v>351</v>
      </c>
    </row>
    <row r="147" spans="1:51" s="13" customFormat="1" ht="12">
      <c r="A147" s="13"/>
      <c r="B147" s="236"/>
      <c r="C147" s="237"/>
      <c r="D147" s="227" t="s">
        <v>358</v>
      </c>
      <c r="E147" s="238" t="s">
        <v>442</v>
      </c>
      <c r="F147" s="239" t="s">
        <v>82</v>
      </c>
      <c r="G147" s="237"/>
      <c r="H147" s="240">
        <v>1</v>
      </c>
      <c r="I147" s="241"/>
      <c r="J147" s="237"/>
      <c r="K147" s="237"/>
      <c r="L147" s="242"/>
      <c r="M147" s="243"/>
      <c r="N147" s="244"/>
      <c r="O147" s="244"/>
      <c r="P147" s="244"/>
      <c r="Q147" s="244"/>
      <c r="R147" s="244"/>
      <c r="S147" s="244"/>
      <c r="T147" s="245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6" t="s">
        <v>358</v>
      </c>
      <c r="AU147" s="246" t="s">
        <v>82</v>
      </c>
      <c r="AV147" s="13" t="s">
        <v>138</v>
      </c>
      <c r="AW147" s="13" t="s">
        <v>35</v>
      </c>
      <c r="AX147" s="13" t="s">
        <v>82</v>
      </c>
      <c r="AY147" s="246" t="s">
        <v>351</v>
      </c>
    </row>
    <row r="148" spans="1:65" s="2" customFormat="1" ht="21.75" customHeight="1">
      <c r="A148" s="38"/>
      <c r="B148" s="39"/>
      <c r="C148" s="212" t="s">
        <v>8</v>
      </c>
      <c r="D148" s="212" t="s">
        <v>352</v>
      </c>
      <c r="E148" s="213" t="s">
        <v>6045</v>
      </c>
      <c r="F148" s="214" t="s">
        <v>6046</v>
      </c>
      <c r="G148" s="215" t="s">
        <v>2439</v>
      </c>
      <c r="H148" s="216">
        <v>1</v>
      </c>
      <c r="I148" s="217"/>
      <c r="J148" s="218">
        <f>ROUND(I148*H148,2)</f>
        <v>0</v>
      </c>
      <c r="K148" s="214" t="s">
        <v>28</v>
      </c>
      <c r="L148" s="44"/>
      <c r="M148" s="219" t="s">
        <v>28</v>
      </c>
      <c r="N148" s="220" t="s">
        <v>45</v>
      </c>
      <c r="O148" s="84"/>
      <c r="P148" s="221">
        <f>O148*H148</f>
        <v>0</v>
      </c>
      <c r="Q148" s="221">
        <v>0</v>
      </c>
      <c r="R148" s="221">
        <f>Q148*H148</f>
        <v>0</v>
      </c>
      <c r="S148" s="221">
        <v>0</v>
      </c>
      <c r="T148" s="222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23" t="s">
        <v>228</v>
      </c>
      <c r="AT148" s="223" t="s">
        <v>352</v>
      </c>
      <c r="AU148" s="223" t="s">
        <v>82</v>
      </c>
      <c r="AY148" s="17" t="s">
        <v>351</v>
      </c>
      <c r="BE148" s="224">
        <f>IF(N148="základní",J148,0)</f>
        <v>0</v>
      </c>
      <c r="BF148" s="224">
        <f>IF(N148="snížená",J148,0)</f>
        <v>0</v>
      </c>
      <c r="BG148" s="224">
        <f>IF(N148="zákl. přenesená",J148,0)</f>
        <v>0</v>
      </c>
      <c r="BH148" s="224">
        <f>IF(N148="sníž. přenesená",J148,0)</f>
        <v>0</v>
      </c>
      <c r="BI148" s="224">
        <f>IF(N148="nulová",J148,0)</f>
        <v>0</v>
      </c>
      <c r="BJ148" s="17" t="s">
        <v>82</v>
      </c>
      <c r="BK148" s="224">
        <f>ROUND(I148*H148,2)</f>
        <v>0</v>
      </c>
      <c r="BL148" s="17" t="s">
        <v>228</v>
      </c>
      <c r="BM148" s="223" t="s">
        <v>6047</v>
      </c>
    </row>
    <row r="149" spans="1:51" s="12" customFormat="1" ht="12">
      <c r="A149" s="12"/>
      <c r="B149" s="225"/>
      <c r="C149" s="226"/>
      <c r="D149" s="227" t="s">
        <v>358</v>
      </c>
      <c r="E149" s="228" t="s">
        <v>28</v>
      </c>
      <c r="F149" s="229" t="s">
        <v>6048</v>
      </c>
      <c r="G149" s="226"/>
      <c r="H149" s="228" t="s">
        <v>28</v>
      </c>
      <c r="I149" s="230"/>
      <c r="J149" s="226"/>
      <c r="K149" s="226"/>
      <c r="L149" s="231"/>
      <c r="M149" s="232"/>
      <c r="N149" s="233"/>
      <c r="O149" s="233"/>
      <c r="P149" s="233"/>
      <c r="Q149" s="233"/>
      <c r="R149" s="233"/>
      <c r="S149" s="233"/>
      <c r="T149" s="234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T149" s="235" t="s">
        <v>358</v>
      </c>
      <c r="AU149" s="235" t="s">
        <v>82</v>
      </c>
      <c r="AV149" s="12" t="s">
        <v>82</v>
      </c>
      <c r="AW149" s="12" t="s">
        <v>35</v>
      </c>
      <c r="AX149" s="12" t="s">
        <v>74</v>
      </c>
      <c r="AY149" s="235" t="s">
        <v>351</v>
      </c>
    </row>
    <row r="150" spans="1:51" s="12" customFormat="1" ht="12">
      <c r="A150" s="12"/>
      <c r="B150" s="225"/>
      <c r="C150" s="226"/>
      <c r="D150" s="227" t="s">
        <v>358</v>
      </c>
      <c r="E150" s="228" t="s">
        <v>28</v>
      </c>
      <c r="F150" s="229" t="s">
        <v>6049</v>
      </c>
      <c r="G150" s="226"/>
      <c r="H150" s="228" t="s">
        <v>28</v>
      </c>
      <c r="I150" s="230"/>
      <c r="J150" s="226"/>
      <c r="K150" s="226"/>
      <c r="L150" s="231"/>
      <c r="M150" s="232"/>
      <c r="N150" s="233"/>
      <c r="O150" s="233"/>
      <c r="P150" s="233"/>
      <c r="Q150" s="233"/>
      <c r="R150" s="233"/>
      <c r="S150" s="233"/>
      <c r="T150" s="234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T150" s="235" t="s">
        <v>358</v>
      </c>
      <c r="AU150" s="235" t="s">
        <v>82</v>
      </c>
      <c r="AV150" s="12" t="s">
        <v>82</v>
      </c>
      <c r="AW150" s="12" t="s">
        <v>35</v>
      </c>
      <c r="AX150" s="12" t="s">
        <v>74</v>
      </c>
      <c r="AY150" s="235" t="s">
        <v>351</v>
      </c>
    </row>
    <row r="151" spans="1:51" s="13" customFormat="1" ht="12">
      <c r="A151" s="13"/>
      <c r="B151" s="236"/>
      <c r="C151" s="237"/>
      <c r="D151" s="227" t="s">
        <v>358</v>
      </c>
      <c r="E151" s="238" t="s">
        <v>446</v>
      </c>
      <c r="F151" s="239" t="s">
        <v>82</v>
      </c>
      <c r="G151" s="237"/>
      <c r="H151" s="240">
        <v>1</v>
      </c>
      <c r="I151" s="241"/>
      <c r="J151" s="237"/>
      <c r="K151" s="237"/>
      <c r="L151" s="242"/>
      <c r="M151" s="243"/>
      <c r="N151" s="244"/>
      <c r="O151" s="244"/>
      <c r="P151" s="244"/>
      <c r="Q151" s="244"/>
      <c r="R151" s="244"/>
      <c r="S151" s="244"/>
      <c r="T151" s="245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6" t="s">
        <v>358</v>
      </c>
      <c r="AU151" s="246" t="s">
        <v>82</v>
      </c>
      <c r="AV151" s="13" t="s">
        <v>138</v>
      </c>
      <c r="AW151" s="13" t="s">
        <v>35</v>
      </c>
      <c r="AX151" s="13" t="s">
        <v>82</v>
      </c>
      <c r="AY151" s="246" t="s">
        <v>351</v>
      </c>
    </row>
    <row r="152" spans="1:65" s="2" customFormat="1" ht="16.5" customHeight="1">
      <c r="A152" s="38"/>
      <c r="B152" s="39"/>
      <c r="C152" s="212" t="s">
        <v>451</v>
      </c>
      <c r="D152" s="212" t="s">
        <v>352</v>
      </c>
      <c r="E152" s="213" t="s">
        <v>6050</v>
      </c>
      <c r="F152" s="214" t="s">
        <v>6051</v>
      </c>
      <c r="G152" s="215" t="s">
        <v>2439</v>
      </c>
      <c r="H152" s="216">
        <v>1</v>
      </c>
      <c r="I152" s="217"/>
      <c r="J152" s="218">
        <f>ROUND(I152*H152,2)</f>
        <v>0</v>
      </c>
      <c r="K152" s="214" t="s">
        <v>28</v>
      </c>
      <c r="L152" s="44"/>
      <c r="M152" s="219" t="s">
        <v>28</v>
      </c>
      <c r="N152" s="220" t="s">
        <v>45</v>
      </c>
      <c r="O152" s="84"/>
      <c r="P152" s="221">
        <f>O152*H152</f>
        <v>0</v>
      </c>
      <c r="Q152" s="221">
        <v>0</v>
      </c>
      <c r="R152" s="221">
        <f>Q152*H152</f>
        <v>0</v>
      </c>
      <c r="S152" s="221">
        <v>0</v>
      </c>
      <c r="T152" s="222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23" t="s">
        <v>228</v>
      </c>
      <c r="AT152" s="223" t="s">
        <v>352</v>
      </c>
      <c r="AU152" s="223" t="s">
        <v>82</v>
      </c>
      <c r="AY152" s="17" t="s">
        <v>351</v>
      </c>
      <c r="BE152" s="224">
        <f>IF(N152="základní",J152,0)</f>
        <v>0</v>
      </c>
      <c r="BF152" s="224">
        <f>IF(N152="snížená",J152,0)</f>
        <v>0</v>
      </c>
      <c r="BG152" s="224">
        <f>IF(N152="zákl. přenesená",J152,0)</f>
        <v>0</v>
      </c>
      <c r="BH152" s="224">
        <f>IF(N152="sníž. přenesená",J152,0)</f>
        <v>0</v>
      </c>
      <c r="BI152" s="224">
        <f>IF(N152="nulová",J152,0)</f>
        <v>0</v>
      </c>
      <c r="BJ152" s="17" t="s">
        <v>82</v>
      </c>
      <c r="BK152" s="224">
        <f>ROUND(I152*H152,2)</f>
        <v>0</v>
      </c>
      <c r="BL152" s="17" t="s">
        <v>228</v>
      </c>
      <c r="BM152" s="223" t="s">
        <v>6052</v>
      </c>
    </row>
    <row r="153" spans="1:51" s="12" customFormat="1" ht="12">
      <c r="A153" s="12"/>
      <c r="B153" s="225"/>
      <c r="C153" s="226"/>
      <c r="D153" s="227" t="s">
        <v>358</v>
      </c>
      <c r="E153" s="228" t="s">
        <v>28</v>
      </c>
      <c r="F153" s="229" t="s">
        <v>6053</v>
      </c>
      <c r="G153" s="226"/>
      <c r="H153" s="228" t="s">
        <v>28</v>
      </c>
      <c r="I153" s="230"/>
      <c r="J153" s="226"/>
      <c r="K153" s="226"/>
      <c r="L153" s="231"/>
      <c r="M153" s="232"/>
      <c r="N153" s="233"/>
      <c r="O153" s="233"/>
      <c r="P153" s="233"/>
      <c r="Q153" s="233"/>
      <c r="R153" s="233"/>
      <c r="S153" s="233"/>
      <c r="T153" s="234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T153" s="235" t="s">
        <v>358</v>
      </c>
      <c r="AU153" s="235" t="s">
        <v>82</v>
      </c>
      <c r="AV153" s="12" t="s">
        <v>82</v>
      </c>
      <c r="AW153" s="12" t="s">
        <v>35</v>
      </c>
      <c r="AX153" s="12" t="s">
        <v>74</v>
      </c>
      <c r="AY153" s="235" t="s">
        <v>351</v>
      </c>
    </row>
    <row r="154" spans="1:51" s="12" customFormat="1" ht="12">
      <c r="A154" s="12"/>
      <c r="B154" s="225"/>
      <c r="C154" s="226"/>
      <c r="D154" s="227" t="s">
        <v>358</v>
      </c>
      <c r="E154" s="228" t="s">
        <v>28</v>
      </c>
      <c r="F154" s="229" t="s">
        <v>6054</v>
      </c>
      <c r="G154" s="226"/>
      <c r="H154" s="228" t="s">
        <v>28</v>
      </c>
      <c r="I154" s="230"/>
      <c r="J154" s="226"/>
      <c r="K154" s="226"/>
      <c r="L154" s="231"/>
      <c r="M154" s="232"/>
      <c r="N154" s="233"/>
      <c r="O154" s="233"/>
      <c r="P154" s="233"/>
      <c r="Q154" s="233"/>
      <c r="R154" s="233"/>
      <c r="S154" s="233"/>
      <c r="T154" s="234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T154" s="235" t="s">
        <v>358</v>
      </c>
      <c r="AU154" s="235" t="s">
        <v>82</v>
      </c>
      <c r="AV154" s="12" t="s">
        <v>82</v>
      </c>
      <c r="AW154" s="12" t="s">
        <v>35</v>
      </c>
      <c r="AX154" s="12" t="s">
        <v>74</v>
      </c>
      <c r="AY154" s="235" t="s">
        <v>351</v>
      </c>
    </row>
    <row r="155" spans="1:51" s="12" customFormat="1" ht="12">
      <c r="A155" s="12"/>
      <c r="B155" s="225"/>
      <c r="C155" s="226"/>
      <c r="D155" s="227" t="s">
        <v>358</v>
      </c>
      <c r="E155" s="228" t="s">
        <v>28</v>
      </c>
      <c r="F155" s="229" t="s">
        <v>6055</v>
      </c>
      <c r="G155" s="226"/>
      <c r="H155" s="228" t="s">
        <v>28</v>
      </c>
      <c r="I155" s="230"/>
      <c r="J155" s="226"/>
      <c r="K155" s="226"/>
      <c r="L155" s="231"/>
      <c r="M155" s="232"/>
      <c r="N155" s="233"/>
      <c r="O155" s="233"/>
      <c r="P155" s="233"/>
      <c r="Q155" s="233"/>
      <c r="R155" s="233"/>
      <c r="S155" s="233"/>
      <c r="T155" s="234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T155" s="235" t="s">
        <v>358</v>
      </c>
      <c r="AU155" s="235" t="s">
        <v>82</v>
      </c>
      <c r="AV155" s="12" t="s">
        <v>82</v>
      </c>
      <c r="AW155" s="12" t="s">
        <v>35</v>
      </c>
      <c r="AX155" s="12" t="s">
        <v>74</v>
      </c>
      <c r="AY155" s="235" t="s">
        <v>351</v>
      </c>
    </row>
    <row r="156" spans="1:51" s="12" customFormat="1" ht="12">
      <c r="A156" s="12"/>
      <c r="B156" s="225"/>
      <c r="C156" s="226"/>
      <c r="D156" s="227" t="s">
        <v>358</v>
      </c>
      <c r="E156" s="228" t="s">
        <v>28</v>
      </c>
      <c r="F156" s="229" t="s">
        <v>6056</v>
      </c>
      <c r="G156" s="226"/>
      <c r="H156" s="228" t="s">
        <v>28</v>
      </c>
      <c r="I156" s="230"/>
      <c r="J156" s="226"/>
      <c r="K156" s="226"/>
      <c r="L156" s="231"/>
      <c r="M156" s="232"/>
      <c r="N156" s="233"/>
      <c r="O156" s="233"/>
      <c r="P156" s="233"/>
      <c r="Q156" s="233"/>
      <c r="R156" s="233"/>
      <c r="S156" s="233"/>
      <c r="T156" s="234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T156" s="235" t="s">
        <v>358</v>
      </c>
      <c r="AU156" s="235" t="s">
        <v>82</v>
      </c>
      <c r="AV156" s="12" t="s">
        <v>82</v>
      </c>
      <c r="AW156" s="12" t="s">
        <v>35</v>
      </c>
      <c r="AX156" s="12" t="s">
        <v>74</v>
      </c>
      <c r="AY156" s="235" t="s">
        <v>351</v>
      </c>
    </row>
    <row r="157" spans="1:51" s="13" customFormat="1" ht="12">
      <c r="A157" s="13"/>
      <c r="B157" s="236"/>
      <c r="C157" s="237"/>
      <c r="D157" s="227" t="s">
        <v>358</v>
      </c>
      <c r="E157" s="238" t="s">
        <v>455</v>
      </c>
      <c r="F157" s="239" t="s">
        <v>82</v>
      </c>
      <c r="G157" s="237"/>
      <c r="H157" s="240">
        <v>1</v>
      </c>
      <c r="I157" s="241"/>
      <c r="J157" s="237"/>
      <c r="K157" s="237"/>
      <c r="L157" s="242"/>
      <c r="M157" s="274"/>
      <c r="N157" s="275"/>
      <c r="O157" s="275"/>
      <c r="P157" s="275"/>
      <c r="Q157" s="275"/>
      <c r="R157" s="275"/>
      <c r="S157" s="275"/>
      <c r="T157" s="276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6" t="s">
        <v>358</v>
      </c>
      <c r="AU157" s="246" t="s">
        <v>82</v>
      </c>
      <c r="AV157" s="13" t="s">
        <v>138</v>
      </c>
      <c r="AW157" s="13" t="s">
        <v>35</v>
      </c>
      <c r="AX157" s="13" t="s">
        <v>82</v>
      </c>
      <c r="AY157" s="246" t="s">
        <v>351</v>
      </c>
    </row>
    <row r="158" spans="1:31" s="2" customFormat="1" ht="6.95" customHeight="1">
      <c r="A158" s="38"/>
      <c r="B158" s="59"/>
      <c r="C158" s="60"/>
      <c r="D158" s="60"/>
      <c r="E158" s="60"/>
      <c r="F158" s="60"/>
      <c r="G158" s="60"/>
      <c r="H158" s="60"/>
      <c r="I158" s="168"/>
      <c r="J158" s="60"/>
      <c r="K158" s="60"/>
      <c r="L158" s="44"/>
      <c r="M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</row>
  </sheetData>
  <sheetProtection password="CC35" sheet="1" objects="1" scenarios="1" formatColumns="0" formatRows="0" autoFilter="0"/>
  <autoFilter ref="C80:K157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11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28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56" s="1" customFormat="1" ht="36.95" customHeight="1">
      <c r="I2" s="128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83</v>
      </c>
      <c r="AZ2" s="129" t="s">
        <v>136</v>
      </c>
      <c r="BA2" s="129" t="s">
        <v>136</v>
      </c>
      <c r="BB2" s="129" t="s">
        <v>28</v>
      </c>
      <c r="BC2" s="129" t="s">
        <v>137</v>
      </c>
      <c r="BD2" s="129" t="s">
        <v>138</v>
      </c>
    </row>
    <row r="3" spans="2:56" s="1" customFormat="1" ht="6.95" customHeight="1">
      <c r="B3" s="130"/>
      <c r="C3" s="131"/>
      <c r="D3" s="131"/>
      <c r="E3" s="131"/>
      <c r="F3" s="131"/>
      <c r="G3" s="131"/>
      <c r="H3" s="131"/>
      <c r="I3" s="132"/>
      <c r="J3" s="131"/>
      <c r="K3" s="131"/>
      <c r="L3" s="20"/>
      <c r="AT3" s="17" t="s">
        <v>84</v>
      </c>
      <c r="AZ3" s="129" t="s">
        <v>139</v>
      </c>
      <c r="BA3" s="129" t="s">
        <v>139</v>
      </c>
      <c r="BB3" s="129" t="s">
        <v>28</v>
      </c>
      <c r="BC3" s="129" t="s">
        <v>140</v>
      </c>
      <c r="BD3" s="129" t="s">
        <v>138</v>
      </c>
    </row>
    <row r="4" spans="2:56" s="1" customFormat="1" ht="24.95" customHeight="1">
      <c r="B4" s="20"/>
      <c r="D4" s="133" t="s">
        <v>141</v>
      </c>
      <c r="I4" s="128"/>
      <c r="L4" s="20"/>
      <c r="M4" s="134" t="s">
        <v>10</v>
      </c>
      <c r="AT4" s="17" t="s">
        <v>4</v>
      </c>
      <c r="AZ4" s="129" t="s">
        <v>142</v>
      </c>
      <c r="BA4" s="129" t="s">
        <v>142</v>
      </c>
      <c r="BB4" s="129" t="s">
        <v>28</v>
      </c>
      <c r="BC4" s="129" t="s">
        <v>143</v>
      </c>
      <c r="BD4" s="129" t="s">
        <v>138</v>
      </c>
    </row>
    <row r="5" spans="2:56" s="1" customFormat="1" ht="6.95" customHeight="1">
      <c r="B5" s="20"/>
      <c r="I5" s="128"/>
      <c r="L5" s="20"/>
      <c r="AZ5" s="129" t="s">
        <v>144</v>
      </c>
      <c r="BA5" s="129" t="s">
        <v>144</v>
      </c>
      <c r="BB5" s="129" t="s">
        <v>28</v>
      </c>
      <c r="BC5" s="129" t="s">
        <v>143</v>
      </c>
      <c r="BD5" s="129" t="s">
        <v>138</v>
      </c>
    </row>
    <row r="6" spans="2:56" s="1" customFormat="1" ht="12" customHeight="1">
      <c r="B6" s="20"/>
      <c r="D6" s="135" t="s">
        <v>16</v>
      </c>
      <c r="I6" s="128"/>
      <c r="L6" s="20"/>
      <c r="AZ6" s="129" t="s">
        <v>145</v>
      </c>
      <c r="BA6" s="129" t="s">
        <v>145</v>
      </c>
      <c r="BB6" s="129" t="s">
        <v>28</v>
      </c>
      <c r="BC6" s="129" t="s">
        <v>146</v>
      </c>
      <c r="BD6" s="129" t="s">
        <v>138</v>
      </c>
    </row>
    <row r="7" spans="2:56" s="1" customFormat="1" ht="16.5" customHeight="1">
      <c r="B7" s="20"/>
      <c r="E7" s="136" t="str">
        <f>'Rekapitulace stavby'!K6</f>
        <v>Transform. domova Kamelie Křižanov IV - SO.3 výstavba Měřín DA a DS</v>
      </c>
      <c r="F7" s="135"/>
      <c r="G7" s="135"/>
      <c r="H7" s="135"/>
      <c r="I7" s="128"/>
      <c r="L7" s="20"/>
      <c r="AZ7" s="129" t="s">
        <v>147</v>
      </c>
      <c r="BA7" s="129" t="s">
        <v>147</v>
      </c>
      <c r="BB7" s="129" t="s">
        <v>28</v>
      </c>
      <c r="BC7" s="129" t="s">
        <v>148</v>
      </c>
      <c r="BD7" s="129" t="s">
        <v>138</v>
      </c>
    </row>
    <row r="8" spans="1:56" s="2" customFormat="1" ht="12" customHeight="1">
      <c r="A8" s="38"/>
      <c r="B8" s="44"/>
      <c r="C8" s="38"/>
      <c r="D8" s="135" t="s">
        <v>149</v>
      </c>
      <c r="E8" s="38"/>
      <c r="F8" s="38"/>
      <c r="G8" s="38"/>
      <c r="H8" s="38"/>
      <c r="I8" s="137"/>
      <c r="J8" s="38"/>
      <c r="K8" s="38"/>
      <c r="L8" s="1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Z8" s="129" t="s">
        <v>150</v>
      </c>
      <c r="BA8" s="129" t="s">
        <v>150</v>
      </c>
      <c r="BB8" s="129" t="s">
        <v>28</v>
      </c>
      <c r="BC8" s="129" t="s">
        <v>151</v>
      </c>
      <c r="BD8" s="129" t="s">
        <v>138</v>
      </c>
    </row>
    <row r="9" spans="1:56" s="2" customFormat="1" ht="24.75" customHeight="1">
      <c r="A9" s="38"/>
      <c r="B9" s="44"/>
      <c r="C9" s="38"/>
      <c r="D9" s="38"/>
      <c r="E9" s="139" t="s">
        <v>152</v>
      </c>
      <c r="F9" s="38"/>
      <c r="G9" s="38"/>
      <c r="H9" s="38"/>
      <c r="I9" s="137"/>
      <c r="J9" s="38"/>
      <c r="K9" s="38"/>
      <c r="L9" s="1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Z9" s="129" t="s">
        <v>153</v>
      </c>
      <c r="BA9" s="129" t="s">
        <v>153</v>
      </c>
      <c r="BB9" s="129" t="s">
        <v>28</v>
      </c>
      <c r="BC9" s="129" t="s">
        <v>154</v>
      </c>
      <c r="BD9" s="129" t="s">
        <v>138</v>
      </c>
    </row>
    <row r="10" spans="1:56" s="2" customFormat="1" ht="12">
      <c r="A10" s="38"/>
      <c r="B10" s="44"/>
      <c r="C10" s="38"/>
      <c r="D10" s="38"/>
      <c r="E10" s="38"/>
      <c r="F10" s="38"/>
      <c r="G10" s="38"/>
      <c r="H10" s="38"/>
      <c r="I10" s="137"/>
      <c r="J10" s="38"/>
      <c r="K10" s="38"/>
      <c r="L10" s="1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Z10" s="129" t="s">
        <v>155</v>
      </c>
      <c r="BA10" s="129" t="s">
        <v>155</v>
      </c>
      <c r="BB10" s="129" t="s">
        <v>28</v>
      </c>
      <c r="BC10" s="129" t="s">
        <v>156</v>
      </c>
      <c r="BD10" s="129" t="s">
        <v>138</v>
      </c>
    </row>
    <row r="11" spans="1:56" s="2" customFormat="1" ht="12" customHeight="1">
      <c r="A11" s="38"/>
      <c r="B11" s="44"/>
      <c r="C11" s="38"/>
      <c r="D11" s="135" t="s">
        <v>18</v>
      </c>
      <c r="E11" s="38"/>
      <c r="F11" s="140" t="s">
        <v>28</v>
      </c>
      <c r="G11" s="38"/>
      <c r="H11" s="38"/>
      <c r="I11" s="141" t="s">
        <v>20</v>
      </c>
      <c r="J11" s="140" t="s">
        <v>28</v>
      </c>
      <c r="K11" s="38"/>
      <c r="L11" s="1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Z11" s="129" t="s">
        <v>157</v>
      </c>
      <c r="BA11" s="129" t="s">
        <v>157</v>
      </c>
      <c r="BB11" s="129" t="s">
        <v>28</v>
      </c>
      <c r="BC11" s="129" t="s">
        <v>158</v>
      </c>
      <c r="BD11" s="129" t="s">
        <v>138</v>
      </c>
    </row>
    <row r="12" spans="1:56" s="2" customFormat="1" ht="12" customHeight="1">
      <c r="A12" s="38"/>
      <c r="B12" s="44"/>
      <c r="C12" s="38"/>
      <c r="D12" s="135" t="s">
        <v>22</v>
      </c>
      <c r="E12" s="38"/>
      <c r="F12" s="140" t="s">
        <v>23</v>
      </c>
      <c r="G12" s="38"/>
      <c r="H12" s="38"/>
      <c r="I12" s="141" t="s">
        <v>24</v>
      </c>
      <c r="J12" s="142" t="str">
        <f>'Rekapitulace stavby'!AN8</f>
        <v>27. 1. 2020</v>
      </c>
      <c r="K12" s="38"/>
      <c r="L12" s="1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Z12" s="129" t="s">
        <v>159</v>
      </c>
      <c r="BA12" s="129" t="s">
        <v>159</v>
      </c>
      <c r="BB12" s="129" t="s">
        <v>28</v>
      </c>
      <c r="BC12" s="129" t="s">
        <v>160</v>
      </c>
      <c r="BD12" s="129" t="s">
        <v>138</v>
      </c>
    </row>
    <row r="13" spans="1:56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37"/>
      <c r="J13" s="38"/>
      <c r="K13" s="38"/>
      <c r="L13" s="1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Z13" s="129" t="s">
        <v>161</v>
      </c>
      <c r="BA13" s="129" t="s">
        <v>161</v>
      </c>
      <c r="BB13" s="129" t="s">
        <v>28</v>
      </c>
      <c r="BC13" s="129" t="s">
        <v>162</v>
      </c>
      <c r="BD13" s="129" t="s">
        <v>138</v>
      </c>
    </row>
    <row r="14" spans="1:56" s="2" customFormat="1" ht="12" customHeight="1">
      <c r="A14" s="38"/>
      <c r="B14" s="44"/>
      <c r="C14" s="38"/>
      <c r="D14" s="135" t="s">
        <v>26</v>
      </c>
      <c r="E14" s="38"/>
      <c r="F14" s="38"/>
      <c r="G14" s="38"/>
      <c r="H14" s="38"/>
      <c r="I14" s="141" t="s">
        <v>27</v>
      </c>
      <c r="J14" s="140" t="s">
        <v>28</v>
      </c>
      <c r="K14" s="38"/>
      <c r="L14" s="1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Z14" s="129" t="s">
        <v>163</v>
      </c>
      <c r="BA14" s="129" t="s">
        <v>163</v>
      </c>
      <c r="BB14" s="129" t="s">
        <v>28</v>
      </c>
      <c r="BC14" s="129" t="s">
        <v>164</v>
      </c>
      <c r="BD14" s="129" t="s">
        <v>138</v>
      </c>
    </row>
    <row r="15" spans="1:56" s="2" customFormat="1" ht="18" customHeight="1">
      <c r="A15" s="38"/>
      <c r="B15" s="44"/>
      <c r="C15" s="38"/>
      <c r="D15" s="38"/>
      <c r="E15" s="140" t="s">
        <v>29</v>
      </c>
      <c r="F15" s="38"/>
      <c r="G15" s="38"/>
      <c r="H15" s="38"/>
      <c r="I15" s="141" t="s">
        <v>30</v>
      </c>
      <c r="J15" s="140" t="s">
        <v>28</v>
      </c>
      <c r="K15" s="38"/>
      <c r="L15" s="1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Z15" s="129" t="s">
        <v>165</v>
      </c>
      <c r="BA15" s="129" t="s">
        <v>165</v>
      </c>
      <c r="BB15" s="129" t="s">
        <v>28</v>
      </c>
      <c r="BC15" s="129" t="s">
        <v>166</v>
      </c>
      <c r="BD15" s="129" t="s">
        <v>138</v>
      </c>
    </row>
    <row r="16" spans="1:56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137"/>
      <c r="J16" s="38"/>
      <c r="K16" s="38"/>
      <c r="L16" s="1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Z16" s="129" t="s">
        <v>167</v>
      </c>
      <c r="BA16" s="129" t="s">
        <v>167</v>
      </c>
      <c r="BB16" s="129" t="s">
        <v>28</v>
      </c>
      <c r="BC16" s="129" t="s">
        <v>168</v>
      </c>
      <c r="BD16" s="129" t="s">
        <v>138</v>
      </c>
    </row>
    <row r="17" spans="1:56" s="2" customFormat="1" ht="12" customHeight="1">
      <c r="A17" s="38"/>
      <c r="B17" s="44"/>
      <c r="C17" s="38"/>
      <c r="D17" s="135" t="s">
        <v>31</v>
      </c>
      <c r="E17" s="38"/>
      <c r="F17" s="38"/>
      <c r="G17" s="38"/>
      <c r="H17" s="38"/>
      <c r="I17" s="141" t="s">
        <v>27</v>
      </c>
      <c r="J17" s="33" t="str">
        <f>'Rekapitulace stavby'!AN13</f>
        <v>Vyplň údaj</v>
      </c>
      <c r="K17" s="38"/>
      <c r="L17" s="1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Z17" s="129" t="s">
        <v>169</v>
      </c>
      <c r="BA17" s="129" t="s">
        <v>169</v>
      </c>
      <c r="BB17" s="129" t="s">
        <v>28</v>
      </c>
      <c r="BC17" s="129" t="s">
        <v>170</v>
      </c>
      <c r="BD17" s="129" t="s">
        <v>138</v>
      </c>
    </row>
    <row r="18" spans="1:56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0"/>
      <c r="G18" s="140"/>
      <c r="H18" s="140"/>
      <c r="I18" s="141" t="s">
        <v>30</v>
      </c>
      <c r="J18" s="33" t="str">
        <f>'Rekapitulace stavby'!AN14</f>
        <v>Vyplň údaj</v>
      </c>
      <c r="K18" s="38"/>
      <c r="L18" s="1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Z18" s="129" t="s">
        <v>171</v>
      </c>
      <c r="BA18" s="129" t="s">
        <v>171</v>
      </c>
      <c r="BB18" s="129" t="s">
        <v>28</v>
      </c>
      <c r="BC18" s="129" t="s">
        <v>172</v>
      </c>
      <c r="BD18" s="129" t="s">
        <v>138</v>
      </c>
    </row>
    <row r="19" spans="1:56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137"/>
      <c r="J19" s="38"/>
      <c r="K19" s="38"/>
      <c r="L19" s="1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Z19" s="129" t="s">
        <v>173</v>
      </c>
      <c r="BA19" s="129" t="s">
        <v>173</v>
      </c>
      <c r="BB19" s="129" t="s">
        <v>28</v>
      </c>
      <c r="BC19" s="129" t="s">
        <v>174</v>
      </c>
      <c r="BD19" s="129" t="s">
        <v>138</v>
      </c>
    </row>
    <row r="20" spans="1:56" s="2" customFormat="1" ht="12" customHeight="1">
      <c r="A20" s="38"/>
      <c r="B20" s="44"/>
      <c r="C20" s="38"/>
      <c r="D20" s="135" t="s">
        <v>33</v>
      </c>
      <c r="E20" s="38"/>
      <c r="F20" s="38"/>
      <c r="G20" s="38"/>
      <c r="H20" s="38"/>
      <c r="I20" s="141" t="s">
        <v>27</v>
      </c>
      <c r="J20" s="140" t="s">
        <v>28</v>
      </c>
      <c r="K20" s="38"/>
      <c r="L20" s="1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Z20" s="129" t="s">
        <v>175</v>
      </c>
      <c r="BA20" s="129" t="s">
        <v>175</v>
      </c>
      <c r="BB20" s="129" t="s">
        <v>28</v>
      </c>
      <c r="BC20" s="129" t="s">
        <v>176</v>
      </c>
      <c r="BD20" s="129" t="s">
        <v>138</v>
      </c>
    </row>
    <row r="21" spans="1:56" s="2" customFormat="1" ht="18" customHeight="1">
      <c r="A21" s="38"/>
      <c r="B21" s="44"/>
      <c r="C21" s="38"/>
      <c r="D21" s="38"/>
      <c r="E21" s="140" t="s">
        <v>34</v>
      </c>
      <c r="F21" s="38"/>
      <c r="G21" s="38"/>
      <c r="H21" s="38"/>
      <c r="I21" s="141" t="s">
        <v>30</v>
      </c>
      <c r="J21" s="140" t="s">
        <v>28</v>
      </c>
      <c r="K21" s="38"/>
      <c r="L21" s="1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Z21" s="129" t="s">
        <v>177</v>
      </c>
      <c r="BA21" s="129" t="s">
        <v>177</v>
      </c>
      <c r="BB21" s="129" t="s">
        <v>28</v>
      </c>
      <c r="BC21" s="129" t="s">
        <v>158</v>
      </c>
      <c r="BD21" s="129" t="s">
        <v>138</v>
      </c>
    </row>
    <row r="22" spans="1:56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137"/>
      <c r="J22" s="38"/>
      <c r="K22" s="38"/>
      <c r="L22" s="1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Z22" s="129" t="s">
        <v>178</v>
      </c>
      <c r="BA22" s="129" t="s">
        <v>178</v>
      </c>
      <c r="BB22" s="129" t="s">
        <v>28</v>
      </c>
      <c r="BC22" s="129" t="s">
        <v>170</v>
      </c>
      <c r="BD22" s="129" t="s">
        <v>138</v>
      </c>
    </row>
    <row r="23" spans="1:56" s="2" customFormat="1" ht="12" customHeight="1">
      <c r="A23" s="38"/>
      <c r="B23" s="44"/>
      <c r="C23" s="38"/>
      <c r="D23" s="135" t="s">
        <v>36</v>
      </c>
      <c r="E23" s="38"/>
      <c r="F23" s="38"/>
      <c r="G23" s="38"/>
      <c r="H23" s="38"/>
      <c r="I23" s="141" t="s">
        <v>27</v>
      </c>
      <c r="J23" s="140" t="str">
        <f>IF('Rekapitulace stavby'!AN19="","",'Rekapitulace stavby'!AN19)</f>
        <v/>
      </c>
      <c r="K23" s="38"/>
      <c r="L23" s="1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Z23" s="129" t="s">
        <v>179</v>
      </c>
      <c r="BA23" s="129" t="s">
        <v>179</v>
      </c>
      <c r="BB23" s="129" t="s">
        <v>28</v>
      </c>
      <c r="BC23" s="129" t="s">
        <v>180</v>
      </c>
      <c r="BD23" s="129" t="s">
        <v>138</v>
      </c>
    </row>
    <row r="24" spans="1:56" s="2" customFormat="1" ht="18" customHeight="1">
      <c r="A24" s="38"/>
      <c r="B24" s="44"/>
      <c r="C24" s="38"/>
      <c r="D24" s="38"/>
      <c r="E24" s="140" t="str">
        <f>IF('Rekapitulace stavby'!E20="","",'Rekapitulace stavby'!E20)</f>
        <v xml:space="preserve"> </v>
      </c>
      <c r="F24" s="38"/>
      <c r="G24" s="38"/>
      <c r="H24" s="38"/>
      <c r="I24" s="141" t="s">
        <v>30</v>
      </c>
      <c r="J24" s="140" t="str">
        <f>IF('Rekapitulace stavby'!AN20="","",'Rekapitulace stavby'!AN20)</f>
        <v/>
      </c>
      <c r="K24" s="38"/>
      <c r="L24" s="1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Z24" s="129" t="s">
        <v>181</v>
      </c>
      <c r="BA24" s="129" t="s">
        <v>181</v>
      </c>
      <c r="BB24" s="129" t="s">
        <v>28</v>
      </c>
      <c r="BC24" s="129" t="s">
        <v>182</v>
      </c>
      <c r="BD24" s="129" t="s">
        <v>138</v>
      </c>
    </row>
    <row r="25" spans="1:56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137"/>
      <c r="J25" s="38"/>
      <c r="K25" s="38"/>
      <c r="L25" s="1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Z25" s="129" t="s">
        <v>183</v>
      </c>
      <c r="BA25" s="129" t="s">
        <v>183</v>
      </c>
      <c r="BB25" s="129" t="s">
        <v>28</v>
      </c>
      <c r="BC25" s="129" t="s">
        <v>184</v>
      </c>
      <c r="BD25" s="129" t="s">
        <v>138</v>
      </c>
    </row>
    <row r="26" spans="1:56" s="2" customFormat="1" ht="12" customHeight="1">
      <c r="A26" s="38"/>
      <c r="B26" s="44"/>
      <c r="C26" s="38"/>
      <c r="D26" s="135" t="s">
        <v>38</v>
      </c>
      <c r="E26" s="38"/>
      <c r="F26" s="38"/>
      <c r="G26" s="38"/>
      <c r="H26" s="38"/>
      <c r="I26" s="137"/>
      <c r="J26" s="38"/>
      <c r="K26" s="38"/>
      <c r="L26" s="1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Z26" s="129" t="s">
        <v>185</v>
      </c>
      <c r="BA26" s="129" t="s">
        <v>185</v>
      </c>
      <c r="BB26" s="129" t="s">
        <v>28</v>
      </c>
      <c r="BC26" s="129" t="s">
        <v>186</v>
      </c>
      <c r="BD26" s="129" t="s">
        <v>138</v>
      </c>
    </row>
    <row r="27" spans="1:56" s="8" customFormat="1" ht="16.5" customHeight="1">
      <c r="A27" s="143"/>
      <c r="B27" s="144"/>
      <c r="C27" s="143"/>
      <c r="D27" s="143"/>
      <c r="E27" s="145" t="s">
        <v>28</v>
      </c>
      <c r="F27" s="145"/>
      <c r="G27" s="145"/>
      <c r="H27" s="145"/>
      <c r="I27" s="146"/>
      <c r="J27" s="143"/>
      <c r="K27" s="143"/>
      <c r="L27" s="147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Z27" s="148" t="s">
        <v>187</v>
      </c>
      <c r="BA27" s="148" t="s">
        <v>187</v>
      </c>
      <c r="BB27" s="148" t="s">
        <v>28</v>
      </c>
      <c r="BC27" s="148" t="s">
        <v>188</v>
      </c>
      <c r="BD27" s="148" t="s">
        <v>138</v>
      </c>
    </row>
    <row r="28" spans="1:56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137"/>
      <c r="J28" s="38"/>
      <c r="K28" s="38"/>
      <c r="L28" s="1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Z28" s="129" t="s">
        <v>189</v>
      </c>
      <c r="BA28" s="129" t="s">
        <v>189</v>
      </c>
      <c r="BB28" s="129" t="s">
        <v>28</v>
      </c>
      <c r="BC28" s="129" t="s">
        <v>190</v>
      </c>
      <c r="BD28" s="129" t="s">
        <v>138</v>
      </c>
    </row>
    <row r="29" spans="1:56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50"/>
      <c r="J29" s="149"/>
      <c r="K29" s="149"/>
      <c r="L29" s="1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Z29" s="129" t="s">
        <v>191</v>
      </c>
      <c r="BA29" s="129" t="s">
        <v>191</v>
      </c>
      <c r="BB29" s="129" t="s">
        <v>28</v>
      </c>
      <c r="BC29" s="129" t="s">
        <v>192</v>
      </c>
      <c r="BD29" s="129" t="s">
        <v>138</v>
      </c>
    </row>
    <row r="30" spans="1:56" s="2" customFormat="1" ht="25.4" customHeight="1">
      <c r="A30" s="38"/>
      <c r="B30" s="44"/>
      <c r="C30" s="38"/>
      <c r="D30" s="151" t="s">
        <v>40</v>
      </c>
      <c r="E30" s="38"/>
      <c r="F30" s="38"/>
      <c r="G30" s="38"/>
      <c r="H30" s="38"/>
      <c r="I30" s="137"/>
      <c r="J30" s="152">
        <f>ROUND(J106,2)</f>
        <v>0</v>
      </c>
      <c r="K30" s="38"/>
      <c r="L30" s="1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Z30" s="129" t="s">
        <v>193</v>
      </c>
      <c r="BA30" s="129" t="s">
        <v>193</v>
      </c>
      <c r="BB30" s="129" t="s">
        <v>28</v>
      </c>
      <c r="BC30" s="129" t="s">
        <v>194</v>
      </c>
      <c r="BD30" s="129" t="s">
        <v>138</v>
      </c>
    </row>
    <row r="31" spans="1:56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50"/>
      <c r="J31" s="149"/>
      <c r="K31" s="149"/>
      <c r="L31" s="1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Z31" s="129" t="s">
        <v>195</v>
      </c>
      <c r="BA31" s="129" t="s">
        <v>195</v>
      </c>
      <c r="BB31" s="129" t="s">
        <v>28</v>
      </c>
      <c r="BC31" s="129" t="s">
        <v>170</v>
      </c>
      <c r="BD31" s="129" t="s">
        <v>138</v>
      </c>
    </row>
    <row r="32" spans="1:56" s="2" customFormat="1" ht="14.4" customHeight="1">
      <c r="A32" s="38"/>
      <c r="B32" s="44"/>
      <c r="C32" s="38"/>
      <c r="D32" s="38"/>
      <c r="E32" s="38"/>
      <c r="F32" s="153" t="s">
        <v>42</v>
      </c>
      <c r="G32" s="38"/>
      <c r="H32" s="38"/>
      <c r="I32" s="154" t="s">
        <v>41</v>
      </c>
      <c r="J32" s="153" t="s">
        <v>43</v>
      </c>
      <c r="K32" s="38"/>
      <c r="L32" s="1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Z32" s="129" t="s">
        <v>196</v>
      </c>
      <c r="BA32" s="129" t="s">
        <v>196</v>
      </c>
      <c r="BB32" s="129" t="s">
        <v>28</v>
      </c>
      <c r="BC32" s="129" t="s">
        <v>174</v>
      </c>
      <c r="BD32" s="129" t="s">
        <v>138</v>
      </c>
    </row>
    <row r="33" spans="1:56" s="2" customFormat="1" ht="14.4" customHeight="1">
      <c r="A33" s="38"/>
      <c r="B33" s="44"/>
      <c r="C33" s="38"/>
      <c r="D33" s="155" t="s">
        <v>44</v>
      </c>
      <c r="E33" s="135" t="s">
        <v>45</v>
      </c>
      <c r="F33" s="156">
        <f>ROUND((SUM(BE106:BE1113)),2)</f>
        <v>0</v>
      </c>
      <c r="G33" s="38"/>
      <c r="H33" s="38"/>
      <c r="I33" s="157">
        <v>0.21</v>
      </c>
      <c r="J33" s="156">
        <f>ROUND(((SUM(BE106:BE1113))*I33),2)</f>
        <v>0</v>
      </c>
      <c r="K33" s="38"/>
      <c r="L33" s="1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Z33" s="129" t="s">
        <v>197</v>
      </c>
      <c r="BA33" s="129" t="s">
        <v>197</v>
      </c>
      <c r="BB33" s="129" t="s">
        <v>28</v>
      </c>
      <c r="BC33" s="129" t="s">
        <v>198</v>
      </c>
      <c r="BD33" s="129" t="s">
        <v>138</v>
      </c>
    </row>
    <row r="34" spans="1:56" s="2" customFormat="1" ht="14.4" customHeight="1">
      <c r="A34" s="38"/>
      <c r="B34" s="44"/>
      <c r="C34" s="38"/>
      <c r="D34" s="38"/>
      <c r="E34" s="135" t="s">
        <v>46</v>
      </c>
      <c r="F34" s="156">
        <f>ROUND((SUM(BF106:BF1113)),2)</f>
        <v>0</v>
      </c>
      <c r="G34" s="38"/>
      <c r="H34" s="38"/>
      <c r="I34" s="157">
        <v>0.15</v>
      </c>
      <c r="J34" s="156">
        <f>ROUND(((SUM(BF106:BF1113))*I34),2)</f>
        <v>0</v>
      </c>
      <c r="K34" s="38"/>
      <c r="L34" s="1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Z34" s="129" t="s">
        <v>199</v>
      </c>
      <c r="BA34" s="129" t="s">
        <v>199</v>
      </c>
      <c r="BB34" s="129" t="s">
        <v>28</v>
      </c>
      <c r="BC34" s="129" t="s">
        <v>200</v>
      </c>
      <c r="BD34" s="129" t="s">
        <v>138</v>
      </c>
    </row>
    <row r="35" spans="1:56" s="2" customFormat="1" ht="14.4" customHeight="1" hidden="1">
      <c r="A35" s="38"/>
      <c r="B35" s="44"/>
      <c r="C35" s="38"/>
      <c r="D35" s="38"/>
      <c r="E35" s="135" t="s">
        <v>47</v>
      </c>
      <c r="F35" s="156">
        <f>ROUND((SUM(BG106:BG1113)),2)</f>
        <v>0</v>
      </c>
      <c r="G35" s="38"/>
      <c r="H35" s="38"/>
      <c r="I35" s="157">
        <v>0.21</v>
      </c>
      <c r="J35" s="156">
        <f>0</f>
        <v>0</v>
      </c>
      <c r="K35" s="38"/>
      <c r="L35" s="1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Z35" s="129" t="s">
        <v>201</v>
      </c>
      <c r="BA35" s="129" t="s">
        <v>201</v>
      </c>
      <c r="BB35" s="129" t="s">
        <v>28</v>
      </c>
      <c r="BC35" s="129" t="s">
        <v>202</v>
      </c>
      <c r="BD35" s="129" t="s">
        <v>138</v>
      </c>
    </row>
    <row r="36" spans="1:56" s="2" customFormat="1" ht="14.4" customHeight="1" hidden="1">
      <c r="A36" s="38"/>
      <c r="B36" s="44"/>
      <c r="C36" s="38"/>
      <c r="D36" s="38"/>
      <c r="E36" s="135" t="s">
        <v>48</v>
      </c>
      <c r="F36" s="156">
        <f>ROUND((SUM(BH106:BH1113)),2)</f>
        <v>0</v>
      </c>
      <c r="G36" s="38"/>
      <c r="H36" s="38"/>
      <c r="I36" s="157">
        <v>0.15</v>
      </c>
      <c r="J36" s="156">
        <f>0</f>
        <v>0</v>
      </c>
      <c r="K36" s="38"/>
      <c r="L36" s="1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Z36" s="129" t="s">
        <v>203</v>
      </c>
      <c r="BA36" s="129" t="s">
        <v>203</v>
      </c>
      <c r="BB36" s="129" t="s">
        <v>28</v>
      </c>
      <c r="BC36" s="129" t="s">
        <v>204</v>
      </c>
      <c r="BD36" s="129" t="s">
        <v>138</v>
      </c>
    </row>
    <row r="37" spans="1:56" s="2" customFormat="1" ht="14.4" customHeight="1" hidden="1">
      <c r="A37" s="38"/>
      <c r="B37" s="44"/>
      <c r="C37" s="38"/>
      <c r="D37" s="38"/>
      <c r="E37" s="135" t="s">
        <v>49</v>
      </c>
      <c r="F37" s="156">
        <f>ROUND((SUM(BI106:BI1113)),2)</f>
        <v>0</v>
      </c>
      <c r="G37" s="38"/>
      <c r="H37" s="38"/>
      <c r="I37" s="157">
        <v>0</v>
      </c>
      <c r="J37" s="156">
        <f>0</f>
        <v>0</v>
      </c>
      <c r="K37" s="38"/>
      <c r="L37" s="1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Z37" s="129" t="s">
        <v>205</v>
      </c>
      <c r="BA37" s="129" t="s">
        <v>205</v>
      </c>
      <c r="BB37" s="129" t="s">
        <v>28</v>
      </c>
      <c r="BC37" s="129" t="s">
        <v>198</v>
      </c>
      <c r="BD37" s="129" t="s">
        <v>138</v>
      </c>
    </row>
    <row r="38" spans="1:56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137"/>
      <c r="J38" s="38"/>
      <c r="K38" s="38"/>
      <c r="L38" s="1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Z38" s="129" t="s">
        <v>206</v>
      </c>
      <c r="BA38" s="129" t="s">
        <v>206</v>
      </c>
      <c r="BB38" s="129" t="s">
        <v>28</v>
      </c>
      <c r="BC38" s="129" t="s">
        <v>200</v>
      </c>
      <c r="BD38" s="129" t="s">
        <v>138</v>
      </c>
    </row>
    <row r="39" spans="1:56" s="2" customFormat="1" ht="25.4" customHeight="1">
      <c r="A39" s="38"/>
      <c r="B39" s="44"/>
      <c r="C39" s="158"/>
      <c r="D39" s="159" t="s">
        <v>50</v>
      </c>
      <c r="E39" s="160"/>
      <c r="F39" s="160"/>
      <c r="G39" s="161" t="s">
        <v>51</v>
      </c>
      <c r="H39" s="162" t="s">
        <v>52</v>
      </c>
      <c r="I39" s="163"/>
      <c r="J39" s="164">
        <f>SUM(J30:J37)</f>
        <v>0</v>
      </c>
      <c r="K39" s="165"/>
      <c r="L39" s="1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Z39" s="129" t="s">
        <v>207</v>
      </c>
      <c r="BA39" s="129" t="s">
        <v>207</v>
      </c>
      <c r="BB39" s="129" t="s">
        <v>28</v>
      </c>
      <c r="BC39" s="129" t="s">
        <v>198</v>
      </c>
      <c r="BD39" s="129" t="s">
        <v>138</v>
      </c>
    </row>
    <row r="40" spans="1:56" s="2" customFormat="1" ht="14.4" customHeight="1">
      <c r="A40" s="38"/>
      <c r="B40" s="166"/>
      <c r="C40" s="167"/>
      <c r="D40" s="167"/>
      <c r="E40" s="167"/>
      <c r="F40" s="167"/>
      <c r="G40" s="167"/>
      <c r="H40" s="167"/>
      <c r="I40" s="168"/>
      <c r="J40" s="167"/>
      <c r="K40" s="167"/>
      <c r="L40" s="1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Z40" s="129" t="s">
        <v>208</v>
      </c>
      <c r="BA40" s="129" t="s">
        <v>208</v>
      </c>
      <c r="BB40" s="129" t="s">
        <v>28</v>
      </c>
      <c r="BC40" s="129" t="s">
        <v>209</v>
      </c>
      <c r="BD40" s="129" t="s">
        <v>138</v>
      </c>
    </row>
    <row r="41" spans="52:56" ht="12">
      <c r="AZ41" s="129" t="s">
        <v>210</v>
      </c>
      <c r="BA41" s="129" t="s">
        <v>210</v>
      </c>
      <c r="BB41" s="129" t="s">
        <v>28</v>
      </c>
      <c r="BC41" s="129" t="s">
        <v>211</v>
      </c>
      <c r="BD41" s="129" t="s">
        <v>138</v>
      </c>
    </row>
    <row r="42" spans="52:56" ht="12">
      <c r="AZ42" s="129" t="s">
        <v>212</v>
      </c>
      <c r="BA42" s="129" t="s">
        <v>212</v>
      </c>
      <c r="BB42" s="129" t="s">
        <v>28</v>
      </c>
      <c r="BC42" s="129" t="s">
        <v>213</v>
      </c>
      <c r="BD42" s="129" t="s">
        <v>138</v>
      </c>
    </row>
    <row r="43" spans="52:56" ht="12">
      <c r="AZ43" s="129" t="s">
        <v>214</v>
      </c>
      <c r="BA43" s="129" t="s">
        <v>214</v>
      </c>
      <c r="BB43" s="129" t="s">
        <v>28</v>
      </c>
      <c r="BC43" s="129" t="s">
        <v>215</v>
      </c>
      <c r="BD43" s="129" t="s">
        <v>138</v>
      </c>
    </row>
    <row r="44" spans="1:56" s="2" customFormat="1" ht="6.95" customHeight="1">
      <c r="A44" s="38"/>
      <c r="B44" s="169"/>
      <c r="C44" s="170"/>
      <c r="D44" s="170"/>
      <c r="E44" s="170"/>
      <c r="F44" s="170"/>
      <c r="G44" s="170"/>
      <c r="H44" s="170"/>
      <c r="I44" s="171"/>
      <c r="J44" s="170"/>
      <c r="K44" s="170"/>
      <c r="L44" s="1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Z44" s="129" t="s">
        <v>216</v>
      </c>
      <c r="BA44" s="129" t="s">
        <v>216</v>
      </c>
      <c r="BB44" s="129" t="s">
        <v>28</v>
      </c>
      <c r="BC44" s="129" t="s">
        <v>217</v>
      </c>
      <c r="BD44" s="129" t="s">
        <v>138</v>
      </c>
    </row>
    <row r="45" spans="1:56" s="2" customFormat="1" ht="24.95" customHeight="1">
      <c r="A45" s="38"/>
      <c r="B45" s="39"/>
      <c r="C45" s="23" t="s">
        <v>218</v>
      </c>
      <c r="D45" s="40"/>
      <c r="E45" s="40"/>
      <c r="F45" s="40"/>
      <c r="G45" s="40"/>
      <c r="H45" s="40"/>
      <c r="I45" s="137"/>
      <c r="J45" s="40"/>
      <c r="K45" s="40"/>
      <c r="L45" s="1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Z45" s="129" t="s">
        <v>219</v>
      </c>
      <c r="BA45" s="129" t="s">
        <v>219</v>
      </c>
      <c r="BB45" s="129" t="s">
        <v>28</v>
      </c>
      <c r="BC45" s="129" t="s">
        <v>220</v>
      </c>
      <c r="BD45" s="129" t="s">
        <v>138</v>
      </c>
    </row>
    <row r="46" spans="1:56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137"/>
      <c r="J46" s="40"/>
      <c r="K46" s="40"/>
      <c r="L46" s="1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Z46" s="129" t="s">
        <v>221</v>
      </c>
      <c r="BA46" s="129" t="s">
        <v>221</v>
      </c>
      <c r="BB46" s="129" t="s">
        <v>28</v>
      </c>
      <c r="BC46" s="129" t="s">
        <v>222</v>
      </c>
      <c r="BD46" s="129" t="s">
        <v>138</v>
      </c>
    </row>
    <row r="47" spans="1:56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137"/>
      <c r="J47" s="40"/>
      <c r="K47" s="40"/>
      <c r="L47" s="1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Z47" s="129" t="s">
        <v>223</v>
      </c>
      <c r="BA47" s="129" t="s">
        <v>223</v>
      </c>
      <c r="BB47" s="129" t="s">
        <v>28</v>
      </c>
      <c r="BC47" s="129" t="s">
        <v>224</v>
      </c>
      <c r="BD47" s="129" t="s">
        <v>138</v>
      </c>
    </row>
    <row r="48" spans="1:56" s="2" customFormat="1" ht="16.5" customHeight="1">
      <c r="A48" s="38"/>
      <c r="B48" s="39"/>
      <c r="C48" s="40"/>
      <c r="D48" s="40"/>
      <c r="E48" s="172" t="str">
        <f>E7</f>
        <v>Transform. domova Kamelie Křižanov IV - SO.3 výstavba Měřín DA a DS</v>
      </c>
      <c r="F48" s="32"/>
      <c r="G48" s="32"/>
      <c r="H48" s="32"/>
      <c r="I48" s="137"/>
      <c r="J48" s="40"/>
      <c r="K48" s="40"/>
      <c r="L48" s="1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Z48" s="129" t="s">
        <v>225</v>
      </c>
      <c r="BA48" s="129" t="s">
        <v>225</v>
      </c>
      <c r="BB48" s="129" t="s">
        <v>28</v>
      </c>
      <c r="BC48" s="129" t="s">
        <v>226</v>
      </c>
      <c r="BD48" s="129" t="s">
        <v>138</v>
      </c>
    </row>
    <row r="49" spans="1:56" s="2" customFormat="1" ht="12" customHeight="1">
      <c r="A49" s="38"/>
      <c r="B49" s="39"/>
      <c r="C49" s="32" t="s">
        <v>149</v>
      </c>
      <c r="D49" s="40"/>
      <c r="E49" s="40"/>
      <c r="F49" s="40"/>
      <c r="G49" s="40"/>
      <c r="H49" s="40"/>
      <c r="I49" s="137"/>
      <c r="J49" s="40"/>
      <c r="K49" s="40"/>
      <c r="L49" s="1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Z49" s="129" t="s">
        <v>227</v>
      </c>
      <c r="BA49" s="129" t="s">
        <v>227</v>
      </c>
      <c r="BB49" s="129" t="s">
        <v>28</v>
      </c>
      <c r="BC49" s="129" t="s">
        <v>228</v>
      </c>
      <c r="BD49" s="129" t="s">
        <v>138</v>
      </c>
    </row>
    <row r="50" spans="1:56" s="2" customFormat="1" ht="24.75" customHeight="1">
      <c r="A50" s="38"/>
      <c r="B50" s="39"/>
      <c r="C50" s="40"/>
      <c r="D50" s="40"/>
      <c r="E50" s="69" t="str">
        <f>E9</f>
        <v xml:space="preserve">ALFA-26501 - D.1.1., D.1.2. - arch. - stavební řešení, staveb. - konstr. řešení </v>
      </c>
      <c r="F50" s="40"/>
      <c r="G50" s="40"/>
      <c r="H50" s="40"/>
      <c r="I50" s="137"/>
      <c r="J50" s="40"/>
      <c r="K50" s="40"/>
      <c r="L50" s="1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Z50" s="129" t="s">
        <v>229</v>
      </c>
      <c r="BA50" s="129" t="s">
        <v>229</v>
      </c>
      <c r="BB50" s="129" t="s">
        <v>28</v>
      </c>
      <c r="BC50" s="129" t="s">
        <v>230</v>
      </c>
      <c r="BD50" s="129" t="s">
        <v>138</v>
      </c>
    </row>
    <row r="51" spans="1:56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137"/>
      <c r="J51" s="40"/>
      <c r="K51" s="40"/>
      <c r="L51" s="1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Z51" s="129" t="s">
        <v>231</v>
      </c>
      <c r="BA51" s="129" t="s">
        <v>231</v>
      </c>
      <c r="BB51" s="129" t="s">
        <v>28</v>
      </c>
      <c r="BC51" s="129" t="s">
        <v>232</v>
      </c>
      <c r="BD51" s="129" t="s">
        <v>138</v>
      </c>
    </row>
    <row r="52" spans="1:56" s="2" customFormat="1" ht="12" customHeight="1">
      <c r="A52" s="38"/>
      <c r="B52" s="39"/>
      <c r="C52" s="32" t="s">
        <v>22</v>
      </c>
      <c r="D52" s="40"/>
      <c r="E52" s="40"/>
      <c r="F52" s="27" t="str">
        <f>F12</f>
        <v>Měřín</v>
      </c>
      <c r="G52" s="40"/>
      <c r="H52" s="40"/>
      <c r="I52" s="141" t="s">
        <v>24</v>
      </c>
      <c r="J52" s="72" t="str">
        <f>IF(J12="","",J12)</f>
        <v>27. 1. 2020</v>
      </c>
      <c r="K52" s="40"/>
      <c r="L52" s="1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Z52" s="129" t="s">
        <v>233</v>
      </c>
      <c r="BA52" s="129" t="s">
        <v>233</v>
      </c>
      <c r="BB52" s="129" t="s">
        <v>28</v>
      </c>
      <c r="BC52" s="129" t="s">
        <v>234</v>
      </c>
      <c r="BD52" s="129" t="s">
        <v>138</v>
      </c>
    </row>
    <row r="53" spans="1:56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137"/>
      <c r="J53" s="40"/>
      <c r="K53" s="40"/>
      <c r="L53" s="1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Z53" s="129" t="s">
        <v>235</v>
      </c>
      <c r="BA53" s="129" t="s">
        <v>235</v>
      </c>
      <c r="BB53" s="129" t="s">
        <v>28</v>
      </c>
      <c r="BC53" s="129" t="s">
        <v>236</v>
      </c>
      <c r="BD53" s="129" t="s">
        <v>138</v>
      </c>
    </row>
    <row r="54" spans="1:56" s="2" customFormat="1" ht="40.05" customHeight="1">
      <c r="A54" s="38"/>
      <c r="B54" s="39"/>
      <c r="C54" s="32" t="s">
        <v>26</v>
      </c>
      <c r="D54" s="40"/>
      <c r="E54" s="40"/>
      <c r="F54" s="27" t="str">
        <f>E15</f>
        <v>Kraj Výsočina, Žižkova57, Jihlava</v>
      </c>
      <c r="G54" s="40"/>
      <c r="H54" s="40"/>
      <c r="I54" s="141" t="s">
        <v>33</v>
      </c>
      <c r="J54" s="36" t="str">
        <f>E21</f>
        <v>Atelier Alfa, spol. s r.o., Brněnská 48, Jihlava</v>
      </c>
      <c r="K54" s="40"/>
      <c r="L54" s="1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Z54" s="129" t="s">
        <v>237</v>
      </c>
      <c r="BA54" s="129" t="s">
        <v>237</v>
      </c>
      <c r="BB54" s="129" t="s">
        <v>28</v>
      </c>
      <c r="BC54" s="129" t="s">
        <v>238</v>
      </c>
      <c r="BD54" s="129" t="s">
        <v>138</v>
      </c>
    </row>
    <row r="55" spans="1:56" s="2" customFormat="1" ht="15.15" customHeight="1">
      <c r="A55" s="38"/>
      <c r="B55" s="39"/>
      <c r="C55" s="32" t="s">
        <v>31</v>
      </c>
      <c r="D55" s="40"/>
      <c r="E55" s="40"/>
      <c r="F55" s="27" t="str">
        <f>IF(E18="","",E18)</f>
        <v>Vyplň údaj</v>
      </c>
      <c r="G55" s="40"/>
      <c r="H55" s="40"/>
      <c r="I55" s="141" t="s">
        <v>36</v>
      </c>
      <c r="J55" s="36" t="str">
        <f>E24</f>
        <v xml:space="preserve"> </v>
      </c>
      <c r="K55" s="40"/>
      <c r="L55" s="1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Z55" s="129" t="s">
        <v>239</v>
      </c>
      <c r="BA55" s="129" t="s">
        <v>239</v>
      </c>
      <c r="BB55" s="129" t="s">
        <v>28</v>
      </c>
      <c r="BC55" s="129" t="s">
        <v>240</v>
      </c>
      <c r="BD55" s="129" t="s">
        <v>138</v>
      </c>
    </row>
    <row r="56" spans="1:56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137"/>
      <c r="J56" s="40"/>
      <c r="K56" s="40"/>
      <c r="L56" s="1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Z56" s="129" t="s">
        <v>241</v>
      </c>
      <c r="BA56" s="129" t="s">
        <v>241</v>
      </c>
      <c r="BB56" s="129" t="s">
        <v>28</v>
      </c>
      <c r="BC56" s="129" t="s">
        <v>242</v>
      </c>
      <c r="BD56" s="129" t="s">
        <v>138</v>
      </c>
    </row>
    <row r="57" spans="1:56" s="2" customFormat="1" ht="29.25" customHeight="1">
      <c r="A57" s="38"/>
      <c r="B57" s="39"/>
      <c r="C57" s="173" t="s">
        <v>243</v>
      </c>
      <c r="D57" s="174"/>
      <c r="E57" s="174"/>
      <c r="F57" s="174"/>
      <c r="G57" s="174"/>
      <c r="H57" s="174"/>
      <c r="I57" s="175"/>
      <c r="J57" s="176" t="s">
        <v>244</v>
      </c>
      <c r="K57" s="174"/>
      <c r="L57" s="1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Z57" s="129" t="s">
        <v>245</v>
      </c>
      <c r="BA57" s="129" t="s">
        <v>245</v>
      </c>
      <c r="BB57" s="129" t="s">
        <v>28</v>
      </c>
      <c r="BC57" s="129" t="s">
        <v>246</v>
      </c>
      <c r="BD57" s="129" t="s">
        <v>138</v>
      </c>
    </row>
    <row r="58" spans="1:56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137"/>
      <c r="J58" s="40"/>
      <c r="K58" s="40"/>
      <c r="L58" s="1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Z58" s="129" t="s">
        <v>247</v>
      </c>
      <c r="BA58" s="129" t="s">
        <v>247</v>
      </c>
      <c r="BB58" s="129" t="s">
        <v>28</v>
      </c>
      <c r="BC58" s="129" t="s">
        <v>248</v>
      </c>
      <c r="BD58" s="129" t="s">
        <v>138</v>
      </c>
    </row>
    <row r="59" spans="1:56" s="2" customFormat="1" ht="22.8" customHeight="1">
      <c r="A59" s="38"/>
      <c r="B59" s="39"/>
      <c r="C59" s="177" t="s">
        <v>72</v>
      </c>
      <c r="D59" s="40"/>
      <c r="E59" s="40"/>
      <c r="F59" s="40"/>
      <c r="G59" s="40"/>
      <c r="H59" s="40"/>
      <c r="I59" s="137"/>
      <c r="J59" s="102">
        <f>J106</f>
        <v>0</v>
      </c>
      <c r="K59" s="40"/>
      <c r="L59" s="1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84</v>
      </c>
      <c r="AZ59" s="129" t="s">
        <v>249</v>
      </c>
      <c r="BA59" s="129" t="s">
        <v>249</v>
      </c>
      <c r="BB59" s="129" t="s">
        <v>28</v>
      </c>
      <c r="BC59" s="129" t="s">
        <v>250</v>
      </c>
      <c r="BD59" s="129" t="s">
        <v>138</v>
      </c>
    </row>
    <row r="60" spans="1:56" s="9" customFormat="1" ht="24.95" customHeight="1">
      <c r="A60" s="9"/>
      <c r="B60" s="178"/>
      <c r="C60" s="179"/>
      <c r="D60" s="180" t="s">
        <v>251</v>
      </c>
      <c r="E60" s="181"/>
      <c r="F60" s="181"/>
      <c r="G60" s="181"/>
      <c r="H60" s="181"/>
      <c r="I60" s="182"/>
      <c r="J60" s="183">
        <f>J107</f>
        <v>0</v>
      </c>
      <c r="K60" s="179"/>
      <c r="L60" s="184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Z60" s="185" t="s">
        <v>252</v>
      </c>
      <c r="BA60" s="185" t="s">
        <v>252</v>
      </c>
      <c r="BB60" s="185" t="s">
        <v>28</v>
      </c>
      <c r="BC60" s="185" t="s">
        <v>253</v>
      </c>
      <c r="BD60" s="185" t="s">
        <v>138</v>
      </c>
    </row>
    <row r="61" spans="1:56" s="9" customFormat="1" ht="24.95" customHeight="1">
      <c r="A61" s="9"/>
      <c r="B61" s="178"/>
      <c r="C61" s="179"/>
      <c r="D61" s="180" t="s">
        <v>254</v>
      </c>
      <c r="E61" s="181"/>
      <c r="F61" s="181"/>
      <c r="G61" s="181"/>
      <c r="H61" s="181"/>
      <c r="I61" s="182"/>
      <c r="J61" s="183">
        <f>J172</f>
        <v>0</v>
      </c>
      <c r="K61" s="179"/>
      <c r="L61" s="184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Z61" s="185" t="s">
        <v>255</v>
      </c>
      <c r="BA61" s="185" t="s">
        <v>255</v>
      </c>
      <c r="BB61" s="185" t="s">
        <v>28</v>
      </c>
      <c r="BC61" s="185" t="s">
        <v>256</v>
      </c>
      <c r="BD61" s="185" t="s">
        <v>138</v>
      </c>
    </row>
    <row r="62" spans="1:56" s="9" customFormat="1" ht="24.95" customHeight="1">
      <c r="A62" s="9"/>
      <c r="B62" s="178"/>
      <c r="C62" s="179"/>
      <c r="D62" s="180" t="s">
        <v>257</v>
      </c>
      <c r="E62" s="181"/>
      <c r="F62" s="181"/>
      <c r="G62" s="181"/>
      <c r="H62" s="181"/>
      <c r="I62" s="182"/>
      <c r="J62" s="183">
        <f>J214</f>
        <v>0</v>
      </c>
      <c r="K62" s="179"/>
      <c r="L62" s="184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Z62" s="185" t="s">
        <v>258</v>
      </c>
      <c r="BA62" s="185" t="s">
        <v>258</v>
      </c>
      <c r="BB62" s="185" t="s">
        <v>28</v>
      </c>
      <c r="BC62" s="185" t="s">
        <v>259</v>
      </c>
      <c r="BD62" s="185" t="s">
        <v>138</v>
      </c>
    </row>
    <row r="63" spans="1:56" s="9" customFormat="1" ht="24.95" customHeight="1">
      <c r="A63" s="9"/>
      <c r="B63" s="178"/>
      <c r="C63" s="179"/>
      <c r="D63" s="180" t="s">
        <v>260</v>
      </c>
      <c r="E63" s="181"/>
      <c r="F63" s="181"/>
      <c r="G63" s="181"/>
      <c r="H63" s="181"/>
      <c r="I63" s="182"/>
      <c r="J63" s="183">
        <f>J287</f>
        <v>0</v>
      </c>
      <c r="K63" s="179"/>
      <c r="L63" s="184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Z63" s="185" t="s">
        <v>261</v>
      </c>
      <c r="BA63" s="185" t="s">
        <v>261</v>
      </c>
      <c r="BB63" s="185" t="s">
        <v>28</v>
      </c>
      <c r="BC63" s="185" t="s">
        <v>238</v>
      </c>
      <c r="BD63" s="185" t="s">
        <v>138</v>
      </c>
    </row>
    <row r="64" spans="1:56" s="9" customFormat="1" ht="24.95" customHeight="1">
      <c r="A64" s="9"/>
      <c r="B64" s="178"/>
      <c r="C64" s="179"/>
      <c r="D64" s="180" t="s">
        <v>262</v>
      </c>
      <c r="E64" s="181"/>
      <c r="F64" s="181"/>
      <c r="G64" s="181"/>
      <c r="H64" s="181"/>
      <c r="I64" s="182"/>
      <c r="J64" s="183">
        <f>J302</f>
        <v>0</v>
      </c>
      <c r="K64" s="179"/>
      <c r="L64" s="184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Z64" s="185" t="s">
        <v>263</v>
      </c>
      <c r="BA64" s="185" t="s">
        <v>263</v>
      </c>
      <c r="BB64" s="185" t="s">
        <v>28</v>
      </c>
      <c r="BC64" s="185" t="s">
        <v>264</v>
      </c>
      <c r="BD64" s="185" t="s">
        <v>138</v>
      </c>
    </row>
    <row r="65" spans="1:56" s="9" customFormat="1" ht="24.95" customHeight="1">
      <c r="A65" s="9"/>
      <c r="B65" s="178"/>
      <c r="C65" s="179"/>
      <c r="D65" s="180" t="s">
        <v>265</v>
      </c>
      <c r="E65" s="181"/>
      <c r="F65" s="181"/>
      <c r="G65" s="181"/>
      <c r="H65" s="181"/>
      <c r="I65" s="182"/>
      <c r="J65" s="183">
        <f>J314</f>
        <v>0</v>
      </c>
      <c r="K65" s="179"/>
      <c r="L65" s="184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Z65" s="185" t="s">
        <v>266</v>
      </c>
      <c r="BA65" s="185" t="s">
        <v>266</v>
      </c>
      <c r="BB65" s="185" t="s">
        <v>28</v>
      </c>
      <c r="BC65" s="185" t="s">
        <v>267</v>
      </c>
      <c r="BD65" s="185" t="s">
        <v>138</v>
      </c>
    </row>
    <row r="66" spans="1:56" s="9" customFormat="1" ht="24.95" customHeight="1">
      <c r="A66" s="9"/>
      <c r="B66" s="178"/>
      <c r="C66" s="179"/>
      <c r="D66" s="180" t="s">
        <v>268</v>
      </c>
      <c r="E66" s="181"/>
      <c r="F66" s="181"/>
      <c r="G66" s="181"/>
      <c r="H66" s="181"/>
      <c r="I66" s="182"/>
      <c r="J66" s="183">
        <f>J460</f>
        <v>0</v>
      </c>
      <c r="K66" s="179"/>
      <c r="L66" s="184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Z66" s="185" t="s">
        <v>269</v>
      </c>
      <c r="BA66" s="185" t="s">
        <v>269</v>
      </c>
      <c r="BB66" s="185" t="s">
        <v>28</v>
      </c>
      <c r="BC66" s="185" t="s">
        <v>270</v>
      </c>
      <c r="BD66" s="185" t="s">
        <v>138</v>
      </c>
    </row>
    <row r="67" spans="1:56" s="9" customFormat="1" ht="24.95" customHeight="1">
      <c r="A67" s="9"/>
      <c r="B67" s="178"/>
      <c r="C67" s="179"/>
      <c r="D67" s="180" t="s">
        <v>271</v>
      </c>
      <c r="E67" s="181"/>
      <c r="F67" s="181"/>
      <c r="G67" s="181"/>
      <c r="H67" s="181"/>
      <c r="I67" s="182"/>
      <c r="J67" s="183">
        <f>J493</f>
        <v>0</v>
      </c>
      <c r="K67" s="179"/>
      <c r="L67" s="184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Z67" s="185" t="s">
        <v>272</v>
      </c>
      <c r="BA67" s="185" t="s">
        <v>272</v>
      </c>
      <c r="BB67" s="185" t="s">
        <v>28</v>
      </c>
      <c r="BC67" s="185" t="s">
        <v>273</v>
      </c>
      <c r="BD67" s="185" t="s">
        <v>138</v>
      </c>
    </row>
    <row r="68" spans="1:56" s="9" customFormat="1" ht="24.95" customHeight="1">
      <c r="A68" s="9"/>
      <c r="B68" s="178"/>
      <c r="C68" s="179"/>
      <c r="D68" s="180" t="s">
        <v>274</v>
      </c>
      <c r="E68" s="181"/>
      <c r="F68" s="181"/>
      <c r="G68" s="181"/>
      <c r="H68" s="181"/>
      <c r="I68" s="182"/>
      <c r="J68" s="183">
        <f>J500</f>
        <v>0</v>
      </c>
      <c r="K68" s="179"/>
      <c r="L68" s="184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Z68" s="185" t="s">
        <v>275</v>
      </c>
      <c r="BA68" s="185" t="s">
        <v>275</v>
      </c>
      <c r="BB68" s="185" t="s">
        <v>28</v>
      </c>
      <c r="BC68" s="185" t="s">
        <v>276</v>
      </c>
      <c r="BD68" s="185" t="s">
        <v>138</v>
      </c>
    </row>
    <row r="69" spans="1:56" s="9" customFormat="1" ht="24.95" customHeight="1">
      <c r="A69" s="9"/>
      <c r="B69" s="178"/>
      <c r="C69" s="179"/>
      <c r="D69" s="180" t="s">
        <v>277</v>
      </c>
      <c r="E69" s="181"/>
      <c r="F69" s="181"/>
      <c r="G69" s="181"/>
      <c r="H69" s="181"/>
      <c r="I69" s="182"/>
      <c r="J69" s="183">
        <f>J536</f>
        <v>0</v>
      </c>
      <c r="K69" s="179"/>
      <c r="L69" s="184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Z69" s="185" t="s">
        <v>278</v>
      </c>
      <c r="BA69" s="185" t="s">
        <v>278</v>
      </c>
      <c r="BB69" s="185" t="s">
        <v>28</v>
      </c>
      <c r="BC69" s="185" t="s">
        <v>279</v>
      </c>
      <c r="BD69" s="185" t="s">
        <v>138</v>
      </c>
    </row>
    <row r="70" spans="1:56" s="9" customFormat="1" ht="24.95" customHeight="1">
      <c r="A70" s="9"/>
      <c r="B70" s="178"/>
      <c r="C70" s="179"/>
      <c r="D70" s="180" t="s">
        <v>280</v>
      </c>
      <c r="E70" s="181"/>
      <c r="F70" s="181"/>
      <c r="G70" s="181"/>
      <c r="H70" s="181"/>
      <c r="I70" s="182"/>
      <c r="J70" s="183">
        <f>J541</f>
        <v>0</v>
      </c>
      <c r="K70" s="179"/>
      <c r="L70" s="184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Z70" s="185" t="s">
        <v>281</v>
      </c>
      <c r="BA70" s="185" t="s">
        <v>281</v>
      </c>
      <c r="BB70" s="185" t="s">
        <v>28</v>
      </c>
      <c r="BC70" s="185" t="s">
        <v>282</v>
      </c>
      <c r="BD70" s="185" t="s">
        <v>138</v>
      </c>
    </row>
    <row r="71" spans="1:56" s="9" customFormat="1" ht="24.95" customHeight="1">
      <c r="A71" s="9"/>
      <c r="B71" s="178"/>
      <c r="C71" s="179"/>
      <c r="D71" s="180" t="s">
        <v>283</v>
      </c>
      <c r="E71" s="181"/>
      <c r="F71" s="181"/>
      <c r="G71" s="181"/>
      <c r="H71" s="181"/>
      <c r="I71" s="182"/>
      <c r="J71" s="183">
        <f>J653</f>
        <v>0</v>
      </c>
      <c r="K71" s="179"/>
      <c r="L71" s="184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Z71" s="185" t="s">
        <v>284</v>
      </c>
      <c r="BA71" s="185" t="s">
        <v>284</v>
      </c>
      <c r="BB71" s="185" t="s">
        <v>28</v>
      </c>
      <c r="BC71" s="185" t="s">
        <v>285</v>
      </c>
      <c r="BD71" s="185" t="s">
        <v>138</v>
      </c>
    </row>
    <row r="72" spans="1:56" s="9" customFormat="1" ht="24.95" customHeight="1">
      <c r="A72" s="9"/>
      <c r="B72" s="178"/>
      <c r="C72" s="179"/>
      <c r="D72" s="180" t="s">
        <v>286</v>
      </c>
      <c r="E72" s="181"/>
      <c r="F72" s="181"/>
      <c r="G72" s="181"/>
      <c r="H72" s="181"/>
      <c r="I72" s="182"/>
      <c r="J72" s="183">
        <f>J689</f>
        <v>0</v>
      </c>
      <c r="K72" s="179"/>
      <c r="L72" s="184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Z72" s="185" t="s">
        <v>287</v>
      </c>
      <c r="BA72" s="185" t="s">
        <v>287</v>
      </c>
      <c r="BB72" s="185" t="s">
        <v>28</v>
      </c>
      <c r="BC72" s="185" t="s">
        <v>288</v>
      </c>
      <c r="BD72" s="185" t="s">
        <v>138</v>
      </c>
    </row>
    <row r="73" spans="1:56" s="9" customFormat="1" ht="24.95" customHeight="1">
      <c r="A73" s="9"/>
      <c r="B73" s="178"/>
      <c r="C73" s="179"/>
      <c r="D73" s="180" t="s">
        <v>289</v>
      </c>
      <c r="E73" s="181"/>
      <c r="F73" s="181"/>
      <c r="G73" s="181"/>
      <c r="H73" s="181"/>
      <c r="I73" s="182"/>
      <c r="J73" s="183">
        <f>J712</f>
        <v>0</v>
      </c>
      <c r="K73" s="179"/>
      <c r="L73" s="184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Z73" s="185" t="s">
        <v>290</v>
      </c>
      <c r="BA73" s="185" t="s">
        <v>290</v>
      </c>
      <c r="BB73" s="185" t="s">
        <v>28</v>
      </c>
      <c r="BC73" s="185" t="s">
        <v>291</v>
      </c>
      <c r="BD73" s="185" t="s">
        <v>138</v>
      </c>
    </row>
    <row r="74" spans="1:56" s="9" customFormat="1" ht="24.95" customHeight="1">
      <c r="A74" s="9"/>
      <c r="B74" s="178"/>
      <c r="C74" s="179"/>
      <c r="D74" s="180" t="s">
        <v>292</v>
      </c>
      <c r="E74" s="181"/>
      <c r="F74" s="181"/>
      <c r="G74" s="181"/>
      <c r="H74" s="181"/>
      <c r="I74" s="182"/>
      <c r="J74" s="183">
        <f>J787</f>
        <v>0</v>
      </c>
      <c r="K74" s="179"/>
      <c r="L74" s="184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Z74" s="185" t="s">
        <v>293</v>
      </c>
      <c r="BA74" s="185" t="s">
        <v>293</v>
      </c>
      <c r="BB74" s="185" t="s">
        <v>28</v>
      </c>
      <c r="BC74" s="185" t="s">
        <v>294</v>
      </c>
      <c r="BD74" s="185" t="s">
        <v>138</v>
      </c>
    </row>
    <row r="75" spans="1:56" s="9" customFormat="1" ht="24.95" customHeight="1">
      <c r="A75" s="9"/>
      <c r="B75" s="178"/>
      <c r="C75" s="179"/>
      <c r="D75" s="180" t="s">
        <v>295</v>
      </c>
      <c r="E75" s="181"/>
      <c r="F75" s="181"/>
      <c r="G75" s="181"/>
      <c r="H75" s="181"/>
      <c r="I75" s="182"/>
      <c r="J75" s="183">
        <f>J867</f>
        <v>0</v>
      </c>
      <c r="K75" s="179"/>
      <c r="L75" s="184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Z75" s="185" t="s">
        <v>296</v>
      </c>
      <c r="BA75" s="185" t="s">
        <v>296</v>
      </c>
      <c r="BB75" s="185" t="s">
        <v>28</v>
      </c>
      <c r="BC75" s="185" t="s">
        <v>297</v>
      </c>
      <c r="BD75" s="185" t="s">
        <v>138</v>
      </c>
    </row>
    <row r="76" spans="1:56" s="9" customFormat="1" ht="24.95" customHeight="1">
      <c r="A76" s="9"/>
      <c r="B76" s="178"/>
      <c r="C76" s="179"/>
      <c r="D76" s="180" t="s">
        <v>298</v>
      </c>
      <c r="E76" s="181"/>
      <c r="F76" s="181"/>
      <c r="G76" s="181"/>
      <c r="H76" s="181"/>
      <c r="I76" s="182"/>
      <c r="J76" s="183">
        <f>J887</f>
        <v>0</v>
      </c>
      <c r="K76" s="179"/>
      <c r="L76" s="184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Z76" s="185" t="s">
        <v>299</v>
      </c>
      <c r="BA76" s="185" t="s">
        <v>299</v>
      </c>
      <c r="BB76" s="185" t="s">
        <v>28</v>
      </c>
      <c r="BC76" s="185" t="s">
        <v>300</v>
      </c>
      <c r="BD76" s="185" t="s">
        <v>138</v>
      </c>
    </row>
    <row r="77" spans="1:56" s="9" customFormat="1" ht="24.95" customHeight="1">
      <c r="A77" s="9"/>
      <c r="B77" s="178"/>
      <c r="C77" s="179"/>
      <c r="D77" s="180" t="s">
        <v>301</v>
      </c>
      <c r="E77" s="181"/>
      <c r="F77" s="181"/>
      <c r="G77" s="181"/>
      <c r="H77" s="181"/>
      <c r="I77" s="182"/>
      <c r="J77" s="183">
        <f>J918</f>
        <v>0</v>
      </c>
      <c r="K77" s="179"/>
      <c r="L77" s="184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Z77" s="185" t="s">
        <v>302</v>
      </c>
      <c r="BA77" s="185" t="s">
        <v>302</v>
      </c>
      <c r="BB77" s="185" t="s">
        <v>28</v>
      </c>
      <c r="BC77" s="185" t="s">
        <v>303</v>
      </c>
      <c r="BD77" s="185" t="s">
        <v>138</v>
      </c>
    </row>
    <row r="78" spans="1:56" s="9" customFormat="1" ht="24.95" customHeight="1">
      <c r="A78" s="9"/>
      <c r="B78" s="178"/>
      <c r="C78" s="179"/>
      <c r="D78" s="180" t="s">
        <v>304</v>
      </c>
      <c r="E78" s="181"/>
      <c r="F78" s="181"/>
      <c r="G78" s="181"/>
      <c r="H78" s="181"/>
      <c r="I78" s="182"/>
      <c r="J78" s="183">
        <f>J970</f>
        <v>0</v>
      </c>
      <c r="K78" s="179"/>
      <c r="L78" s="184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Z78" s="185" t="s">
        <v>305</v>
      </c>
      <c r="BA78" s="185" t="s">
        <v>305</v>
      </c>
      <c r="BB78" s="185" t="s">
        <v>28</v>
      </c>
      <c r="BC78" s="185" t="s">
        <v>306</v>
      </c>
      <c r="BD78" s="185" t="s">
        <v>138</v>
      </c>
    </row>
    <row r="79" spans="1:56" s="9" customFormat="1" ht="24.95" customHeight="1">
      <c r="A79" s="9"/>
      <c r="B79" s="178"/>
      <c r="C79" s="179"/>
      <c r="D79" s="180" t="s">
        <v>307</v>
      </c>
      <c r="E79" s="181"/>
      <c r="F79" s="181"/>
      <c r="G79" s="181"/>
      <c r="H79" s="181"/>
      <c r="I79" s="182"/>
      <c r="J79" s="183">
        <f>J998</f>
        <v>0</v>
      </c>
      <c r="K79" s="179"/>
      <c r="L79" s="184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Z79" s="185" t="s">
        <v>308</v>
      </c>
      <c r="BA79" s="185" t="s">
        <v>308</v>
      </c>
      <c r="BB79" s="185" t="s">
        <v>28</v>
      </c>
      <c r="BC79" s="185" t="s">
        <v>217</v>
      </c>
      <c r="BD79" s="185" t="s">
        <v>138</v>
      </c>
    </row>
    <row r="80" spans="1:56" s="9" customFormat="1" ht="24.95" customHeight="1">
      <c r="A80" s="9"/>
      <c r="B80" s="178"/>
      <c r="C80" s="179"/>
      <c r="D80" s="180" t="s">
        <v>309</v>
      </c>
      <c r="E80" s="181"/>
      <c r="F80" s="181"/>
      <c r="G80" s="181"/>
      <c r="H80" s="181"/>
      <c r="I80" s="182"/>
      <c r="J80" s="183">
        <f>J1005</f>
        <v>0</v>
      </c>
      <c r="K80" s="179"/>
      <c r="L80" s="184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Z80" s="185" t="s">
        <v>310</v>
      </c>
      <c r="BA80" s="185" t="s">
        <v>310</v>
      </c>
      <c r="BB80" s="185" t="s">
        <v>28</v>
      </c>
      <c r="BC80" s="185" t="s">
        <v>311</v>
      </c>
      <c r="BD80" s="185" t="s">
        <v>138</v>
      </c>
    </row>
    <row r="81" spans="1:56" s="9" customFormat="1" ht="24.95" customHeight="1">
      <c r="A81" s="9"/>
      <c r="B81" s="178"/>
      <c r="C81" s="179"/>
      <c r="D81" s="180" t="s">
        <v>312</v>
      </c>
      <c r="E81" s="181"/>
      <c r="F81" s="181"/>
      <c r="G81" s="181"/>
      <c r="H81" s="181"/>
      <c r="I81" s="182"/>
      <c r="J81" s="183">
        <f>J1014</f>
        <v>0</v>
      </c>
      <c r="K81" s="179"/>
      <c r="L81" s="184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Z81" s="185" t="s">
        <v>313</v>
      </c>
      <c r="BA81" s="185" t="s">
        <v>313</v>
      </c>
      <c r="BB81" s="185" t="s">
        <v>28</v>
      </c>
      <c r="BC81" s="185" t="s">
        <v>314</v>
      </c>
      <c r="BD81" s="185" t="s">
        <v>138</v>
      </c>
    </row>
    <row r="82" spans="1:56" s="9" customFormat="1" ht="24.95" customHeight="1">
      <c r="A82" s="9"/>
      <c r="B82" s="178"/>
      <c r="C82" s="179"/>
      <c r="D82" s="180" t="s">
        <v>315</v>
      </c>
      <c r="E82" s="181"/>
      <c r="F82" s="181"/>
      <c r="G82" s="181"/>
      <c r="H82" s="181"/>
      <c r="I82" s="182"/>
      <c r="J82" s="183">
        <f>J1022</f>
        <v>0</v>
      </c>
      <c r="K82" s="179"/>
      <c r="L82" s="184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Z82" s="185" t="s">
        <v>316</v>
      </c>
      <c r="BA82" s="185" t="s">
        <v>316</v>
      </c>
      <c r="BB82" s="185" t="s">
        <v>28</v>
      </c>
      <c r="BC82" s="185" t="s">
        <v>317</v>
      </c>
      <c r="BD82" s="185" t="s">
        <v>138</v>
      </c>
    </row>
    <row r="83" spans="1:56" s="9" customFormat="1" ht="24.95" customHeight="1">
      <c r="A83" s="9"/>
      <c r="B83" s="178"/>
      <c r="C83" s="179"/>
      <c r="D83" s="180" t="s">
        <v>318</v>
      </c>
      <c r="E83" s="181"/>
      <c r="F83" s="181"/>
      <c r="G83" s="181"/>
      <c r="H83" s="181"/>
      <c r="I83" s="182"/>
      <c r="J83" s="183">
        <f>J1035</f>
        <v>0</v>
      </c>
      <c r="K83" s="179"/>
      <c r="L83" s="184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Z83" s="185" t="s">
        <v>319</v>
      </c>
      <c r="BA83" s="185" t="s">
        <v>319</v>
      </c>
      <c r="BB83" s="185" t="s">
        <v>28</v>
      </c>
      <c r="BC83" s="185" t="s">
        <v>320</v>
      </c>
      <c r="BD83" s="185" t="s">
        <v>138</v>
      </c>
    </row>
    <row r="84" spans="1:56" s="9" customFormat="1" ht="24.95" customHeight="1">
      <c r="A84" s="9"/>
      <c r="B84" s="178"/>
      <c r="C84" s="179"/>
      <c r="D84" s="180" t="s">
        <v>321</v>
      </c>
      <c r="E84" s="181"/>
      <c r="F84" s="181"/>
      <c r="G84" s="181"/>
      <c r="H84" s="181"/>
      <c r="I84" s="182"/>
      <c r="J84" s="183">
        <f>J1094</f>
        <v>0</v>
      </c>
      <c r="K84" s="179"/>
      <c r="L84" s="184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Z84" s="185" t="s">
        <v>322</v>
      </c>
      <c r="BA84" s="185" t="s">
        <v>322</v>
      </c>
      <c r="BB84" s="185" t="s">
        <v>28</v>
      </c>
      <c r="BC84" s="185" t="s">
        <v>323</v>
      </c>
      <c r="BD84" s="185" t="s">
        <v>138</v>
      </c>
    </row>
    <row r="85" spans="1:56" s="9" customFormat="1" ht="24.95" customHeight="1">
      <c r="A85" s="9"/>
      <c r="B85" s="178"/>
      <c r="C85" s="179"/>
      <c r="D85" s="180" t="s">
        <v>324</v>
      </c>
      <c r="E85" s="181"/>
      <c r="F85" s="181"/>
      <c r="G85" s="181"/>
      <c r="H85" s="181"/>
      <c r="I85" s="182"/>
      <c r="J85" s="183">
        <f>J1104</f>
        <v>0</v>
      </c>
      <c r="K85" s="179"/>
      <c r="L85" s="184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Z85" s="185" t="s">
        <v>325</v>
      </c>
      <c r="BA85" s="185" t="s">
        <v>325</v>
      </c>
      <c r="BB85" s="185" t="s">
        <v>28</v>
      </c>
      <c r="BC85" s="185" t="s">
        <v>326</v>
      </c>
      <c r="BD85" s="185" t="s">
        <v>138</v>
      </c>
    </row>
    <row r="86" spans="1:56" s="9" customFormat="1" ht="24.95" customHeight="1">
      <c r="A86" s="9"/>
      <c r="B86" s="178"/>
      <c r="C86" s="179"/>
      <c r="D86" s="180" t="s">
        <v>327</v>
      </c>
      <c r="E86" s="181"/>
      <c r="F86" s="181"/>
      <c r="G86" s="181"/>
      <c r="H86" s="181"/>
      <c r="I86" s="182"/>
      <c r="J86" s="183">
        <f>J1112</f>
        <v>0</v>
      </c>
      <c r="K86" s="179"/>
      <c r="L86" s="184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Z86" s="185" t="s">
        <v>328</v>
      </c>
      <c r="BA86" s="185" t="s">
        <v>328</v>
      </c>
      <c r="BB86" s="185" t="s">
        <v>28</v>
      </c>
      <c r="BC86" s="185" t="s">
        <v>188</v>
      </c>
      <c r="BD86" s="185" t="s">
        <v>138</v>
      </c>
    </row>
    <row r="87" spans="1:56" s="2" customFormat="1" ht="21.8" customHeight="1">
      <c r="A87" s="38"/>
      <c r="B87" s="39"/>
      <c r="C87" s="40"/>
      <c r="D87" s="40"/>
      <c r="E87" s="40"/>
      <c r="F87" s="40"/>
      <c r="G87" s="40"/>
      <c r="H87" s="40"/>
      <c r="I87" s="137"/>
      <c r="J87" s="40"/>
      <c r="K87" s="40"/>
      <c r="L87" s="1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Z87" s="129" t="s">
        <v>329</v>
      </c>
      <c r="BA87" s="129" t="s">
        <v>329</v>
      </c>
      <c r="BB87" s="129" t="s">
        <v>28</v>
      </c>
      <c r="BC87" s="129" t="s">
        <v>188</v>
      </c>
      <c r="BD87" s="129" t="s">
        <v>138</v>
      </c>
    </row>
    <row r="88" spans="1:56" s="2" customFormat="1" ht="6.95" customHeight="1">
      <c r="A88" s="38"/>
      <c r="B88" s="59"/>
      <c r="C88" s="60"/>
      <c r="D88" s="60"/>
      <c r="E88" s="60"/>
      <c r="F88" s="60"/>
      <c r="G88" s="60"/>
      <c r="H88" s="60"/>
      <c r="I88" s="168"/>
      <c r="J88" s="60"/>
      <c r="K88" s="60"/>
      <c r="L88" s="1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Z88" s="129" t="s">
        <v>330</v>
      </c>
      <c r="BA88" s="129" t="s">
        <v>330</v>
      </c>
      <c r="BB88" s="129" t="s">
        <v>28</v>
      </c>
      <c r="BC88" s="129" t="s">
        <v>291</v>
      </c>
      <c r="BD88" s="129" t="s">
        <v>138</v>
      </c>
    </row>
    <row r="89" spans="52:56" ht="12">
      <c r="AZ89" s="129" t="s">
        <v>331</v>
      </c>
      <c r="BA89" s="129" t="s">
        <v>331</v>
      </c>
      <c r="BB89" s="129" t="s">
        <v>28</v>
      </c>
      <c r="BC89" s="129" t="s">
        <v>332</v>
      </c>
      <c r="BD89" s="129" t="s">
        <v>138</v>
      </c>
    </row>
    <row r="90" spans="52:56" ht="12">
      <c r="AZ90" s="129" t="s">
        <v>333</v>
      </c>
      <c r="BA90" s="129" t="s">
        <v>333</v>
      </c>
      <c r="BB90" s="129" t="s">
        <v>28</v>
      </c>
      <c r="BC90" s="129" t="s">
        <v>334</v>
      </c>
      <c r="BD90" s="129" t="s">
        <v>138</v>
      </c>
    </row>
    <row r="91" spans="52:56" ht="12">
      <c r="AZ91" s="129" t="s">
        <v>335</v>
      </c>
      <c r="BA91" s="129" t="s">
        <v>335</v>
      </c>
      <c r="BB91" s="129" t="s">
        <v>28</v>
      </c>
      <c r="BC91" s="129" t="s">
        <v>336</v>
      </c>
      <c r="BD91" s="129" t="s">
        <v>138</v>
      </c>
    </row>
    <row r="92" spans="1:31" s="2" customFormat="1" ht="6.95" customHeight="1">
      <c r="A92" s="38"/>
      <c r="B92" s="61"/>
      <c r="C92" s="62"/>
      <c r="D92" s="62"/>
      <c r="E92" s="62"/>
      <c r="F92" s="62"/>
      <c r="G92" s="62"/>
      <c r="H92" s="62"/>
      <c r="I92" s="171"/>
      <c r="J92" s="62"/>
      <c r="K92" s="62"/>
      <c r="L92" s="1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24.95" customHeight="1">
      <c r="A93" s="38"/>
      <c r="B93" s="39"/>
      <c r="C93" s="23" t="s">
        <v>337</v>
      </c>
      <c r="D93" s="40"/>
      <c r="E93" s="40"/>
      <c r="F93" s="40"/>
      <c r="G93" s="40"/>
      <c r="H93" s="40"/>
      <c r="I93" s="137"/>
      <c r="J93" s="40"/>
      <c r="K93" s="40"/>
      <c r="L93" s="1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6.95" customHeight="1">
      <c r="A94" s="38"/>
      <c r="B94" s="39"/>
      <c r="C94" s="40"/>
      <c r="D94" s="40"/>
      <c r="E94" s="40"/>
      <c r="F94" s="40"/>
      <c r="G94" s="40"/>
      <c r="H94" s="40"/>
      <c r="I94" s="137"/>
      <c r="J94" s="40"/>
      <c r="K94" s="40"/>
      <c r="L94" s="1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2" customHeight="1">
      <c r="A95" s="38"/>
      <c r="B95" s="39"/>
      <c r="C95" s="32" t="s">
        <v>16</v>
      </c>
      <c r="D95" s="40"/>
      <c r="E95" s="40"/>
      <c r="F95" s="40"/>
      <c r="G95" s="40"/>
      <c r="H95" s="40"/>
      <c r="I95" s="137"/>
      <c r="J95" s="40"/>
      <c r="K95" s="40"/>
      <c r="L95" s="1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16.5" customHeight="1">
      <c r="A96" s="38"/>
      <c r="B96" s="39"/>
      <c r="C96" s="40"/>
      <c r="D96" s="40"/>
      <c r="E96" s="172" t="str">
        <f>E7</f>
        <v>Transform. domova Kamelie Křižanov IV - SO.3 výstavba Měřín DA a DS</v>
      </c>
      <c r="F96" s="32"/>
      <c r="G96" s="32"/>
      <c r="H96" s="32"/>
      <c r="I96" s="137"/>
      <c r="J96" s="40"/>
      <c r="K96" s="40"/>
      <c r="L96" s="1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2" customHeight="1">
      <c r="A97" s="38"/>
      <c r="B97" s="39"/>
      <c r="C97" s="32" t="s">
        <v>149</v>
      </c>
      <c r="D97" s="40"/>
      <c r="E97" s="40"/>
      <c r="F97" s="40"/>
      <c r="G97" s="40"/>
      <c r="H97" s="40"/>
      <c r="I97" s="137"/>
      <c r="J97" s="40"/>
      <c r="K97" s="40"/>
      <c r="L97" s="1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31" s="2" customFormat="1" ht="24.75" customHeight="1">
      <c r="A98" s="38"/>
      <c r="B98" s="39"/>
      <c r="C98" s="40"/>
      <c r="D98" s="40"/>
      <c r="E98" s="69" t="str">
        <f>E9</f>
        <v xml:space="preserve">ALFA-26501 - D.1.1., D.1.2. - arch. - stavební řešení, staveb. - konstr. řešení </v>
      </c>
      <c r="F98" s="40"/>
      <c r="G98" s="40"/>
      <c r="H98" s="40"/>
      <c r="I98" s="137"/>
      <c r="J98" s="40"/>
      <c r="K98" s="40"/>
      <c r="L98" s="1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</row>
    <row r="99" spans="1:31" s="2" customFormat="1" ht="6.95" customHeight="1">
      <c r="A99" s="38"/>
      <c r="B99" s="39"/>
      <c r="C99" s="40"/>
      <c r="D99" s="40"/>
      <c r="E99" s="40"/>
      <c r="F99" s="40"/>
      <c r="G99" s="40"/>
      <c r="H99" s="40"/>
      <c r="I99" s="137"/>
      <c r="J99" s="40"/>
      <c r="K99" s="40"/>
      <c r="L99" s="1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</row>
    <row r="100" spans="1:31" s="2" customFormat="1" ht="12" customHeight="1">
      <c r="A100" s="38"/>
      <c r="B100" s="39"/>
      <c r="C100" s="32" t="s">
        <v>22</v>
      </c>
      <c r="D100" s="40"/>
      <c r="E100" s="40"/>
      <c r="F100" s="27" t="str">
        <f>F12</f>
        <v>Měřín</v>
      </c>
      <c r="G100" s="40"/>
      <c r="H100" s="40"/>
      <c r="I100" s="141" t="s">
        <v>24</v>
      </c>
      <c r="J100" s="72" t="str">
        <f>IF(J12="","",J12)</f>
        <v>27. 1. 2020</v>
      </c>
      <c r="K100" s="40"/>
      <c r="L100" s="1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</row>
    <row r="101" spans="1:31" s="2" customFormat="1" ht="6.95" customHeight="1">
      <c r="A101" s="38"/>
      <c r="B101" s="39"/>
      <c r="C101" s="40"/>
      <c r="D101" s="40"/>
      <c r="E101" s="40"/>
      <c r="F101" s="40"/>
      <c r="G101" s="40"/>
      <c r="H101" s="40"/>
      <c r="I101" s="137"/>
      <c r="J101" s="40"/>
      <c r="K101" s="40"/>
      <c r="L101" s="1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</row>
    <row r="102" spans="1:31" s="2" customFormat="1" ht="40.05" customHeight="1">
      <c r="A102" s="38"/>
      <c r="B102" s="39"/>
      <c r="C102" s="32" t="s">
        <v>26</v>
      </c>
      <c r="D102" s="40"/>
      <c r="E102" s="40"/>
      <c r="F102" s="27" t="str">
        <f>E15</f>
        <v>Kraj Výsočina, Žižkova57, Jihlava</v>
      </c>
      <c r="G102" s="40"/>
      <c r="H102" s="40"/>
      <c r="I102" s="141" t="s">
        <v>33</v>
      </c>
      <c r="J102" s="36" t="str">
        <f>E21</f>
        <v>Atelier Alfa, spol. s r.o., Brněnská 48, Jihlava</v>
      </c>
      <c r="K102" s="40"/>
      <c r="L102" s="1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3" spans="1:31" s="2" customFormat="1" ht="15.15" customHeight="1">
      <c r="A103" s="38"/>
      <c r="B103" s="39"/>
      <c r="C103" s="32" t="s">
        <v>31</v>
      </c>
      <c r="D103" s="40"/>
      <c r="E103" s="40"/>
      <c r="F103" s="27" t="str">
        <f>IF(E18="","",E18)</f>
        <v>Vyplň údaj</v>
      </c>
      <c r="G103" s="40"/>
      <c r="H103" s="40"/>
      <c r="I103" s="141" t="s">
        <v>36</v>
      </c>
      <c r="J103" s="36" t="str">
        <f>E24</f>
        <v xml:space="preserve"> </v>
      </c>
      <c r="K103" s="40"/>
      <c r="L103" s="1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4" spans="1:31" s="2" customFormat="1" ht="10.3" customHeight="1">
      <c r="A104" s="38"/>
      <c r="B104" s="39"/>
      <c r="C104" s="40"/>
      <c r="D104" s="40"/>
      <c r="E104" s="40"/>
      <c r="F104" s="40"/>
      <c r="G104" s="40"/>
      <c r="H104" s="40"/>
      <c r="I104" s="137"/>
      <c r="J104" s="40"/>
      <c r="K104" s="40"/>
      <c r="L104" s="1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pans="1:31" s="10" customFormat="1" ht="29.25" customHeight="1">
      <c r="A105" s="186"/>
      <c r="B105" s="187"/>
      <c r="C105" s="188" t="s">
        <v>338</v>
      </c>
      <c r="D105" s="189" t="s">
        <v>59</v>
      </c>
      <c r="E105" s="189" t="s">
        <v>55</v>
      </c>
      <c r="F105" s="189" t="s">
        <v>56</v>
      </c>
      <c r="G105" s="189" t="s">
        <v>339</v>
      </c>
      <c r="H105" s="189" t="s">
        <v>340</v>
      </c>
      <c r="I105" s="190" t="s">
        <v>341</v>
      </c>
      <c r="J105" s="189" t="s">
        <v>244</v>
      </c>
      <c r="K105" s="191" t="s">
        <v>342</v>
      </c>
      <c r="L105" s="192"/>
      <c r="M105" s="92" t="s">
        <v>28</v>
      </c>
      <c r="N105" s="93" t="s">
        <v>44</v>
      </c>
      <c r="O105" s="93" t="s">
        <v>343</v>
      </c>
      <c r="P105" s="93" t="s">
        <v>344</v>
      </c>
      <c r="Q105" s="93" t="s">
        <v>345</v>
      </c>
      <c r="R105" s="93" t="s">
        <v>346</v>
      </c>
      <c r="S105" s="93" t="s">
        <v>347</v>
      </c>
      <c r="T105" s="94" t="s">
        <v>348</v>
      </c>
      <c r="U105" s="186"/>
      <c r="V105" s="186"/>
      <c r="W105" s="186"/>
      <c r="X105" s="186"/>
      <c r="Y105" s="186"/>
      <c r="Z105" s="186"/>
      <c r="AA105" s="186"/>
      <c r="AB105" s="186"/>
      <c r="AC105" s="186"/>
      <c r="AD105" s="186"/>
      <c r="AE105" s="186"/>
    </row>
    <row r="106" spans="1:63" s="2" customFormat="1" ht="22.8" customHeight="1">
      <c r="A106" s="38"/>
      <c r="B106" s="39"/>
      <c r="C106" s="99" t="s">
        <v>349</v>
      </c>
      <c r="D106" s="40"/>
      <c r="E106" s="40"/>
      <c r="F106" s="40"/>
      <c r="G106" s="40"/>
      <c r="H106" s="40"/>
      <c r="I106" s="137"/>
      <c r="J106" s="193">
        <f>BK106</f>
        <v>0</v>
      </c>
      <c r="K106" s="40"/>
      <c r="L106" s="44"/>
      <c r="M106" s="95"/>
      <c r="N106" s="194"/>
      <c r="O106" s="96"/>
      <c r="P106" s="195">
        <f>P107+P172+P214+P287+P302+P314+P460+P493+P500+P536+P541+P653+P689+P712+P787+P867+P887+P918+P970+P998+P1005+P1014+P1022+P1035+P1094+P1104+P1112</f>
        <v>0</v>
      </c>
      <c r="Q106" s="96"/>
      <c r="R106" s="195">
        <f>R107+R172+R214+R287+R302+R314+R460+R493+R500+R536+R541+R653+R689+R712+R787+R867+R887+R918+R970+R998+R1005+R1014+R1022+R1035+R1094+R1104+R1112</f>
        <v>1132.1688204399995</v>
      </c>
      <c r="S106" s="96"/>
      <c r="T106" s="196">
        <f>T107+T172+T214+T287+T302+T314+T460+T493+T500+T536+T541+T653+T689+T712+T787+T867+T887+T918+T970+T998+T1005+T1014+T1022+T1035+T1094+T1104+T1112</f>
        <v>0.5845</v>
      </c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T106" s="17" t="s">
        <v>73</v>
      </c>
      <c r="AU106" s="17" t="s">
        <v>84</v>
      </c>
      <c r="BK106" s="197">
        <f>BK107+BK172+BK214+BK287+BK302+BK314+BK460+BK493+BK500+BK536+BK541+BK653+BK689+BK712+BK787+BK867+BK887+BK918+BK970+BK998+BK1005+BK1014+BK1022+BK1035+BK1094+BK1104+BK1112</f>
        <v>0</v>
      </c>
    </row>
    <row r="107" spans="1:63" s="11" customFormat="1" ht="25.9" customHeight="1">
      <c r="A107" s="11"/>
      <c r="B107" s="198"/>
      <c r="C107" s="199"/>
      <c r="D107" s="200" t="s">
        <v>73</v>
      </c>
      <c r="E107" s="201" t="s">
        <v>82</v>
      </c>
      <c r="F107" s="201" t="s">
        <v>350</v>
      </c>
      <c r="G107" s="199"/>
      <c r="H107" s="199"/>
      <c r="I107" s="202"/>
      <c r="J107" s="203">
        <f>BK107</f>
        <v>0</v>
      </c>
      <c r="K107" s="199"/>
      <c r="L107" s="204"/>
      <c r="M107" s="205"/>
      <c r="N107" s="206"/>
      <c r="O107" s="206"/>
      <c r="P107" s="207">
        <f>SUM(P108:P171)</f>
        <v>0</v>
      </c>
      <c r="Q107" s="206"/>
      <c r="R107" s="207">
        <f>SUM(R108:R171)</f>
        <v>0.17619304000000002</v>
      </c>
      <c r="S107" s="206"/>
      <c r="T107" s="208">
        <f>SUM(T108:T171)</f>
        <v>0</v>
      </c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R107" s="209" t="s">
        <v>228</v>
      </c>
      <c r="AT107" s="210" t="s">
        <v>73</v>
      </c>
      <c r="AU107" s="210" t="s">
        <v>74</v>
      </c>
      <c r="AY107" s="209" t="s">
        <v>351</v>
      </c>
      <c r="BK107" s="211">
        <f>SUM(BK108:BK171)</f>
        <v>0</v>
      </c>
    </row>
    <row r="108" spans="1:65" s="2" customFormat="1" ht="33" customHeight="1">
      <c r="A108" s="38"/>
      <c r="B108" s="39"/>
      <c r="C108" s="212" t="s">
        <v>82</v>
      </c>
      <c r="D108" s="212" t="s">
        <v>352</v>
      </c>
      <c r="E108" s="213" t="s">
        <v>353</v>
      </c>
      <c r="F108" s="214" t="s">
        <v>354</v>
      </c>
      <c r="G108" s="215" t="s">
        <v>355</v>
      </c>
      <c r="H108" s="216">
        <v>164.506</v>
      </c>
      <c r="I108" s="217"/>
      <c r="J108" s="218">
        <f>ROUND(I108*H108,2)</f>
        <v>0</v>
      </c>
      <c r="K108" s="214" t="s">
        <v>356</v>
      </c>
      <c r="L108" s="44"/>
      <c r="M108" s="219" t="s">
        <v>28</v>
      </c>
      <c r="N108" s="220" t="s">
        <v>45</v>
      </c>
      <c r="O108" s="84"/>
      <c r="P108" s="221">
        <f>O108*H108</f>
        <v>0</v>
      </c>
      <c r="Q108" s="221">
        <v>0</v>
      </c>
      <c r="R108" s="221">
        <f>Q108*H108</f>
        <v>0</v>
      </c>
      <c r="S108" s="221">
        <v>0</v>
      </c>
      <c r="T108" s="222">
        <f>S108*H108</f>
        <v>0</v>
      </c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R108" s="223" t="s">
        <v>228</v>
      </c>
      <c r="AT108" s="223" t="s">
        <v>352</v>
      </c>
      <c r="AU108" s="223" t="s">
        <v>82</v>
      </c>
      <c r="AY108" s="17" t="s">
        <v>351</v>
      </c>
      <c r="BE108" s="224">
        <f>IF(N108="základní",J108,0)</f>
        <v>0</v>
      </c>
      <c r="BF108" s="224">
        <f>IF(N108="snížená",J108,0)</f>
        <v>0</v>
      </c>
      <c r="BG108" s="224">
        <f>IF(N108="zákl. přenesená",J108,0)</f>
        <v>0</v>
      </c>
      <c r="BH108" s="224">
        <f>IF(N108="sníž. přenesená",J108,0)</f>
        <v>0</v>
      </c>
      <c r="BI108" s="224">
        <f>IF(N108="nulová",J108,0)</f>
        <v>0</v>
      </c>
      <c r="BJ108" s="17" t="s">
        <v>82</v>
      </c>
      <c r="BK108" s="224">
        <f>ROUND(I108*H108,2)</f>
        <v>0</v>
      </c>
      <c r="BL108" s="17" t="s">
        <v>228</v>
      </c>
      <c r="BM108" s="223" t="s">
        <v>357</v>
      </c>
    </row>
    <row r="109" spans="1:51" s="12" customFormat="1" ht="12">
      <c r="A109" s="12"/>
      <c r="B109" s="225"/>
      <c r="C109" s="226"/>
      <c r="D109" s="227" t="s">
        <v>358</v>
      </c>
      <c r="E109" s="228" t="s">
        <v>28</v>
      </c>
      <c r="F109" s="229" t="s">
        <v>359</v>
      </c>
      <c r="G109" s="226"/>
      <c r="H109" s="228" t="s">
        <v>28</v>
      </c>
      <c r="I109" s="230"/>
      <c r="J109" s="226"/>
      <c r="K109" s="226"/>
      <c r="L109" s="231"/>
      <c r="M109" s="232"/>
      <c r="N109" s="233"/>
      <c r="O109" s="233"/>
      <c r="P109" s="233"/>
      <c r="Q109" s="233"/>
      <c r="R109" s="233"/>
      <c r="S109" s="233"/>
      <c r="T109" s="234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T109" s="235" t="s">
        <v>358</v>
      </c>
      <c r="AU109" s="235" t="s">
        <v>82</v>
      </c>
      <c r="AV109" s="12" t="s">
        <v>82</v>
      </c>
      <c r="AW109" s="12" t="s">
        <v>35</v>
      </c>
      <c r="AX109" s="12" t="s">
        <v>74</v>
      </c>
      <c r="AY109" s="235" t="s">
        <v>351</v>
      </c>
    </row>
    <row r="110" spans="1:51" s="13" customFormat="1" ht="12">
      <c r="A110" s="13"/>
      <c r="B110" s="236"/>
      <c r="C110" s="237"/>
      <c r="D110" s="227" t="s">
        <v>358</v>
      </c>
      <c r="E110" s="238" t="s">
        <v>360</v>
      </c>
      <c r="F110" s="239" t="s">
        <v>361</v>
      </c>
      <c r="G110" s="237"/>
      <c r="H110" s="240">
        <v>164.506</v>
      </c>
      <c r="I110" s="241"/>
      <c r="J110" s="237"/>
      <c r="K110" s="237"/>
      <c r="L110" s="242"/>
      <c r="M110" s="243"/>
      <c r="N110" s="244"/>
      <c r="O110" s="244"/>
      <c r="P110" s="244"/>
      <c r="Q110" s="244"/>
      <c r="R110" s="244"/>
      <c r="S110" s="244"/>
      <c r="T110" s="245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46" t="s">
        <v>358</v>
      </c>
      <c r="AU110" s="246" t="s">
        <v>82</v>
      </c>
      <c r="AV110" s="13" t="s">
        <v>138</v>
      </c>
      <c r="AW110" s="13" t="s">
        <v>35</v>
      </c>
      <c r="AX110" s="13" t="s">
        <v>82</v>
      </c>
      <c r="AY110" s="246" t="s">
        <v>351</v>
      </c>
    </row>
    <row r="111" spans="1:65" s="2" customFormat="1" ht="33" customHeight="1">
      <c r="A111" s="38"/>
      <c r="B111" s="39"/>
      <c r="C111" s="212" t="s">
        <v>138</v>
      </c>
      <c r="D111" s="212" t="s">
        <v>352</v>
      </c>
      <c r="E111" s="213" t="s">
        <v>362</v>
      </c>
      <c r="F111" s="214" t="s">
        <v>363</v>
      </c>
      <c r="G111" s="215" t="s">
        <v>355</v>
      </c>
      <c r="H111" s="216">
        <v>164.506</v>
      </c>
      <c r="I111" s="217"/>
      <c r="J111" s="218">
        <f>ROUND(I111*H111,2)</f>
        <v>0</v>
      </c>
      <c r="K111" s="214" t="s">
        <v>356</v>
      </c>
      <c r="L111" s="44"/>
      <c r="M111" s="219" t="s">
        <v>28</v>
      </c>
      <c r="N111" s="220" t="s">
        <v>45</v>
      </c>
      <c r="O111" s="84"/>
      <c r="P111" s="221">
        <f>O111*H111</f>
        <v>0</v>
      </c>
      <c r="Q111" s="221">
        <v>0</v>
      </c>
      <c r="R111" s="221">
        <f>Q111*H111</f>
        <v>0</v>
      </c>
      <c r="S111" s="221">
        <v>0</v>
      </c>
      <c r="T111" s="222">
        <f>S111*H111</f>
        <v>0</v>
      </c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R111" s="223" t="s">
        <v>228</v>
      </c>
      <c r="AT111" s="223" t="s">
        <v>352</v>
      </c>
      <c r="AU111" s="223" t="s">
        <v>82</v>
      </c>
      <c r="AY111" s="17" t="s">
        <v>351</v>
      </c>
      <c r="BE111" s="224">
        <f>IF(N111="základní",J111,0)</f>
        <v>0</v>
      </c>
      <c r="BF111" s="224">
        <f>IF(N111="snížená",J111,0)</f>
        <v>0</v>
      </c>
      <c r="BG111" s="224">
        <f>IF(N111="zákl. přenesená",J111,0)</f>
        <v>0</v>
      </c>
      <c r="BH111" s="224">
        <f>IF(N111="sníž. přenesená",J111,0)</f>
        <v>0</v>
      </c>
      <c r="BI111" s="224">
        <f>IF(N111="nulová",J111,0)</f>
        <v>0</v>
      </c>
      <c r="BJ111" s="17" t="s">
        <v>82</v>
      </c>
      <c r="BK111" s="224">
        <f>ROUND(I111*H111,2)</f>
        <v>0</v>
      </c>
      <c r="BL111" s="17" t="s">
        <v>228</v>
      </c>
      <c r="BM111" s="223" t="s">
        <v>364</v>
      </c>
    </row>
    <row r="112" spans="1:51" s="13" customFormat="1" ht="12">
      <c r="A112" s="13"/>
      <c r="B112" s="236"/>
      <c r="C112" s="237"/>
      <c r="D112" s="227" t="s">
        <v>358</v>
      </c>
      <c r="E112" s="238" t="s">
        <v>365</v>
      </c>
      <c r="F112" s="239" t="s">
        <v>366</v>
      </c>
      <c r="G112" s="237"/>
      <c r="H112" s="240">
        <v>164.506</v>
      </c>
      <c r="I112" s="241"/>
      <c r="J112" s="237"/>
      <c r="K112" s="237"/>
      <c r="L112" s="242"/>
      <c r="M112" s="243"/>
      <c r="N112" s="244"/>
      <c r="O112" s="244"/>
      <c r="P112" s="244"/>
      <c r="Q112" s="244"/>
      <c r="R112" s="244"/>
      <c r="S112" s="244"/>
      <c r="T112" s="245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46" t="s">
        <v>358</v>
      </c>
      <c r="AU112" s="246" t="s">
        <v>82</v>
      </c>
      <c r="AV112" s="13" t="s">
        <v>138</v>
      </c>
      <c r="AW112" s="13" t="s">
        <v>35</v>
      </c>
      <c r="AX112" s="13" t="s">
        <v>82</v>
      </c>
      <c r="AY112" s="246" t="s">
        <v>351</v>
      </c>
    </row>
    <row r="113" spans="1:65" s="2" customFormat="1" ht="33" customHeight="1">
      <c r="A113" s="38"/>
      <c r="B113" s="39"/>
      <c r="C113" s="212" t="s">
        <v>367</v>
      </c>
      <c r="D113" s="212" t="s">
        <v>352</v>
      </c>
      <c r="E113" s="213" t="s">
        <v>368</v>
      </c>
      <c r="F113" s="214" t="s">
        <v>369</v>
      </c>
      <c r="G113" s="215" t="s">
        <v>355</v>
      </c>
      <c r="H113" s="216">
        <v>164.506</v>
      </c>
      <c r="I113" s="217"/>
      <c r="J113" s="218">
        <f>ROUND(I113*H113,2)</f>
        <v>0</v>
      </c>
      <c r="K113" s="214" t="s">
        <v>356</v>
      </c>
      <c r="L113" s="44"/>
      <c r="M113" s="219" t="s">
        <v>28</v>
      </c>
      <c r="N113" s="220" t="s">
        <v>45</v>
      </c>
      <c r="O113" s="84"/>
      <c r="P113" s="221">
        <f>O113*H113</f>
        <v>0</v>
      </c>
      <c r="Q113" s="221">
        <v>0</v>
      </c>
      <c r="R113" s="221">
        <f>Q113*H113</f>
        <v>0</v>
      </c>
      <c r="S113" s="221">
        <v>0</v>
      </c>
      <c r="T113" s="222">
        <f>S113*H113</f>
        <v>0</v>
      </c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R113" s="223" t="s">
        <v>228</v>
      </c>
      <c r="AT113" s="223" t="s">
        <v>352</v>
      </c>
      <c r="AU113" s="223" t="s">
        <v>82</v>
      </c>
      <c r="AY113" s="17" t="s">
        <v>351</v>
      </c>
      <c r="BE113" s="224">
        <f>IF(N113="základní",J113,0)</f>
        <v>0</v>
      </c>
      <c r="BF113" s="224">
        <f>IF(N113="snížená",J113,0)</f>
        <v>0</v>
      </c>
      <c r="BG113" s="224">
        <f>IF(N113="zákl. přenesená",J113,0)</f>
        <v>0</v>
      </c>
      <c r="BH113" s="224">
        <f>IF(N113="sníž. přenesená",J113,0)</f>
        <v>0</v>
      </c>
      <c r="BI113" s="224">
        <f>IF(N113="nulová",J113,0)</f>
        <v>0</v>
      </c>
      <c r="BJ113" s="17" t="s">
        <v>82</v>
      </c>
      <c r="BK113" s="224">
        <f>ROUND(I113*H113,2)</f>
        <v>0</v>
      </c>
      <c r="BL113" s="17" t="s">
        <v>228</v>
      </c>
      <c r="BM113" s="223" t="s">
        <v>370</v>
      </c>
    </row>
    <row r="114" spans="1:51" s="13" customFormat="1" ht="12">
      <c r="A114" s="13"/>
      <c r="B114" s="236"/>
      <c r="C114" s="237"/>
      <c r="D114" s="227" t="s">
        <v>358</v>
      </c>
      <c r="E114" s="238" t="s">
        <v>371</v>
      </c>
      <c r="F114" s="239" t="s">
        <v>366</v>
      </c>
      <c r="G114" s="237"/>
      <c r="H114" s="240">
        <v>164.506</v>
      </c>
      <c r="I114" s="241"/>
      <c r="J114" s="237"/>
      <c r="K114" s="237"/>
      <c r="L114" s="242"/>
      <c r="M114" s="243"/>
      <c r="N114" s="244"/>
      <c r="O114" s="244"/>
      <c r="P114" s="244"/>
      <c r="Q114" s="244"/>
      <c r="R114" s="244"/>
      <c r="S114" s="244"/>
      <c r="T114" s="245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46" t="s">
        <v>358</v>
      </c>
      <c r="AU114" s="246" t="s">
        <v>82</v>
      </c>
      <c r="AV114" s="13" t="s">
        <v>138</v>
      </c>
      <c r="AW114" s="13" t="s">
        <v>35</v>
      </c>
      <c r="AX114" s="13" t="s">
        <v>82</v>
      </c>
      <c r="AY114" s="246" t="s">
        <v>351</v>
      </c>
    </row>
    <row r="115" spans="1:65" s="2" customFormat="1" ht="33" customHeight="1">
      <c r="A115" s="38"/>
      <c r="B115" s="39"/>
      <c r="C115" s="212" t="s">
        <v>228</v>
      </c>
      <c r="D115" s="212" t="s">
        <v>352</v>
      </c>
      <c r="E115" s="213" t="s">
        <v>372</v>
      </c>
      <c r="F115" s="214" t="s">
        <v>373</v>
      </c>
      <c r="G115" s="215" t="s">
        <v>355</v>
      </c>
      <c r="H115" s="216">
        <v>164.506</v>
      </c>
      <c r="I115" s="217"/>
      <c r="J115" s="218">
        <f>ROUND(I115*H115,2)</f>
        <v>0</v>
      </c>
      <c r="K115" s="214" t="s">
        <v>356</v>
      </c>
      <c r="L115" s="44"/>
      <c r="M115" s="219" t="s">
        <v>28</v>
      </c>
      <c r="N115" s="220" t="s">
        <v>45</v>
      </c>
      <c r="O115" s="84"/>
      <c r="P115" s="221">
        <f>O115*H115</f>
        <v>0</v>
      </c>
      <c r="Q115" s="221">
        <v>0</v>
      </c>
      <c r="R115" s="221">
        <f>Q115*H115</f>
        <v>0</v>
      </c>
      <c r="S115" s="221">
        <v>0</v>
      </c>
      <c r="T115" s="222">
        <f>S115*H115</f>
        <v>0</v>
      </c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R115" s="223" t="s">
        <v>228</v>
      </c>
      <c r="AT115" s="223" t="s">
        <v>352</v>
      </c>
      <c r="AU115" s="223" t="s">
        <v>82</v>
      </c>
      <c r="AY115" s="17" t="s">
        <v>351</v>
      </c>
      <c r="BE115" s="224">
        <f>IF(N115="základní",J115,0)</f>
        <v>0</v>
      </c>
      <c r="BF115" s="224">
        <f>IF(N115="snížená",J115,0)</f>
        <v>0</v>
      </c>
      <c r="BG115" s="224">
        <f>IF(N115="zákl. přenesená",J115,0)</f>
        <v>0</v>
      </c>
      <c r="BH115" s="224">
        <f>IF(N115="sníž. přenesená",J115,0)</f>
        <v>0</v>
      </c>
      <c r="BI115" s="224">
        <f>IF(N115="nulová",J115,0)</f>
        <v>0</v>
      </c>
      <c r="BJ115" s="17" t="s">
        <v>82</v>
      </c>
      <c r="BK115" s="224">
        <f>ROUND(I115*H115,2)</f>
        <v>0</v>
      </c>
      <c r="BL115" s="17" t="s">
        <v>228</v>
      </c>
      <c r="BM115" s="223" t="s">
        <v>374</v>
      </c>
    </row>
    <row r="116" spans="1:51" s="13" customFormat="1" ht="12">
      <c r="A116" s="13"/>
      <c r="B116" s="236"/>
      <c r="C116" s="237"/>
      <c r="D116" s="227" t="s">
        <v>358</v>
      </c>
      <c r="E116" s="238" t="s">
        <v>375</v>
      </c>
      <c r="F116" s="239" t="s">
        <v>366</v>
      </c>
      <c r="G116" s="237"/>
      <c r="H116" s="240">
        <v>164.506</v>
      </c>
      <c r="I116" s="241"/>
      <c r="J116" s="237"/>
      <c r="K116" s="237"/>
      <c r="L116" s="242"/>
      <c r="M116" s="243"/>
      <c r="N116" s="244"/>
      <c r="O116" s="244"/>
      <c r="P116" s="244"/>
      <c r="Q116" s="244"/>
      <c r="R116" s="244"/>
      <c r="S116" s="244"/>
      <c r="T116" s="245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46" t="s">
        <v>358</v>
      </c>
      <c r="AU116" s="246" t="s">
        <v>82</v>
      </c>
      <c r="AV116" s="13" t="s">
        <v>138</v>
      </c>
      <c r="AW116" s="13" t="s">
        <v>35</v>
      </c>
      <c r="AX116" s="13" t="s">
        <v>82</v>
      </c>
      <c r="AY116" s="246" t="s">
        <v>351</v>
      </c>
    </row>
    <row r="117" spans="1:65" s="2" customFormat="1" ht="33" customHeight="1">
      <c r="A117" s="38"/>
      <c r="B117" s="39"/>
      <c r="C117" s="212" t="s">
        <v>376</v>
      </c>
      <c r="D117" s="212" t="s">
        <v>352</v>
      </c>
      <c r="E117" s="213" t="s">
        <v>377</v>
      </c>
      <c r="F117" s="214" t="s">
        <v>378</v>
      </c>
      <c r="G117" s="215" t="s">
        <v>355</v>
      </c>
      <c r="H117" s="216">
        <v>17.385</v>
      </c>
      <c r="I117" s="217"/>
      <c r="J117" s="218">
        <f>ROUND(I117*H117,2)</f>
        <v>0</v>
      </c>
      <c r="K117" s="214" t="s">
        <v>356</v>
      </c>
      <c r="L117" s="44"/>
      <c r="M117" s="219" t="s">
        <v>28</v>
      </c>
      <c r="N117" s="220" t="s">
        <v>45</v>
      </c>
      <c r="O117" s="84"/>
      <c r="P117" s="221">
        <f>O117*H117</f>
        <v>0</v>
      </c>
      <c r="Q117" s="221">
        <v>0</v>
      </c>
      <c r="R117" s="221">
        <f>Q117*H117</f>
        <v>0</v>
      </c>
      <c r="S117" s="221">
        <v>0</v>
      </c>
      <c r="T117" s="222">
        <f>S117*H117</f>
        <v>0</v>
      </c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R117" s="223" t="s">
        <v>228</v>
      </c>
      <c r="AT117" s="223" t="s">
        <v>352</v>
      </c>
      <c r="AU117" s="223" t="s">
        <v>82</v>
      </c>
      <c r="AY117" s="17" t="s">
        <v>351</v>
      </c>
      <c r="BE117" s="224">
        <f>IF(N117="základní",J117,0)</f>
        <v>0</v>
      </c>
      <c r="BF117" s="224">
        <f>IF(N117="snížená",J117,0)</f>
        <v>0</v>
      </c>
      <c r="BG117" s="224">
        <f>IF(N117="zákl. přenesená",J117,0)</f>
        <v>0</v>
      </c>
      <c r="BH117" s="224">
        <f>IF(N117="sníž. přenesená",J117,0)</f>
        <v>0</v>
      </c>
      <c r="BI117" s="224">
        <f>IF(N117="nulová",J117,0)</f>
        <v>0</v>
      </c>
      <c r="BJ117" s="17" t="s">
        <v>82</v>
      </c>
      <c r="BK117" s="224">
        <f>ROUND(I117*H117,2)</f>
        <v>0</v>
      </c>
      <c r="BL117" s="17" t="s">
        <v>228</v>
      </c>
      <c r="BM117" s="223" t="s">
        <v>379</v>
      </c>
    </row>
    <row r="118" spans="1:51" s="12" customFormat="1" ht="12">
      <c r="A118" s="12"/>
      <c r="B118" s="225"/>
      <c r="C118" s="226"/>
      <c r="D118" s="227" t="s">
        <v>358</v>
      </c>
      <c r="E118" s="228" t="s">
        <v>28</v>
      </c>
      <c r="F118" s="229" t="s">
        <v>359</v>
      </c>
      <c r="G118" s="226"/>
      <c r="H118" s="228" t="s">
        <v>28</v>
      </c>
      <c r="I118" s="230"/>
      <c r="J118" s="226"/>
      <c r="K118" s="226"/>
      <c r="L118" s="231"/>
      <c r="M118" s="232"/>
      <c r="N118" s="233"/>
      <c r="O118" s="233"/>
      <c r="P118" s="233"/>
      <c r="Q118" s="233"/>
      <c r="R118" s="233"/>
      <c r="S118" s="233"/>
      <c r="T118" s="234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T118" s="235" t="s">
        <v>358</v>
      </c>
      <c r="AU118" s="235" t="s">
        <v>82</v>
      </c>
      <c r="AV118" s="12" t="s">
        <v>82</v>
      </c>
      <c r="AW118" s="12" t="s">
        <v>35</v>
      </c>
      <c r="AX118" s="12" t="s">
        <v>74</v>
      </c>
      <c r="AY118" s="235" t="s">
        <v>351</v>
      </c>
    </row>
    <row r="119" spans="1:51" s="13" customFormat="1" ht="12">
      <c r="A119" s="13"/>
      <c r="B119" s="236"/>
      <c r="C119" s="237"/>
      <c r="D119" s="227" t="s">
        <v>358</v>
      </c>
      <c r="E119" s="238" t="s">
        <v>380</v>
      </c>
      <c r="F119" s="239" t="s">
        <v>381</v>
      </c>
      <c r="G119" s="237"/>
      <c r="H119" s="240">
        <v>3.194</v>
      </c>
      <c r="I119" s="241"/>
      <c r="J119" s="237"/>
      <c r="K119" s="237"/>
      <c r="L119" s="242"/>
      <c r="M119" s="243"/>
      <c r="N119" s="244"/>
      <c r="O119" s="244"/>
      <c r="P119" s="244"/>
      <c r="Q119" s="244"/>
      <c r="R119" s="244"/>
      <c r="S119" s="244"/>
      <c r="T119" s="245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46" t="s">
        <v>358</v>
      </c>
      <c r="AU119" s="246" t="s">
        <v>82</v>
      </c>
      <c r="AV119" s="13" t="s">
        <v>138</v>
      </c>
      <c r="AW119" s="13" t="s">
        <v>35</v>
      </c>
      <c r="AX119" s="13" t="s">
        <v>74</v>
      </c>
      <c r="AY119" s="246" t="s">
        <v>351</v>
      </c>
    </row>
    <row r="120" spans="1:51" s="13" customFormat="1" ht="12">
      <c r="A120" s="13"/>
      <c r="B120" s="236"/>
      <c r="C120" s="237"/>
      <c r="D120" s="227" t="s">
        <v>358</v>
      </c>
      <c r="E120" s="238" t="s">
        <v>136</v>
      </c>
      <c r="F120" s="239" t="s">
        <v>382</v>
      </c>
      <c r="G120" s="237"/>
      <c r="H120" s="240">
        <v>14.191</v>
      </c>
      <c r="I120" s="241"/>
      <c r="J120" s="237"/>
      <c r="K120" s="237"/>
      <c r="L120" s="242"/>
      <c r="M120" s="243"/>
      <c r="N120" s="244"/>
      <c r="O120" s="244"/>
      <c r="P120" s="244"/>
      <c r="Q120" s="244"/>
      <c r="R120" s="244"/>
      <c r="S120" s="244"/>
      <c r="T120" s="245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46" t="s">
        <v>358</v>
      </c>
      <c r="AU120" s="246" t="s">
        <v>82</v>
      </c>
      <c r="AV120" s="13" t="s">
        <v>138</v>
      </c>
      <c r="AW120" s="13" t="s">
        <v>35</v>
      </c>
      <c r="AX120" s="13" t="s">
        <v>74</v>
      </c>
      <c r="AY120" s="246" t="s">
        <v>351</v>
      </c>
    </row>
    <row r="121" spans="1:51" s="13" customFormat="1" ht="12">
      <c r="A121" s="13"/>
      <c r="B121" s="236"/>
      <c r="C121" s="237"/>
      <c r="D121" s="227" t="s">
        <v>358</v>
      </c>
      <c r="E121" s="238" t="s">
        <v>383</v>
      </c>
      <c r="F121" s="239" t="s">
        <v>384</v>
      </c>
      <c r="G121" s="237"/>
      <c r="H121" s="240">
        <v>17.385</v>
      </c>
      <c r="I121" s="241"/>
      <c r="J121" s="237"/>
      <c r="K121" s="237"/>
      <c r="L121" s="242"/>
      <c r="M121" s="243"/>
      <c r="N121" s="244"/>
      <c r="O121" s="244"/>
      <c r="P121" s="244"/>
      <c r="Q121" s="244"/>
      <c r="R121" s="244"/>
      <c r="S121" s="244"/>
      <c r="T121" s="245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46" t="s">
        <v>358</v>
      </c>
      <c r="AU121" s="246" t="s">
        <v>82</v>
      </c>
      <c r="AV121" s="13" t="s">
        <v>138</v>
      </c>
      <c r="AW121" s="13" t="s">
        <v>35</v>
      </c>
      <c r="AX121" s="13" t="s">
        <v>82</v>
      </c>
      <c r="AY121" s="246" t="s">
        <v>351</v>
      </c>
    </row>
    <row r="122" spans="1:65" s="2" customFormat="1" ht="33" customHeight="1">
      <c r="A122" s="38"/>
      <c r="B122" s="39"/>
      <c r="C122" s="212" t="s">
        <v>385</v>
      </c>
      <c r="D122" s="212" t="s">
        <v>352</v>
      </c>
      <c r="E122" s="213" t="s">
        <v>386</v>
      </c>
      <c r="F122" s="214" t="s">
        <v>387</v>
      </c>
      <c r="G122" s="215" t="s">
        <v>355</v>
      </c>
      <c r="H122" s="216">
        <v>99.759</v>
      </c>
      <c r="I122" s="217"/>
      <c r="J122" s="218">
        <f>ROUND(I122*H122,2)</f>
        <v>0</v>
      </c>
      <c r="K122" s="214" t="s">
        <v>356</v>
      </c>
      <c r="L122" s="44"/>
      <c r="M122" s="219" t="s">
        <v>28</v>
      </c>
      <c r="N122" s="220" t="s">
        <v>45</v>
      </c>
      <c r="O122" s="84"/>
      <c r="P122" s="221">
        <f>O122*H122</f>
        <v>0</v>
      </c>
      <c r="Q122" s="221">
        <v>0</v>
      </c>
      <c r="R122" s="221">
        <f>Q122*H122</f>
        <v>0</v>
      </c>
      <c r="S122" s="221">
        <v>0</v>
      </c>
      <c r="T122" s="222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23" t="s">
        <v>228</v>
      </c>
      <c r="AT122" s="223" t="s">
        <v>352</v>
      </c>
      <c r="AU122" s="223" t="s">
        <v>82</v>
      </c>
      <c r="AY122" s="17" t="s">
        <v>351</v>
      </c>
      <c r="BE122" s="224">
        <f>IF(N122="základní",J122,0)</f>
        <v>0</v>
      </c>
      <c r="BF122" s="224">
        <f>IF(N122="snížená",J122,0)</f>
        <v>0</v>
      </c>
      <c r="BG122" s="224">
        <f>IF(N122="zákl. přenesená",J122,0)</f>
        <v>0</v>
      </c>
      <c r="BH122" s="224">
        <f>IF(N122="sníž. přenesená",J122,0)</f>
        <v>0</v>
      </c>
      <c r="BI122" s="224">
        <f>IF(N122="nulová",J122,0)</f>
        <v>0</v>
      </c>
      <c r="BJ122" s="17" t="s">
        <v>82</v>
      </c>
      <c r="BK122" s="224">
        <f>ROUND(I122*H122,2)</f>
        <v>0</v>
      </c>
      <c r="BL122" s="17" t="s">
        <v>228</v>
      </c>
      <c r="BM122" s="223" t="s">
        <v>388</v>
      </c>
    </row>
    <row r="123" spans="1:51" s="12" customFormat="1" ht="12">
      <c r="A123" s="12"/>
      <c r="B123" s="225"/>
      <c r="C123" s="226"/>
      <c r="D123" s="227" t="s">
        <v>358</v>
      </c>
      <c r="E123" s="228" t="s">
        <v>28</v>
      </c>
      <c r="F123" s="229" t="s">
        <v>359</v>
      </c>
      <c r="G123" s="226"/>
      <c r="H123" s="228" t="s">
        <v>28</v>
      </c>
      <c r="I123" s="230"/>
      <c r="J123" s="226"/>
      <c r="K123" s="226"/>
      <c r="L123" s="231"/>
      <c r="M123" s="232"/>
      <c r="N123" s="233"/>
      <c r="O123" s="233"/>
      <c r="P123" s="233"/>
      <c r="Q123" s="233"/>
      <c r="R123" s="233"/>
      <c r="S123" s="233"/>
      <c r="T123" s="234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T123" s="235" t="s">
        <v>358</v>
      </c>
      <c r="AU123" s="235" t="s">
        <v>82</v>
      </c>
      <c r="AV123" s="12" t="s">
        <v>82</v>
      </c>
      <c r="AW123" s="12" t="s">
        <v>35</v>
      </c>
      <c r="AX123" s="12" t="s">
        <v>74</v>
      </c>
      <c r="AY123" s="235" t="s">
        <v>351</v>
      </c>
    </row>
    <row r="124" spans="1:51" s="13" customFormat="1" ht="12">
      <c r="A124" s="13"/>
      <c r="B124" s="236"/>
      <c r="C124" s="237"/>
      <c r="D124" s="227" t="s">
        <v>358</v>
      </c>
      <c r="E124" s="238" t="s">
        <v>389</v>
      </c>
      <c r="F124" s="239" t="s">
        <v>390</v>
      </c>
      <c r="G124" s="237"/>
      <c r="H124" s="240">
        <v>11.123</v>
      </c>
      <c r="I124" s="241"/>
      <c r="J124" s="237"/>
      <c r="K124" s="237"/>
      <c r="L124" s="242"/>
      <c r="M124" s="243"/>
      <c r="N124" s="244"/>
      <c r="O124" s="244"/>
      <c r="P124" s="244"/>
      <c r="Q124" s="244"/>
      <c r="R124" s="244"/>
      <c r="S124" s="244"/>
      <c r="T124" s="245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46" t="s">
        <v>358</v>
      </c>
      <c r="AU124" s="246" t="s">
        <v>82</v>
      </c>
      <c r="AV124" s="13" t="s">
        <v>138</v>
      </c>
      <c r="AW124" s="13" t="s">
        <v>35</v>
      </c>
      <c r="AX124" s="13" t="s">
        <v>74</v>
      </c>
      <c r="AY124" s="246" t="s">
        <v>351</v>
      </c>
    </row>
    <row r="125" spans="1:51" s="13" customFormat="1" ht="12">
      <c r="A125" s="13"/>
      <c r="B125" s="236"/>
      <c r="C125" s="237"/>
      <c r="D125" s="227" t="s">
        <v>358</v>
      </c>
      <c r="E125" s="238" t="s">
        <v>139</v>
      </c>
      <c r="F125" s="239" t="s">
        <v>391</v>
      </c>
      <c r="G125" s="237"/>
      <c r="H125" s="240">
        <v>2.42</v>
      </c>
      <c r="I125" s="241"/>
      <c r="J125" s="237"/>
      <c r="K125" s="237"/>
      <c r="L125" s="242"/>
      <c r="M125" s="243"/>
      <c r="N125" s="244"/>
      <c r="O125" s="244"/>
      <c r="P125" s="244"/>
      <c r="Q125" s="244"/>
      <c r="R125" s="244"/>
      <c r="S125" s="244"/>
      <c r="T125" s="245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46" t="s">
        <v>358</v>
      </c>
      <c r="AU125" s="246" t="s">
        <v>82</v>
      </c>
      <c r="AV125" s="13" t="s">
        <v>138</v>
      </c>
      <c r="AW125" s="13" t="s">
        <v>35</v>
      </c>
      <c r="AX125" s="13" t="s">
        <v>74</v>
      </c>
      <c r="AY125" s="246" t="s">
        <v>351</v>
      </c>
    </row>
    <row r="126" spans="1:51" s="13" customFormat="1" ht="12">
      <c r="A126" s="13"/>
      <c r="B126" s="236"/>
      <c r="C126" s="237"/>
      <c r="D126" s="227" t="s">
        <v>358</v>
      </c>
      <c r="E126" s="238" t="s">
        <v>142</v>
      </c>
      <c r="F126" s="239" t="s">
        <v>392</v>
      </c>
      <c r="G126" s="237"/>
      <c r="H126" s="240">
        <v>86.216</v>
      </c>
      <c r="I126" s="241"/>
      <c r="J126" s="237"/>
      <c r="K126" s="237"/>
      <c r="L126" s="242"/>
      <c r="M126" s="243"/>
      <c r="N126" s="244"/>
      <c r="O126" s="244"/>
      <c r="P126" s="244"/>
      <c r="Q126" s="244"/>
      <c r="R126" s="244"/>
      <c r="S126" s="244"/>
      <c r="T126" s="245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6" t="s">
        <v>358</v>
      </c>
      <c r="AU126" s="246" t="s">
        <v>82</v>
      </c>
      <c r="AV126" s="13" t="s">
        <v>138</v>
      </c>
      <c r="AW126" s="13" t="s">
        <v>35</v>
      </c>
      <c r="AX126" s="13" t="s">
        <v>74</v>
      </c>
      <c r="AY126" s="246" t="s">
        <v>351</v>
      </c>
    </row>
    <row r="127" spans="1:51" s="13" customFormat="1" ht="12">
      <c r="A127" s="13"/>
      <c r="B127" s="236"/>
      <c r="C127" s="237"/>
      <c r="D127" s="227" t="s">
        <v>358</v>
      </c>
      <c r="E127" s="238" t="s">
        <v>393</v>
      </c>
      <c r="F127" s="239" t="s">
        <v>394</v>
      </c>
      <c r="G127" s="237"/>
      <c r="H127" s="240">
        <v>99.759</v>
      </c>
      <c r="I127" s="241"/>
      <c r="J127" s="237"/>
      <c r="K127" s="237"/>
      <c r="L127" s="242"/>
      <c r="M127" s="243"/>
      <c r="N127" s="244"/>
      <c r="O127" s="244"/>
      <c r="P127" s="244"/>
      <c r="Q127" s="244"/>
      <c r="R127" s="244"/>
      <c r="S127" s="244"/>
      <c r="T127" s="245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6" t="s">
        <v>358</v>
      </c>
      <c r="AU127" s="246" t="s">
        <v>82</v>
      </c>
      <c r="AV127" s="13" t="s">
        <v>138</v>
      </c>
      <c r="AW127" s="13" t="s">
        <v>35</v>
      </c>
      <c r="AX127" s="13" t="s">
        <v>82</v>
      </c>
      <c r="AY127" s="246" t="s">
        <v>351</v>
      </c>
    </row>
    <row r="128" spans="1:65" s="2" customFormat="1" ht="21.75" customHeight="1">
      <c r="A128" s="38"/>
      <c r="B128" s="39"/>
      <c r="C128" s="212" t="s">
        <v>395</v>
      </c>
      <c r="D128" s="212" t="s">
        <v>352</v>
      </c>
      <c r="E128" s="213" t="s">
        <v>396</v>
      </c>
      <c r="F128" s="214" t="s">
        <v>397</v>
      </c>
      <c r="G128" s="215" t="s">
        <v>398</v>
      </c>
      <c r="H128" s="216">
        <v>142.979</v>
      </c>
      <c r="I128" s="217"/>
      <c r="J128" s="218">
        <f>ROUND(I128*H128,2)</f>
        <v>0</v>
      </c>
      <c r="K128" s="214" t="s">
        <v>356</v>
      </c>
      <c r="L128" s="44"/>
      <c r="M128" s="219" t="s">
        <v>28</v>
      </c>
      <c r="N128" s="220" t="s">
        <v>45</v>
      </c>
      <c r="O128" s="84"/>
      <c r="P128" s="221">
        <f>O128*H128</f>
        <v>0</v>
      </c>
      <c r="Q128" s="221">
        <v>0.0007</v>
      </c>
      <c r="R128" s="221">
        <f>Q128*H128</f>
        <v>0.1000853</v>
      </c>
      <c r="S128" s="221">
        <v>0</v>
      </c>
      <c r="T128" s="222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23" t="s">
        <v>228</v>
      </c>
      <c r="AT128" s="223" t="s">
        <v>352</v>
      </c>
      <c r="AU128" s="223" t="s">
        <v>82</v>
      </c>
      <c r="AY128" s="17" t="s">
        <v>351</v>
      </c>
      <c r="BE128" s="224">
        <f>IF(N128="základní",J128,0)</f>
        <v>0</v>
      </c>
      <c r="BF128" s="224">
        <f>IF(N128="snížená",J128,0)</f>
        <v>0</v>
      </c>
      <c r="BG128" s="224">
        <f>IF(N128="zákl. přenesená",J128,0)</f>
        <v>0</v>
      </c>
      <c r="BH128" s="224">
        <f>IF(N128="sníž. přenesená",J128,0)</f>
        <v>0</v>
      </c>
      <c r="BI128" s="224">
        <f>IF(N128="nulová",J128,0)</f>
        <v>0</v>
      </c>
      <c r="BJ128" s="17" t="s">
        <v>82</v>
      </c>
      <c r="BK128" s="224">
        <f>ROUND(I128*H128,2)</f>
        <v>0</v>
      </c>
      <c r="BL128" s="17" t="s">
        <v>228</v>
      </c>
      <c r="BM128" s="223" t="s">
        <v>399</v>
      </c>
    </row>
    <row r="129" spans="1:51" s="12" customFormat="1" ht="12">
      <c r="A129" s="12"/>
      <c r="B129" s="225"/>
      <c r="C129" s="226"/>
      <c r="D129" s="227" t="s">
        <v>358</v>
      </c>
      <c r="E129" s="228" t="s">
        <v>28</v>
      </c>
      <c r="F129" s="229" t="s">
        <v>359</v>
      </c>
      <c r="G129" s="226"/>
      <c r="H129" s="228" t="s">
        <v>28</v>
      </c>
      <c r="I129" s="230"/>
      <c r="J129" s="226"/>
      <c r="K129" s="226"/>
      <c r="L129" s="231"/>
      <c r="M129" s="232"/>
      <c r="N129" s="233"/>
      <c r="O129" s="233"/>
      <c r="P129" s="233"/>
      <c r="Q129" s="233"/>
      <c r="R129" s="233"/>
      <c r="S129" s="233"/>
      <c r="T129" s="234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T129" s="235" t="s">
        <v>358</v>
      </c>
      <c r="AU129" s="235" t="s">
        <v>82</v>
      </c>
      <c r="AV129" s="12" t="s">
        <v>82</v>
      </c>
      <c r="AW129" s="12" t="s">
        <v>35</v>
      </c>
      <c r="AX129" s="12" t="s">
        <v>74</v>
      </c>
      <c r="AY129" s="235" t="s">
        <v>351</v>
      </c>
    </row>
    <row r="130" spans="1:51" s="13" customFormat="1" ht="12">
      <c r="A130" s="13"/>
      <c r="B130" s="236"/>
      <c r="C130" s="237"/>
      <c r="D130" s="227" t="s">
        <v>358</v>
      </c>
      <c r="E130" s="238" t="s">
        <v>400</v>
      </c>
      <c r="F130" s="239" t="s">
        <v>401</v>
      </c>
      <c r="G130" s="237"/>
      <c r="H130" s="240">
        <v>56.763</v>
      </c>
      <c r="I130" s="241"/>
      <c r="J130" s="237"/>
      <c r="K130" s="237"/>
      <c r="L130" s="242"/>
      <c r="M130" s="243"/>
      <c r="N130" s="244"/>
      <c r="O130" s="244"/>
      <c r="P130" s="244"/>
      <c r="Q130" s="244"/>
      <c r="R130" s="244"/>
      <c r="S130" s="244"/>
      <c r="T130" s="245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6" t="s">
        <v>358</v>
      </c>
      <c r="AU130" s="246" t="s">
        <v>82</v>
      </c>
      <c r="AV130" s="13" t="s">
        <v>138</v>
      </c>
      <c r="AW130" s="13" t="s">
        <v>35</v>
      </c>
      <c r="AX130" s="13" t="s">
        <v>74</v>
      </c>
      <c r="AY130" s="246" t="s">
        <v>351</v>
      </c>
    </row>
    <row r="131" spans="1:51" s="13" customFormat="1" ht="12">
      <c r="A131" s="13"/>
      <c r="B131" s="236"/>
      <c r="C131" s="237"/>
      <c r="D131" s="227" t="s">
        <v>358</v>
      </c>
      <c r="E131" s="238" t="s">
        <v>144</v>
      </c>
      <c r="F131" s="239" t="s">
        <v>402</v>
      </c>
      <c r="G131" s="237"/>
      <c r="H131" s="240">
        <v>86.216</v>
      </c>
      <c r="I131" s="241"/>
      <c r="J131" s="237"/>
      <c r="K131" s="237"/>
      <c r="L131" s="242"/>
      <c r="M131" s="243"/>
      <c r="N131" s="244"/>
      <c r="O131" s="244"/>
      <c r="P131" s="244"/>
      <c r="Q131" s="244"/>
      <c r="R131" s="244"/>
      <c r="S131" s="244"/>
      <c r="T131" s="245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6" t="s">
        <v>358</v>
      </c>
      <c r="AU131" s="246" t="s">
        <v>82</v>
      </c>
      <c r="AV131" s="13" t="s">
        <v>138</v>
      </c>
      <c r="AW131" s="13" t="s">
        <v>35</v>
      </c>
      <c r="AX131" s="13" t="s">
        <v>74</v>
      </c>
      <c r="AY131" s="246" t="s">
        <v>351</v>
      </c>
    </row>
    <row r="132" spans="1:51" s="13" customFormat="1" ht="12">
      <c r="A132" s="13"/>
      <c r="B132" s="236"/>
      <c r="C132" s="237"/>
      <c r="D132" s="227" t="s">
        <v>358</v>
      </c>
      <c r="E132" s="238" t="s">
        <v>403</v>
      </c>
      <c r="F132" s="239" t="s">
        <v>404</v>
      </c>
      <c r="G132" s="237"/>
      <c r="H132" s="240">
        <v>142.979</v>
      </c>
      <c r="I132" s="241"/>
      <c r="J132" s="237"/>
      <c r="K132" s="237"/>
      <c r="L132" s="242"/>
      <c r="M132" s="243"/>
      <c r="N132" s="244"/>
      <c r="O132" s="244"/>
      <c r="P132" s="244"/>
      <c r="Q132" s="244"/>
      <c r="R132" s="244"/>
      <c r="S132" s="244"/>
      <c r="T132" s="245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6" t="s">
        <v>358</v>
      </c>
      <c r="AU132" s="246" t="s">
        <v>82</v>
      </c>
      <c r="AV132" s="13" t="s">
        <v>138</v>
      </c>
      <c r="AW132" s="13" t="s">
        <v>35</v>
      </c>
      <c r="AX132" s="13" t="s">
        <v>82</v>
      </c>
      <c r="AY132" s="246" t="s">
        <v>351</v>
      </c>
    </row>
    <row r="133" spans="1:65" s="2" customFormat="1" ht="33" customHeight="1">
      <c r="A133" s="38"/>
      <c r="B133" s="39"/>
      <c r="C133" s="212" t="s">
        <v>405</v>
      </c>
      <c r="D133" s="212" t="s">
        <v>352</v>
      </c>
      <c r="E133" s="213" t="s">
        <v>406</v>
      </c>
      <c r="F133" s="214" t="s">
        <v>407</v>
      </c>
      <c r="G133" s="215" t="s">
        <v>398</v>
      </c>
      <c r="H133" s="216">
        <v>142.979</v>
      </c>
      <c r="I133" s="217"/>
      <c r="J133" s="218">
        <f>ROUND(I133*H133,2)</f>
        <v>0</v>
      </c>
      <c r="K133" s="214" t="s">
        <v>356</v>
      </c>
      <c r="L133" s="44"/>
      <c r="M133" s="219" t="s">
        <v>28</v>
      </c>
      <c r="N133" s="220" t="s">
        <v>45</v>
      </c>
      <c r="O133" s="84"/>
      <c r="P133" s="221">
        <f>O133*H133</f>
        <v>0</v>
      </c>
      <c r="Q133" s="221">
        <v>0</v>
      </c>
      <c r="R133" s="221">
        <f>Q133*H133</f>
        <v>0</v>
      </c>
      <c r="S133" s="221">
        <v>0</v>
      </c>
      <c r="T133" s="222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23" t="s">
        <v>228</v>
      </c>
      <c r="AT133" s="223" t="s">
        <v>352</v>
      </c>
      <c r="AU133" s="223" t="s">
        <v>82</v>
      </c>
      <c r="AY133" s="17" t="s">
        <v>351</v>
      </c>
      <c r="BE133" s="224">
        <f>IF(N133="základní",J133,0)</f>
        <v>0</v>
      </c>
      <c r="BF133" s="224">
        <f>IF(N133="snížená",J133,0)</f>
        <v>0</v>
      </c>
      <c r="BG133" s="224">
        <f>IF(N133="zákl. přenesená",J133,0)</f>
        <v>0</v>
      </c>
      <c r="BH133" s="224">
        <f>IF(N133="sníž. přenesená",J133,0)</f>
        <v>0</v>
      </c>
      <c r="BI133" s="224">
        <f>IF(N133="nulová",J133,0)</f>
        <v>0</v>
      </c>
      <c r="BJ133" s="17" t="s">
        <v>82</v>
      </c>
      <c r="BK133" s="224">
        <f>ROUND(I133*H133,2)</f>
        <v>0</v>
      </c>
      <c r="BL133" s="17" t="s">
        <v>228</v>
      </c>
      <c r="BM133" s="223" t="s">
        <v>408</v>
      </c>
    </row>
    <row r="134" spans="1:51" s="13" customFormat="1" ht="12">
      <c r="A134" s="13"/>
      <c r="B134" s="236"/>
      <c r="C134" s="237"/>
      <c r="D134" s="227" t="s">
        <v>358</v>
      </c>
      <c r="E134" s="238" t="s">
        <v>409</v>
      </c>
      <c r="F134" s="239" t="s">
        <v>410</v>
      </c>
      <c r="G134" s="237"/>
      <c r="H134" s="240">
        <v>142.979</v>
      </c>
      <c r="I134" s="241"/>
      <c r="J134" s="237"/>
      <c r="K134" s="237"/>
      <c r="L134" s="242"/>
      <c r="M134" s="243"/>
      <c r="N134" s="244"/>
      <c r="O134" s="244"/>
      <c r="P134" s="244"/>
      <c r="Q134" s="244"/>
      <c r="R134" s="244"/>
      <c r="S134" s="244"/>
      <c r="T134" s="245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6" t="s">
        <v>358</v>
      </c>
      <c r="AU134" s="246" t="s">
        <v>82</v>
      </c>
      <c r="AV134" s="13" t="s">
        <v>138</v>
      </c>
      <c r="AW134" s="13" t="s">
        <v>35</v>
      </c>
      <c r="AX134" s="13" t="s">
        <v>82</v>
      </c>
      <c r="AY134" s="246" t="s">
        <v>351</v>
      </c>
    </row>
    <row r="135" spans="1:65" s="2" customFormat="1" ht="21.75" customHeight="1">
      <c r="A135" s="38"/>
      <c r="B135" s="39"/>
      <c r="C135" s="212" t="s">
        <v>411</v>
      </c>
      <c r="D135" s="212" t="s">
        <v>352</v>
      </c>
      <c r="E135" s="213" t="s">
        <v>412</v>
      </c>
      <c r="F135" s="214" t="s">
        <v>413</v>
      </c>
      <c r="G135" s="215" t="s">
        <v>355</v>
      </c>
      <c r="H135" s="216">
        <v>17.385</v>
      </c>
      <c r="I135" s="217"/>
      <c r="J135" s="218">
        <f>ROUND(I135*H135,2)</f>
        <v>0</v>
      </c>
      <c r="K135" s="214" t="s">
        <v>356</v>
      </c>
      <c r="L135" s="44"/>
      <c r="M135" s="219" t="s">
        <v>28</v>
      </c>
      <c r="N135" s="220" t="s">
        <v>45</v>
      </c>
      <c r="O135" s="84"/>
      <c r="P135" s="221">
        <f>O135*H135</f>
        <v>0</v>
      </c>
      <c r="Q135" s="221">
        <v>0.00046</v>
      </c>
      <c r="R135" s="221">
        <f>Q135*H135</f>
        <v>0.007997100000000002</v>
      </c>
      <c r="S135" s="221">
        <v>0</v>
      </c>
      <c r="T135" s="222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23" t="s">
        <v>228</v>
      </c>
      <c r="AT135" s="223" t="s">
        <v>352</v>
      </c>
      <c r="AU135" s="223" t="s">
        <v>82</v>
      </c>
      <c r="AY135" s="17" t="s">
        <v>351</v>
      </c>
      <c r="BE135" s="224">
        <f>IF(N135="základní",J135,0)</f>
        <v>0</v>
      </c>
      <c r="BF135" s="224">
        <f>IF(N135="snížená",J135,0)</f>
        <v>0</v>
      </c>
      <c r="BG135" s="224">
        <f>IF(N135="zákl. přenesená",J135,0)</f>
        <v>0</v>
      </c>
      <c r="BH135" s="224">
        <f>IF(N135="sníž. přenesená",J135,0)</f>
        <v>0</v>
      </c>
      <c r="BI135" s="224">
        <f>IF(N135="nulová",J135,0)</f>
        <v>0</v>
      </c>
      <c r="BJ135" s="17" t="s">
        <v>82</v>
      </c>
      <c r="BK135" s="224">
        <f>ROUND(I135*H135,2)</f>
        <v>0</v>
      </c>
      <c r="BL135" s="17" t="s">
        <v>228</v>
      </c>
      <c r="BM135" s="223" t="s">
        <v>414</v>
      </c>
    </row>
    <row r="136" spans="1:51" s="13" customFormat="1" ht="12">
      <c r="A136" s="13"/>
      <c r="B136" s="236"/>
      <c r="C136" s="237"/>
      <c r="D136" s="227" t="s">
        <v>358</v>
      </c>
      <c r="E136" s="238" t="s">
        <v>415</v>
      </c>
      <c r="F136" s="239" t="s">
        <v>416</v>
      </c>
      <c r="G136" s="237"/>
      <c r="H136" s="240">
        <v>17.385</v>
      </c>
      <c r="I136" s="241"/>
      <c r="J136" s="237"/>
      <c r="K136" s="237"/>
      <c r="L136" s="242"/>
      <c r="M136" s="243"/>
      <c r="N136" s="244"/>
      <c r="O136" s="244"/>
      <c r="P136" s="244"/>
      <c r="Q136" s="244"/>
      <c r="R136" s="244"/>
      <c r="S136" s="244"/>
      <c r="T136" s="245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6" t="s">
        <v>358</v>
      </c>
      <c r="AU136" s="246" t="s">
        <v>82</v>
      </c>
      <c r="AV136" s="13" t="s">
        <v>138</v>
      </c>
      <c r="AW136" s="13" t="s">
        <v>35</v>
      </c>
      <c r="AX136" s="13" t="s">
        <v>82</v>
      </c>
      <c r="AY136" s="246" t="s">
        <v>351</v>
      </c>
    </row>
    <row r="137" spans="1:65" s="2" customFormat="1" ht="33" customHeight="1">
      <c r="A137" s="38"/>
      <c r="B137" s="39"/>
      <c r="C137" s="212" t="s">
        <v>417</v>
      </c>
      <c r="D137" s="212" t="s">
        <v>352</v>
      </c>
      <c r="E137" s="213" t="s">
        <v>418</v>
      </c>
      <c r="F137" s="214" t="s">
        <v>419</v>
      </c>
      <c r="G137" s="215" t="s">
        <v>355</v>
      </c>
      <c r="H137" s="216">
        <v>17.385</v>
      </c>
      <c r="I137" s="217"/>
      <c r="J137" s="218">
        <f>ROUND(I137*H137,2)</f>
        <v>0</v>
      </c>
      <c r="K137" s="214" t="s">
        <v>356</v>
      </c>
      <c r="L137" s="44"/>
      <c r="M137" s="219" t="s">
        <v>28</v>
      </c>
      <c r="N137" s="220" t="s">
        <v>45</v>
      </c>
      <c r="O137" s="84"/>
      <c r="P137" s="221">
        <f>O137*H137</f>
        <v>0</v>
      </c>
      <c r="Q137" s="221">
        <v>0</v>
      </c>
      <c r="R137" s="221">
        <f>Q137*H137</f>
        <v>0</v>
      </c>
      <c r="S137" s="221">
        <v>0</v>
      </c>
      <c r="T137" s="222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23" t="s">
        <v>228</v>
      </c>
      <c r="AT137" s="223" t="s">
        <v>352</v>
      </c>
      <c r="AU137" s="223" t="s">
        <v>82</v>
      </c>
      <c r="AY137" s="17" t="s">
        <v>351</v>
      </c>
      <c r="BE137" s="224">
        <f>IF(N137="základní",J137,0)</f>
        <v>0</v>
      </c>
      <c r="BF137" s="224">
        <f>IF(N137="snížená",J137,0)</f>
        <v>0</v>
      </c>
      <c r="BG137" s="224">
        <f>IF(N137="zákl. přenesená",J137,0)</f>
        <v>0</v>
      </c>
      <c r="BH137" s="224">
        <f>IF(N137="sníž. přenesená",J137,0)</f>
        <v>0</v>
      </c>
      <c r="BI137" s="224">
        <f>IF(N137="nulová",J137,0)</f>
        <v>0</v>
      </c>
      <c r="BJ137" s="17" t="s">
        <v>82</v>
      </c>
      <c r="BK137" s="224">
        <f>ROUND(I137*H137,2)</f>
        <v>0</v>
      </c>
      <c r="BL137" s="17" t="s">
        <v>228</v>
      </c>
      <c r="BM137" s="223" t="s">
        <v>420</v>
      </c>
    </row>
    <row r="138" spans="1:51" s="13" customFormat="1" ht="12">
      <c r="A138" s="13"/>
      <c r="B138" s="236"/>
      <c r="C138" s="237"/>
      <c r="D138" s="227" t="s">
        <v>358</v>
      </c>
      <c r="E138" s="238" t="s">
        <v>421</v>
      </c>
      <c r="F138" s="239" t="s">
        <v>416</v>
      </c>
      <c r="G138" s="237"/>
      <c r="H138" s="240">
        <v>17.385</v>
      </c>
      <c r="I138" s="241"/>
      <c r="J138" s="237"/>
      <c r="K138" s="237"/>
      <c r="L138" s="242"/>
      <c r="M138" s="243"/>
      <c r="N138" s="244"/>
      <c r="O138" s="244"/>
      <c r="P138" s="244"/>
      <c r="Q138" s="244"/>
      <c r="R138" s="244"/>
      <c r="S138" s="244"/>
      <c r="T138" s="245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6" t="s">
        <v>358</v>
      </c>
      <c r="AU138" s="246" t="s">
        <v>82</v>
      </c>
      <c r="AV138" s="13" t="s">
        <v>138</v>
      </c>
      <c r="AW138" s="13" t="s">
        <v>35</v>
      </c>
      <c r="AX138" s="13" t="s">
        <v>82</v>
      </c>
      <c r="AY138" s="246" t="s">
        <v>351</v>
      </c>
    </row>
    <row r="139" spans="1:65" s="2" customFormat="1" ht="21.75" customHeight="1">
      <c r="A139" s="38"/>
      <c r="B139" s="39"/>
      <c r="C139" s="212" t="s">
        <v>422</v>
      </c>
      <c r="D139" s="212" t="s">
        <v>352</v>
      </c>
      <c r="E139" s="213" t="s">
        <v>423</v>
      </c>
      <c r="F139" s="214" t="s">
        <v>424</v>
      </c>
      <c r="G139" s="215" t="s">
        <v>398</v>
      </c>
      <c r="H139" s="216">
        <v>86.216</v>
      </c>
      <c r="I139" s="217"/>
      <c r="J139" s="218">
        <f>ROUND(I139*H139,2)</f>
        <v>0</v>
      </c>
      <c r="K139" s="214" t="s">
        <v>356</v>
      </c>
      <c r="L139" s="44"/>
      <c r="M139" s="219" t="s">
        <v>28</v>
      </c>
      <c r="N139" s="220" t="s">
        <v>45</v>
      </c>
      <c r="O139" s="84"/>
      <c r="P139" s="221">
        <f>O139*H139</f>
        <v>0</v>
      </c>
      <c r="Q139" s="221">
        <v>0.00079</v>
      </c>
      <c r="R139" s="221">
        <f>Q139*H139</f>
        <v>0.06811064</v>
      </c>
      <c r="S139" s="221">
        <v>0</v>
      </c>
      <c r="T139" s="222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23" t="s">
        <v>228</v>
      </c>
      <c r="AT139" s="223" t="s">
        <v>352</v>
      </c>
      <c r="AU139" s="223" t="s">
        <v>82</v>
      </c>
      <c r="AY139" s="17" t="s">
        <v>351</v>
      </c>
      <c r="BE139" s="224">
        <f>IF(N139="základní",J139,0)</f>
        <v>0</v>
      </c>
      <c r="BF139" s="224">
        <f>IF(N139="snížená",J139,0)</f>
        <v>0</v>
      </c>
      <c r="BG139" s="224">
        <f>IF(N139="zákl. přenesená",J139,0)</f>
        <v>0</v>
      </c>
      <c r="BH139" s="224">
        <f>IF(N139="sníž. přenesená",J139,0)</f>
        <v>0</v>
      </c>
      <c r="BI139" s="224">
        <f>IF(N139="nulová",J139,0)</f>
        <v>0</v>
      </c>
      <c r="BJ139" s="17" t="s">
        <v>82</v>
      </c>
      <c r="BK139" s="224">
        <f>ROUND(I139*H139,2)</f>
        <v>0</v>
      </c>
      <c r="BL139" s="17" t="s">
        <v>228</v>
      </c>
      <c r="BM139" s="223" t="s">
        <v>425</v>
      </c>
    </row>
    <row r="140" spans="1:51" s="13" customFormat="1" ht="12">
      <c r="A140" s="13"/>
      <c r="B140" s="236"/>
      <c r="C140" s="237"/>
      <c r="D140" s="227" t="s">
        <v>358</v>
      </c>
      <c r="E140" s="238" t="s">
        <v>426</v>
      </c>
      <c r="F140" s="239" t="s">
        <v>427</v>
      </c>
      <c r="G140" s="237"/>
      <c r="H140" s="240">
        <v>86.216</v>
      </c>
      <c r="I140" s="241"/>
      <c r="J140" s="237"/>
      <c r="K140" s="237"/>
      <c r="L140" s="242"/>
      <c r="M140" s="243"/>
      <c r="N140" s="244"/>
      <c r="O140" s="244"/>
      <c r="P140" s="244"/>
      <c r="Q140" s="244"/>
      <c r="R140" s="244"/>
      <c r="S140" s="244"/>
      <c r="T140" s="245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6" t="s">
        <v>358</v>
      </c>
      <c r="AU140" s="246" t="s">
        <v>82</v>
      </c>
      <c r="AV140" s="13" t="s">
        <v>138</v>
      </c>
      <c r="AW140" s="13" t="s">
        <v>35</v>
      </c>
      <c r="AX140" s="13" t="s">
        <v>82</v>
      </c>
      <c r="AY140" s="246" t="s">
        <v>351</v>
      </c>
    </row>
    <row r="141" spans="1:65" s="2" customFormat="1" ht="33" customHeight="1">
      <c r="A141" s="38"/>
      <c r="B141" s="39"/>
      <c r="C141" s="212" t="s">
        <v>428</v>
      </c>
      <c r="D141" s="212" t="s">
        <v>352</v>
      </c>
      <c r="E141" s="213" t="s">
        <v>429</v>
      </c>
      <c r="F141" s="214" t="s">
        <v>430</v>
      </c>
      <c r="G141" s="215" t="s">
        <v>398</v>
      </c>
      <c r="H141" s="216">
        <v>86.216</v>
      </c>
      <c r="I141" s="217"/>
      <c r="J141" s="218">
        <f>ROUND(I141*H141,2)</f>
        <v>0</v>
      </c>
      <c r="K141" s="214" t="s">
        <v>356</v>
      </c>
      <c r="L141" s="44"/>
      <c r="M141" s="219" t="s">
        <v>28</v>
      </c>
      <c r="N141" s="220" t="s">
        <v>45</v>
      </c>
      <c r="O141" s="84"/>
      <c r="P141" s="221">
        <f>O141*H141</f>
        <v>0</v>
      </c>
      <c r="Q141" s="221">
        <v>0</v>
      </c>
      <c r="R141" s="221">
        <f>Q141*H141</f>
        <v>0</v>
      </c>
      <c r="S141" s="221">
        <v>0</v>
      </c>
      <c r="T141" s="222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23" t="s">
        <v>228</v>
      </c>
      <c r="AT141" s="223" t="s">
        <v>352</v>
      </c>
      <c r="AU141" s="223" t="s">
        <v>82</v>
      </c>
      <c r="AY141" s="17" t="s">
        <v>351</v>
      </c>
      <c r="BE141" s="224">
        <f>IF(N141="základní",J141,0)</f>
        <v>0</v>
      </c>
      <c r="BF141" s="224">
        <f>IF(N141="snížená",J141,0)</f>
        <v>0</v>
      </c>
      <c r="BG141" s="224">
        <f>IF(N141="zákl. přenesená",J141,0)</f>
        <v>0</v>
      </c>
      <c r="BH141" s="224">
        <f>IF(N141="sníž. přenesená",J141,0)</f>
        <v>0</v>
      </c>
      <c r="BI141" s="224">
        <f>IF(N141="nulová",J141,0)</f>
        <v>0</v>
      </c>
      <c r="BJ141" s="17" t="s">
        <v>82</v>
      </c>
      <c r="BK141" s="224">
        <f>ROUND(I141*H141,2)</f>
        <v>0</v>
      </c>
      <c r="BL141" s="17" t="s">
        <v>228</v>
      </c>
      <c r="BM141" s="223" t="s">
        <v>431</v>
      </c>
    </row>
    <row r="142" spans="1:51" s="13" customFormat="1" ht="12">
      <c r="A142" s="13"/>
      <c r="B142" s="236"/>
      <c r="C142" s="237"/>
      <c r="D142" s="227" t="s">
        <v>358</v>
      </c>
      <c r="E142" s="238" t="s">
        <v>432</v>
      </c>
      <c r="F142" s="239" t="s">
        <v>427</v>
      </c>
      <c r="G142" s="237"/>
      <c r="H142" s="240">
        <v>86.216</v>
      </c>
      <c r="I142" s="241"/>
      <c r="J142" s="237"/>
      <c r="K142" s="237"/>
      <c r="L142" s="242"/>
      <c r="M142" s="243"/>
      <c r="N142" s="244"/>
      <c r="O142" s="244"/>
      <c r="P142" s="244"/>
      <c r="Q142" s="244"/>
      <c r="R142" s="244"/>
      <c r="S142" s="244"/>
      <c r="T142" s="245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6" t="s">
        <v>358</v>
      </c>
      <c r="AU142" s="246" t="s">
        <v>82</v>
      </c>
      <c r="AV142" s="13" t="s">
        <v>138</v>
      </c>
      <c r="AW142" s="13" t="s">
        <v>35</v>
      </c>
      <c r="AX142" s="13" t="s">
        <v>82</v>
      </c>
      <c r="AY142" s="246" t="s">
        <v>351</v>
      </c>
    </row>
    <row r="143" spans="1:65" s="2" customFormat="1" ht="21.75" customHeight="1">
      <c r="A143" s="38"/>
      <c r="B143" s="39"/>
      <c r="C143" s="212" t="s">
        <v>433</v>
      </c>
      <c r="D143" s="212" t="s">
        <v>352</v>
      </c>
      <c r="E143" s="213" t="s">
        <v>434</v>
      </c>
      <c r="F143" s="214" t="s">
        <v>435</v>
      </c>
      <c r="G143" s="215" t="s">
        <v>355</v>
      </c>
      <c r="H143" s="216">
        <v>17.385</v>
      </c>
      <c r="I143" s="217"/>
      <c r="J143" s="218">
        <f>ROUND(I143*H143,2)</f>
        <v>0</v>
      </c>
      <c r="K143" s="214" t="s">
        <v>356</v>
      </c>
      <c r="L143" s="44"/>
      <c r="M143" s="219" t="s">
        <v>28</v>
      </c>
      <c r="N143" s="220" t="s">
        <v>45</v>
      </c>
      <c r="O143" s="84"/>
      <c r="P143" s="221">
        <f>O143*H143</f>
        <v>0</v>
      </c>
      <c r="Q143" s="221">
        <v>0</v>
      </c>
      <c r="R143" s="221">
        <f>Q143*H143</f>
        <v>0</v>
      </c>
      <c r="S143" s="221">
        <v>0</v>
      </c>
      <c r="T143" s="222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23" t="s">
        <v>228</v>
      </c>
      <c r="AT143" s="223" t="s">
        <v>352</v>
      </c>
      <c r="AU143" s="223" t="s">
        <v>82</v>
      </c>
      <c r="AY143" s="17" t="s">
        <v>351</v>
      </c>
      <c r="BE143" s="224">
        <f>IF(N143="základní",J143,0)</f>
        <v>0</v>
      </c>
      <c r="BF143" s="224">
        <f>IF(N143="snížená",J143,0)</f>
        <v>0</v>
      </c>
      <c r="BG143" s="224">
        <f>IF(N143="zákl. přenesená",J143,0)</f>
        <v>0</v>
      </c>
      <c r="BH143" s="224">
        <f>IF(N143="sníž. přenesená",J143,0)</f>
        <v>0</v>
      </c>
      <c r="BI143" s="224">
        <f>IF(N143="nulová",J143,0)</f>
        <v>0</v>
      </c>
      <c r="BJ143" s="17" t="s">
        <v>82</v>
      </c>
      <c r="BK143" s="224">
        <f>ROUND(I143*H143,2)</f>
        <v>0</v>
      </c>
      <c r="BL143" s="17" t="s">
        <v>228</v>
      </c>
      <c r="BM143" s="223" t="s">
        <v>436</v>
      </c>
    </row>
    <row r="144" spans="1:51" s="13" customFormat="1" ht="12">
      <c r="A144" s="13"/>
      <c r="B144" s="236"/>
      <c r="C144" s="237"/>
      <c r="D144" s="227" t="s">
        <v>358</v>
      </c>
      <c r="E144" s="238" t="s">
        <v>437</v>
      </c>
      <c r="F144" s="239" t="s">
        <v>416</v>
      </c>
      <c r="G144" s="237"/>
      <c r="H144" s="240">
        <v>17.385</v>
      </c>
      <c r="I144" s="241"/>
      <c r="J144" s="237"/>
      <c r="K144" s="237"/>
      <c r="L144" s="242"/>
      <c r="M144" s="243"/>
      <c r="N144" s="244"/>
      <c r="O144" s="244"/>
      <c r="P144" s="244"/>
      <c r="Q144" s="244"/>
      <c r="R144" s="244"/>
      <c r="S144" s="244"/>
      <c r="T144" s="245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6" t="s">
        <v>358</v>
      </c>
      <c r="AU144" s="246" t="s">
        <v>82</v>
      </c>
      <c r="AV144" s="13" t="s">
        <v>138</v>
      </c>
      <c r="AW144" s="13" t="s">
        <v>35</v>
      </c>
      <c r="AX144" s="13" t="s">
        <v>82</v>
      </c>
      <c r="AY144" s="246" t="s">
        <v>351</v>
      </c>
    </row>
    <row r="145" spans="1:65" s="2" customFormat="1" ht="21.75" customHeight="1">
      <c r="A145" s="38"/>
      <c r="B145" s="39"/>
      <c r="C145" s="212" t="s">
        <v>438</v>
      </c>
      <c r="D145" s="212" t="s">
        <v>352</v>
      </c>
      <c r="E145" s="213" t="s">
        <v>439</v>
      </c>
      <c r="F145" s="214" t="s">
        <v>440</v>
      </c>
      <c r="G145" s="215" t="s">
        <v>398</v>
      </c>
      <c r="H145" s="216">
        <v>86.216</v>
      </c>
      <c r="I145" s="217"/>
      <c r="J145" s="218">
        <f>ROUND(I145*H145,2)</f>
        <v>0</v>
      </c>
      <c r="K145" s="214" t="s">
        <v>356</v>
      </c>
      <c r="L145" s="44"/>
      <c r="M145" s="219" t="s">
        <v>28</v>
      </c>
      <c r="N145" s="220" t="s">
        <v>45</v>
      </c>
      <c r="O145" s="84"/>
      <c r="P145" s="221">
        <f>O145*H145</f>
        <v>0</v>
      </c>
      <c r="Q145" s="221">
        <v>0</v>
      </c>
      <c r="R145" s="221">
        <f>Q145*H145</f>
        <v>0</v>
      </c>
      <c r="S145" s="221">
        <v>0</v>
      </c>
      <c r="T145" s="222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23" t="s">
        <v>228</v>
      </c>
      <c r="AT145" s="223" t="s">
        <v>352</v>
      </c>
      <c r="AU145" s="223" t="s">
        <v>82</v>
      </c>
      <c r="AY145" s="17" t="s">
        <v>351</v>
      </c>
      <c r="BE145" s="224">
        <f>IF(N145="základní",J145,0)</f>
        <v>0</v>
      </c>
      <c r="BF145" s="224">
        <f>IF(N145="snížená",J145,0)</f>
        <v>0</v>
      </c>
      <c r="BG145" s="224">
        <f>IF(N145="zákl. přenesená",J145,0)</f>
        <v>0</v>
      </c>
      <c r="BH145" s="224">
        <f>IF(N145="sníž. přenesená",J145,0)</f>
        <v>0</v>
      </c>
      <c r="BI145" s="224">
        <f>IF(N145="nulová",J145,0)</f>
        <v>0</v>
      </c>
      <c r="BJ145" s="17" t="s">
        <v>82</v>
      </c>
      <c r="BK145" s="224">
        <f>ROUND(I145*H145,2)</f>
        <v>0</v>
      </c>
      <c r="BL145" s="17" t="s">
        <v>228</v>
      </c>
      <c r="BM145" s="223" t="s">
        <v>441</v>
      </c>
    </row>
    <row r="146" spans="1:51" s="13" customFormat="1" ht="12">
      <c r="A146" s="13"/>
      <c r="B146" s="236"/>
      <c r="C146" s="237"/>
      <c r="D146" s="227" t="s">
        <v>358</v>
      </c>
      <c r="E146" s="238" t="s">
        <v>442</v>
      </c>
      <c r="F146" s="239" t="s">
        <v>427</v>
      </c>
      <c r="G146" s="237"/>
      <c r="H146" s="240">
        <v>86.216</v>
      </c>
      <c r="I146" s="241"/>
      <c r="J146" s="237"/>
      <c r="K146" s="237"/>
      <c r="L146" s="242"/>
      <c r="M146" s="243"/>
      <c r="N146" s="244"/>
      <c r="O146" s="244"/>
      <c r="P146" s="244"/>
      <c r="Q146" s="244"/>
      <c r="R146" s="244"/>
      <c r="S146" s="244"/>
      <c r="T146" s="245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6" t="s">
        <v>358</v>
      </c>
      <c r="AU146" s="246" t="s">
        <v>82</v>
      </c>
      <c r="AV146" s="13" t="s">
        <v>138</v>
      </c>
      <c r="AW146" s="13" t="s">
        <v>35</v>
      </c>
      <c r="AX146" s="13" t="s">
        <v>82</v>
      </c>
      <c r="AY146" s="246" t="s">
        <v>351</v>
      </c>
    </row>
    <row r="147" spans="1:65" s="2" customFormat="1" ht="44.25" customHeight="1">
      <c r="A147" s="38"/>
      <c r="B147" s="39"/>
      <c r="C147" s="212" t="s">
        <v>8</v>
      </c>
      <c r="D147" s="212" t="s">
        <v>352</v>
      </c>
      <c r="E147" s="213" t="s">
        <v>443</v>
      </c>
      <c r="F147" s="214" t="s">
        <v>444</v>
      </c>
      <c r="G147" s="215" t="s">
        <v>355</v>
      </c>
      <c r="H147" s="216">
        <v>446.156</v>
      </c>
      <c r="I147" s="217"/>
      <c r="J147" s="218">
        <f>ROUND(I147*H147,2)</f>
        <v>0</v>
      </c>
      <c r="K147" s="214" t="s">
        <v>356</v>
      </c>
      <c r="L147" s="44"/>
      <c r="M147" s="219" t="s">
        <v>28</v>
      </c>
      <c r="N147" s="220" t="s">
        <v>45</v>
      </c>
      <c r="O147" s="84"/>
      <c r="P147" s="221">
        <f>O147*H147</f>
        <v>0</v>
      </c>
      <c r="Q147" s="221">
        <v>0</v>
      </c>
      <c r="R147" s="221">
        <f>Q147*H147</f>
        <v>0</v>
      </c>
      <c r="S147" s="221">
        <v>0</v>
      </c>
      <c r="T147" s="222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23" t="s">
        <v>228</v>
      </c>
      <c r="AT147" s="223" t="s">
        <v>352</v>
      </c>
      <c r="AU147" s="223" t="s">
        <v>82</v>
      </c>
      <c r="AY147" s="17" t="s">
        <v>351</v>
      </c>
      <c r="BE147" s="224">
        <f>IF(N147="základní",J147,0)</f>
        <v>0</v>
      </c>
      <c r="BF147" s="224">
        <f>IF(N147="snížená",J147,0)</f>
        <v>0</v>
      </c>
      <c r="BG147" s="224">
        <f>IF(N147="zákl. přenesená",J147,0)</f>
        <v>0</v>
      </c>
      <c r="BH147" s="224">
        <f>IF(N147="sníž. přenesená",J147,0)</f>
        <v>0</v>
      </c>
      <c r="BI147" s="224">
        <f>IF(N147="nulová",J147,0)</f>
        <v>0</v>
      </c>
      <c r="BJ147" s="17" t="s">
        <v>82</v>
      </c>
      <c r="BK147" s="224">
        <f>ROUND(I147*H147,2)</f>
        <v>0</v>
      </c>
      <c r="BL147" s="17" t="s">
        <v>228</v>
      </c>
      <c r="BM147" s="223" t="s">
        <v>445</v>
      </c>
    </row>
    <row r="148" spans="1:51" s="13" customFormat="1" ht="12">
      <c r="A148" s="13"/>
      <c r="B148" s="236"/>
      <c r="C148" s="237"/>
      <c r="D148" s="227" t="s">
        <v>358</v>
      </c>
      <c r="E148" s="238" t="s">
        <v>446</v>
      </c>
      <c r="F148" s="239" t="s">
        <v>447</v>
      </c>
      <c r="G148" s="237"/>
      <c r="H148" s="240">
        <v>329.012</v>
      </c>
      <c r="I148" s="241"/>
      <c r="J148" s="237"/>
      <c r="K148" s="237"/>
      <c r="L148" s="242"/>
      <c r="M148" s="243"/>
      <c r="N148" s="244"/>
      <c r="O148" s="244"/>
      <c r="P148" s="244"/>
      <c r="Q148" s="244"/>
      <c r="R148" s="244"/>
      <c r="S148" s="244"/>
      <c r="T148" s="245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6" t="s">
        <v>358</v>
      </c>
      <c r="AU148" s="246" t="s">
        <v>82</v>
      </c>
      <c r="AV148" s="13" t="s">
        <v>138</v>
      </c>
      <c r="AW148" s="13" t="s">
        <v>35</v>
      </c>
      <c r="AX148" s="13" t="s">
        <v>74</v>
      </c>
      <c r="AY148" s="246" t="s">
        <v>351</v>
      </c>
    </row>
    <row r="149" spans="1:51" s="13" customFormat="1" ht="12">
      <c r="A149" s="13"/>
      <c r="B149" s="236"/>
      <c r="C149" s="237"/>
      <c r="D149" s="227" t="s">
        <v>358</v>
      </c>
      <c r="E149" s="238" t="s">
        <v>145</v>
      </c>
      <c r="F149" s="239" t="s">
        <v>416</v>
      </c>
      <c r="G149" s="237"/>
      <c r="H149" s="240">
        <v>17.385</v>
      </c>
      <c r="I149" s="241"/>
      <c r="J149" s="237"/>
      <c r="K149" s="237"/>
      <c r="L149" s="242"/>
      <c r="M149" s="243"/>
      <c r="N149" s="244"/>
      <c r="O149" s="244"/>
      <c r="P149" s="244"/>
      <c r="Q149" s="244"/>
      <c r="R149" s="244"/>
      <c r="S149" s="244"/>
      <c r="T149" s="245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6" t="s">
        <v>358</v>
      </c>
      <c r="AU149" s="246" t="s">
        <v>82</v>
      </c>
      <c r="AV149" s="13" t="s">
        <v>138</v>
      </c>
      <c r="AW149" s="13" t="s">
        <v>35</v>
      </c>
      <c r="AX149" s="13" t="s">
        <v>74</v>
      </c>
      <c r="AY149" s="246" t="s">
        <v>351</v>
      </c>
    </row>
    <row r="150" spans="1:51" s="13" customFormat="1" ht="12">
      <c r="A150" s="13"/>
      <c r="B150" s="236"/>
      <c r="C150" s="237"/>
      <c r="D150" s="227" t="s">
        <v>358</v>
      </c>
      <c r="E150" s="238" t="s">
        <v>147</v>
      </c>
      <c r="F150" s="239" t="s">
        <v>448</v>
      </c>
      <c r="G150" s="237"/>
      <c r="H150" s="240">
        <v>99.759</v>
      </c>
      <c r="I150" s="241"/>
      <c r="J150" s="237"/>
      <c r="K150" s="237"/>
      <c r="L150" s="242"/>
      <c r="M150" s="243"/>
      <c r="N150" s="244"/>
      <c r="O150" s="244"/>
      <c r="P150" s="244"/>
      <c r="Q150" s="244"/>
      <c r="R150" s="244"/>
      <c r="S150" s="244"/>
      <c r="T150" s="245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6" t="s">
        <v>358</v>
      </c>
      <c r="AU150" s="246" t="s">
        <v>82</v>
      </c>
      <c r="AV150" s="13" t="s">
        <v>138</v>
      </c>
      <c r="AW150" s="13" t="s">
        <v>35</v>
      </c>
      <c r="AX150" s="13" t="s">
        <v>74</v>
      </c>
      <c r="AY150" s="246" t="s">
        <v>351</v>
      </c>
    </row>
    <row r="151" spans="1:51" s="13" customFormat="1" ht="12">
      <c r="A151" s="13"/>
      <c r="B151" s="236"/>
      <c r="C151" s="237"/>
      <c r="D151" s="227" t="s">
        <v>358</v>
      </c>
      <c r="E151" s="238" t="s">
        <v>449</v>
      </c>
      <c r="F151" s="239" t="s">
        <v>450</v>
      </c>
      <c r="G151" s="237"/>
      <c r="H151" s="240">
        <v>446.156</v>
      </c>
      <c r="I151" s="241"/>
      <c r="J151" s="237"/>
      <c r="K151" s="237"/>
      <c r="L151" s="242"/>
      <c r="M151" s="243"/>
      <c r="N151" s="244"/>
      <c r="O151" s="244"/>
      <c r="P151" s="244"/>
      <c r="Q151" s="244"/>
      <c r="R151" s="244"/>
      <c r="S151" s="244"/>
      <c r="T151" s="245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6" t="s">
        <v>358</v>
      </c>
      <c r="AU151" s="246" t="s">
        <v>82</v>
      </c>
      <c r="AV151" s="13" t="s">
        <v>138</v>
      </c>
      <c r="AW151" s="13" t="s">
        <v>35</v>
      </c>
      <c r="AX151" s="13" t="s">
        <v>82</v>
      </c>
      <c r="AY151" s="246" t="s">
        <v>351</v>
      </c>
    </row>
    <row r="152" spans="1:65" s="2" customFormat="1" ht="44.25" customHeight="1">
      <c r="A152" s="38"/>
      <c r="B152" s="39"/>
      <c r="C152" s="212" t="s">
        <v>451</v>
      </c>
      <c r="D152" s="212" t="s">
        <v>352</v>
      </c>
      <c r="E152" s="213" t="s">
        <v>452</v>
      </c>
      <c r="F152" s="214" t="s">
        <v>453</v>
      </c>
      <c r="G152" s="215" t="s">
        <v>355</v>
      </c>
      <c r="H152" s="216">
        <v>353.361</v>
      </c>
      <c r="I152" s="217"/>
      <c r="J152" s="218">
        <f>ROUND(I152*H152,2)</f>
        <v>0</v>
      </c>
      <c r="K152" s="214" t="s">
        <v>28</v>
      </c>
      <c r="L152" s="44"/>
      <c r="M152" s="219" t="s">
        <v>28</v>
      </c>
      <c r="N152" s="220" t="s">
        <v>45</v>
      </c>
      <c r="O152" s="84"/>
      <c r="P152" s="221">
        <f>O152*H152</f>
        <v>0</v>
      </c>
      <c r="Q152" s="221">
        <v>0</v>
      </c>
      <c r="R152" s="221">
        <f>Q152*H152</f>
        <v>0</v>
      </c>
      <c r="S152" s="221">
        <v>0</v>
      </c>
      <c r="T152" s="222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23" t="s">
        <v>228</v>
      </c>
      <c r="AT152" s="223" t="s">
        <v>352</v>
      </c>
      <c r="AU152" s="223" t="s">
        <v>82</v>
      </c>
      <c r="AY152" s="17" t="s">
        <v>351</v>
      </c>
      <c r="BE152" s="224">
        <f>IF(N152="základní",J152,0)</f>
        <v>0</v>
      </c>
      <c r="BF152" s="224">
        <f>IF(N152="snížená",J152,0)</f>
        <v>0</v>
      </c>
      <c r="BG152" s="224">
        <f>IF(N152="zákl. přenesená",J152,0)</f>
        <v>0</v>
      </c>
      <c r="BH152" s="224">
        <f>IF(N152="sníž. přenesená",J152,0)</f>
        <v>0</v>
      </c>
      <c r="BI152" s="224">
        <f>IF(N152="nulová",J152,0)</f>
        <v>0</v>
      </c>
      <c r="BJ152" s="17" t="s">
        <v>82</v>
      </c>
      <c r="BK152" s="224">
        <f>ROUND(I152*H152,2)</f>
        <v>0</v>
      </c>
      <c r="BL152" s="17" t="s">
        <v>228</v>
      </c>
      <c r="BM152" s="223" t="s">
        <v>454</v>
      </c>
    </row>
    <row r="153" spans="1:51" s="13" customFormat="1" ht="12">
      <c r="A153" s="13"/>
      <c r="B153" s="236"/>
      <c r="C153" s="237"/>
      <c r="D153" s="227" t="s">
        <v>358</v>
      </c>
      <c r="E153" s="238" t="s">
        <v>455</v>
      </c>
      <c r="F153" s="239" t="s">
        <v>456</v>
      </c>
      <c r="G153" s="237"/>
      <c r="H153" s="240">
        <v>446.156</v>
      </c>
      <c r="I153" s="241"/>
      <c r="J153" s="237"/>
      <c r="K153" s="237"/>
      <c r="L153" s="242"/>
      <c r="M153" s="243"/>
      <c r="N153" s="244"/>
      <c r="O153" s="244"/>
      <c r="P153" s="244"/>
      <c r="Q153" s="244"/>
      <c r="R153" s="244"/>
      <c r="S153" s="244"/>
      <c r="T153" s="245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6" t="s">
        <v>358</v>
      </c>
      <c r="AU153" s="246" t="s">
        <v>82</v>
      </c>
      <c r="AV153" s="13" t="s">
        <v>138</v>
      </c>
      <c r="AW153" s="13" t="s">
        <v>35</v>
      </c>
      <c r="AX153" s="13" t="s">
        <v>74</v>
      </c>
      <c r="AY153" s="246" t="s">
        <v>351</v>
      </c>
    </row>
    <row r="154" spans="1:51" s="13" customFormat="1" ht="12">
      <c r="A154" s="13"/>
      <c r="B154" s="236"/>
      <c r="C154" s="237"/>
      <c r="D154" s="227" t="s">
        <v>358</v>
      </c>
      <c r="E154" s="238" t="s">
        <v>150</v>
      </c>
      <c r="F154" s="239" t="s">
        <v>457</v>
      </c>
      <c r="G154" s="237"/>
      <c r="H154" s="240">
        <v>-86.216</v>
      </c>
      <c r="I154" s="241"/>
      <c r="J154" s="237"/>
      <c r="K154" s="237"/>
      <c r="L154" s="242"/>
      <c r="M154" s="243"/>
      <c r="N154" s="244"/>
      <c r="O154" s="244"/>
      <c r="P154" s="244"/>
      <c r="Q154" s="244"/>
      <c r="R154" s="244"/>
      <c r="S154" s="244"/>
      <c r="T154" s="245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6" t="s">
        <v>358</v>
      </c>
      <c r="AU154" s="246" t="s">
        <v>82</v>
      </c>
      <c r="AV154" s="13" t="s">
        <v>138</v>
      </c>
      <c r="AW154" s="13" t="s">
        <v>35</v>
      </c>
      <c r="AX154" s="13" t="s">
        <v>74</v>
      </c>
      <c r="AY154" s="246" t="s">
        <v>351</v>
      </c>
    </row>
    <row r="155" spans="1:51" s="13" customFormat="1" ht="12">
      <c r="A155" s="13"/>
      <c r="B155" s="236"/>
      <c r="C155" s="237"/>
      <c r="D155" s="227" t="s">
        <v>358</v>
      </c>
      <c r="E155" s="238" t="s">
        <v>153</v>
      </c>
      <c r="F155" s="239" t="s">
        <v>458</v>
      </c>
      <c r="G155" s="237"/>
      <c r="H155" s="240">
        <v>-6.579</v>
      </c>
      <c r="I155" s="241"/>
      <c r="J155" s="237"/>
      <c r="K155" s="237"/>
      <c r="L155" s="242"/>
      <c r="M155" s="243"/>
      <c r="N155" s="244"/>
      <c r="O155" s="244"/>
      <c r="P155" s="244"/>
      <c r="Q155" s="244"/>
      <c r="R155" s="244"/>
      <c r="S155" s="244"/>
      <c r="T155" s="245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6" t="s">
        <v>358</v>
      </c>
      <c r="AU155" s="246" t="s">
        <v>82</v>
      </c>
      <c r="AV155" s="13" t="s">
        <v>138</v>
      </c>
      <c r="AW155" s="13" t="s">
        <v>35</v>
      </c>
      <c r="AX155" s="13" t="s">
        <v>74</v>
      </c>
      <c r="AY155" s="246" t="s">
        <v>351</v>
      </c>
    </row>
    <row r="156" spans="1:51" s="13" customFormat="1" ht="12">
      <c r="A156" s="13"/>
      <c r="B156" s="236"/>
      <c r="C156" s="237"/>
      <c r="D156" s="227" t="s">
        <v>358</v>
      </c>
      <c r="E156" s="238" t="s">
        <v>459</v>
      </c>
      <c r="F156" s="239" t="s">
        <v>460</v>
      </c>
      <c r="G156" s="237"/>
      <c r="H156" s="240">
        <v>353.361</v>
      </c>
      <c r="I156" s="241"/>
      <c r="J156" s="237"/>
      <c r="K156" s="237"/>
      <c r="L156" s="242"/>
      <c r="M156" s="243"/>
      <c r="N156" s="244"/>
      <c r="O156" s="244"/>
      <c r="P156" s="244"/>
      <c r="Q156" s="244"/>
      <c r="R156" s="244"/>
      <c r="S156" s="244"/>
      <c r="T156" s="245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6" t="s">
        <v>358</v>
      </c>
      <c r="AU156" s="246" t="s">
        <v>82</v>
      </c>
      <c r="AV156" s="13" t="s">
        <v>138</v>
      </c>
      <c r="AW156" s="13" t="s">
        <v>35</v>
      </c>
      <c r="AX156" s="13" t="s">
        <v>82</v>
      </c>
      <c r="AY156" s="246" t="s">
        <v>351</v>
      </c>
    </row>
    <row r="157" spans="1:65" s="2" customFormat="1" ht="16.5" customHeight="1">
      <c r="A157" s="38"/>
      <c r="B157" s="39"/>
      <c r="C157" s="212" t="s">
        <v>461</v>
      </c>
      <c r="D157" s="212" t="s">
        <v>352</v>
      </c>
      <c r="E157" s="213" t="s">
        <v>462</v>
      </c>
      <c r="F157" s="214" t="s">
        <v>463</v>
      </c>
      <c r="G157" s="215" t="s">
        <v>355</v>
      </c>
      <c r="H157" s="216">
        <v>353.361</v>
      </c>
      <c r="I157" s="217"/>
      <c r="J157" s="218">
        <f>ROUND(I157*H157,2)</f>
        <v>0</v>
      </c>
      <c r="K157" s="214" t="s">
        <v>356</v>
      </c>
      <c r="L157" s="44"/>
      <c r="M157" s="219" t="s">
        <v>28</v>
      </c>
      <c r="N157" s="220" t="s">
        <v>45</v>
      </c>
      <c r="O157" s="84"/>
      <c r="P157" s="221">
        <f>O157*H157</f>
        <v>0</v>
      </c>
      <c r="Q157" s="221">
        <v>0</v>
      </c>
      <c r="R157" s="221">
        <f>Q157*H157</f>
        <v>0</v>
      </c>
      <c r="S157" s="221">
        <v>0</v>
      </c>
      <c r="T157" s="222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23" t="s">
        <v>228</v>
      </c>
      <c r="AT157" s="223" t="s">
        <v>352</v>
      </c>
      <c r="AU157" s="223" t="s">
        <v>82</v>
      </c>
      <c r="AY157" s="17" t="s">
        <v>351</v>
      </c>
      <c r="BE157" s="224">
        <f>IF(N157="základní",J157,0)</f>
        <v>0</v>
      </c>
      <c r="BF157" s="224">
        <f>IF(N157="snížená",J157,0)</f>
        <v>0</v>
      </c>
      <c r="BG157" s="224">
        <f>IF(N157="zákl. přenesená",J157,0)</f>
        <v>0</v>
      </c>
      <c r="BH157" s="224">
        <f>IF(N157="sníž. přenesená",J157,0)</f>
        <v>0</v>
      </c>
      <c r="BI157" s="224">
        <f>IF(N157="nulová",J157,0)</f>
        <v>0</v>
      </c>
      <c r="BJ157" s="17" t="s">
        <v>82</v>
      </c>
      <c r="BK157" s="224">
        <f>ROUND(I157*H157,2)</f>
        <v>0</v>
      </c>
      <c r="BL157" s="17" t="s">
        <v>228</v>
      </c>
      <c r="BM157" s="223" t="s">
        <v>464</v>
      </c>
    </row>
    <row r="158" spans="1:51" s="13" customFormat="1" ht="12">
      <c r="A158" s="13"/>
      <c r="B158" s="236"/>
      <c r="C158" s="237"/>
      <c r="D158" s="227" t="s">
        <v>358</v>
      </c>
      <c r="E158" s="238" t="s">
        <v>465</v>
      </c>
      <c r="F158" s="239" t="s">
        <v>466</v>
      </c>
      <c r="G158" s="237"/>
      <c r="H158" s="240">
        <v>353.361</v>
      </c>
      <c r="I158" s="241"/>
      <c r="J158" s="237"/>
      <c r="K158" s="237"/>
      <c r="L158" s="242"/>
      <c r="M158" s="243"/>
      <c r="N158" s="244"/>
      <c r="O158" s="244"/>
      <c r="P158" s="244"/>
      <c r="Q158" s="244"/>
      <c r="R158" s="244"/>
      <c r="S158" s="244"/>
      <c r="T158" s="245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6" t="s">
        <v>358</v>
      </c>
      <c r="AU158" s="246" t="s">
        <v>82</v>
      </c>
      <c r="AV158" s="13" t="s">
        <v>138</v>
      </c>
      <c r="AW158" s="13" t="s">
        <v>35</v>
      </c>
      <c r="AX158" s="13" t="s">
        <v>82</v>
      </c>
      <c r="AY158" s="246" t="s">
        <v>351</v>
      </c>
    </row>
    <row r="159" spans="1:65" s="2" customFormat="1" ht="21.75" customHeight="1">
      <c r="A159" s="38"/>
      <c r="B159" s="39"/>
      <c r="C159" s="212" t="s">
        <v>467</v>
      </c>
      <c r="D159" s="212" t="s">
        <v>352</v>
      </c>
      <c r="E159" s="213" t="s">
        <v>468</v>
      </c>
      <c r="F159" s="214" t="s">
        <v>469</v>
      </c>
      <c r="G159" s="215" t="s">
        <v>355</v>
      </c>
      <c r="H159" s="216">
        <v>353.361</v>
      </c>
      <c r="I159" s="217"/>
      <c r="J159" s="218">
        <f>ROUND(I159*H159,2)</f>
        <v>0</v>
      </c>
      <c r="K159" s="214" t="s">
        <v>28</v>
      </c>
      <c r="L159" s="44"/>
      <c r="M159" s="219" t="s">
        <v>28</v>
      </c>
      <c r="N159" s="220" t="s">
        <v>45</v>
      </c>
      <c r="O159" s="84"/>
      <c r="P159" s="221">
        <f>O159*H159</f>
        <v>0</v>
      </c>
      <c r="Q159" s="221">
        <v>0</v>
      </c>
      <c r="R159" s="221">
        <f>Q159*H159</f>
        <v>0</v>
      </c>
      <c r="S159" s="221">
        <v>0</v>
      </c>
      <c r="T159" s="222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23" t="s">
        <v>228</v>
      </c>
      <c r="AT159" s="223" t="s">
        <v>352</v>
      </c>
      <c r="AU159" s="223" t="s">
        <v>82</v>
      </c>
      <c r="AY159" s="17" t="s">
        <v>351</v>
      </c>
      <c r="BE159" s="224">
        <f>IF(N159="základní",J159,0)</f>
        <v>0</v>
      </c>
      <c r="BF159" s="224">
        <f>IF(N159="snížená",J159,0)</f>
        <v>0</v>
      </c>
      <c r="BG159" s="224">
        <f>IF(N159="zákl. přenesená",J159,0)</f>
        <v>0</v>
      </c>
      <c r="BH159" s="224">
        <f>IF(N159="sníž. přenesená",J159,0)</f>
        <v>0</v>
      </c>
      <c r="BI159" s="224">
        <f>IF(N159="nulová",J159,0)</f>
        <v>0</v>
      </c>
      <c r="BJ159" s="17" t="s">
        <v>82</v>
      </c>
      <c r="BK159" s="224">
        <f>ROUND(I159*H159,2)</f>
        <v>0</v>
      </c>
      <c r="BL159" s="17" t="s">
        <v>228</v>
      </c>
      <c r="BM159" s="223" t="s">
        <v>470</v>
      </c>
    </row>
    <row r="160" spans="1:51" s="13" customFormat="1" ht="12">
      <c r="A160" s="13"/>
      <c r="B160" s="236"/>
      <c r="C160" s="237"/>
      <c r="D160" s="227" t="s">
        <v>358</v>
      </c>
      <c r="E160" s="238" t="s">
        <v>471</v>
      </c>
      <c r="F160" s="239" t="s">
        <v>466</v>
      </c>
      <c r="G160" s="237"/>
      <c r="H160" s="240">
        <v>353.361</v>
      </c>
      <c r="I160" s="241"/>
      <c r="J160" s="237"/>
      <c r="K160" s="237"/>
      <c r="L160" s="242"/>
      <c r="M160" s="243"/>
      <c r="N160" s="244"/>
      <c r="O160" s="244"/>
      <c r="P160" s="244"/>
      <c r="Q160" s="244"/>
      <c r="R160" s="244"/>
      <c r="S160" s="244"/>
      <c r="T160" s="245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6" t="s">
        <v>358</v>
      </c>
      <c r="AU160" s="246" t="s">
        <v>82</v>
      </c>
      <c r="AV160" s="13" t="s">
        <v>138</v>
      </c>
      <c r="AW160" s="13" t="s">
        <v>35</v>
      </c>
      <c r="AX160" s="13" t="s">
        <v>82</v>
      </c>
      <c r="AY160" s="246" t="s">
        <v>351</v>
      </c>
    </row>
    <row r="161" spans="1:65" s="2" customFormat="1" ht="33" customHeight="1">
      <c r="A161" s="38"/>
      <c r="B161" s="39"/>
      <c r="C161" s="212" t="s">
        <v>472</v>
      </c>
      <c r="D161" s="212" t="s">
        <v>352</v>
      </c>
      <c r="E161" s="213" t="s">
        <v>473</v>
      </c>
      <c r="F161" s="214" t="s">
        <v>474</v>
      </c>
      <c r="G161" s="215" t="s">
        <v>355</v>
      </c>
      <c r="H161" s="216">
        <v>86.216</v>
      </c>
      <c r="I161" s="217"/>
      <c r="J161" s="218">
        <f>ROUND(I161*H161,2)</f>
        <v>0</v>
      </c>
      <c r="K161" s="214" t="s">
        <v>356</v>
      </c>
      <c r="L161" s="44"/>
      <c r="M161" s="219" t="s">
        <v>28</v>
      </c>
      <c r="N161" s="220" t="s">
        <v>45</v>
      </c>
      <c r="O161" s="84"/>
      <c r="P161" s="221">
        <f>O161*H161</f>
        <v>0</v>
      </c>
      <c r="Q161" s="221">
        <v>0</v>
      </c>
      <c r="R161" s="221">
        <f>Q161*H161</f>
        <v>0</v>
      </c>
      <c r="S161" s="221">
        <v>0</v>
      </c>
      <c r="T161" s="222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23" t="s">
        <v>228</v>
      </c>
      <c r="AT161" s="223" t="s">
        <v>352</v>
      </c>
      <c r="AU161" s="223" t="s">
        <v>82</v>
      </c>
      <c r="AY161" s="17" t="s">
        <v>351</v>
      </c>
      <c r="BE161" s="224">
        <f>IF(N161="základní",J161,0)</f>
        <v>0</v>
      </c>
      <c r="BF161" s="224">
        <f>IF(N161="snížená",J161,0)</f>
        <v>0</v>
      </c>
      <c r="BG161" s="224">
        <f>IF(N161="zákl. přenesená",J161,0)</f>
        <v>0</v>
      </c>
      <c r="BH161" s="224">
        <f>IF(N161="sníž. přenesená",J161,0)</f>
        <v>0</v>
      </c>
      <c r="BI161" s="224">
        <f>IF(N161="nulová",J161,0)</f>
        <v>0</v>
      </c>
      <c r="BJ161" s="17" t="s">
        <v>82</v>
      </c>
      <c r="BK161" s="224">
        <f>ROUND(I161*H161,2)</f>
        <v>0</v>
      </c>
      <c r="BL161" s="17" t="s">
        <v>228</v>
      </c>
      <c r="BM161" s="223" t="s">
        <v>475</v>
      </c>
    </row>
    <row r="162" spans="1:51" s="13" customFormat="1" ht="12">
      <c r="A162" s="13"/>
      <c r="B162" s="236"/>
      <c r="C162" s="237"/>
      <c r="D162" s="227" t="s">
        <v>358</v>
      </c>
      <c r="E162" s="238" t="s">
        <v>476</v>
      </c>
      <c r="F162" s="239" t="s">
        <v>427</v>
      </c>
      <c r="G162" s="237"/>
      <c r="H162" s="240">
        <v>86.216</v>
      </c>
      <c r="I162" s="241"/>
      <c r="J162" s="237"/>
      <c r="K162" s="237"/>
      <c r="L162" s="242"/>
      <c r="M162" s="243"/>
      <c r="N162" s="244"/>
      <c r="O162" s="244"/>
      <c r="P162" s="244"/>
      <c r="Q162" s="244"/>
      <c r="R162" s="244"/>
      <c r="S162" s="244"/>
      <c r="T162" s="245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6" t="s">
        <v>358</v>
      </c>
      <c r="AU162" s="246" t="s">
        <v>82</v>
      </c>
      <c r="AV162" s="13" t="s">
        <v>138</v>
      </c>
      <c r="AW162" s="13" t="s">
        <v>35</v>
      </c>
      <c r="AX162" s="13" t="s">
        <v>82</v>
      </c>
      <c r="AY162" s="246" t="s">
        <v>351</v>
      </c>
    </row>
    <row r="163" spans="1:65" s="2" customFormat="1" ht="21.75" customHeight="1">
      <c r="A163" s="38"/>
      <c r="B163" s="39"/>
      <c r="C163" s="212" t="s">
        <v>477</v>
      </c>
      <c r="D163" s="212" t="s">
        <v>352</v>
      </c>
      <c r="E163" s="213" t="s">
        <v>478</v>
      </c>
      <c r="F163" s="214" t="s">
        <v>479</v>
      </c>
      <c r="G163" s="215" t="s">
        <v>398</v>
      </c>
      <c r="H163" s="216">
        <v>359.615</v>
      </c>
      <c r="I163" s="217"/>
      <c r="J163" s="218">
        <f>ROUND(I163*H163,2)</f>
        <v>0</v>
      </c>
      <c r="K163" s="214" t="s">
        <v>356</v>
      </c>
      <c r="L163" s="44"/>
      <c r="M163" s="219" t="s">
        <v>28</v>
      </c>
      <c r="N163" s="220" t="s">
        <v>45</v>
      </c>
      <c r="O163" s="84"/>
      <c r="P163" s="221">
        <f>O163*H163</f>
        <v>0</v>
      </c>
      <c r="Q163" s="221">
        <v>0</v>
      </c>
      <c r="R163" s="221">
        <f>Q163*H163</f>
        <v>0</v>
      </c>
      <c r="S163" s="221">
        <v>0</v>
      </c>
      <c r="T163" s="222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23" t="s">
        <v>228</v>
      </c>
      <c r="AT163" s="223" t="s">
        <v>352</v>
      </c>
      <c r="AU163" s="223" t="s">
        <v>82</v>
      </c>
      <c r="AY163" s="17" t="s">
        <v>351</v>
      </c>
      <c r="BE163" s="224">
        <f>IF(N163="základní",J163,0)</f>
        <v>0</v>
      </c>
      <c r="BF163" s="224">
        <f>IF(N163="snížená",J163,0)</f>
        <v>0</v>
      </c>
      <c r="BG163" s="224">
        <f>IF(N163="zákl. přenesená",J163,0)</f>
        <v>0</v>
      </c>
      <c r="BH163" s="224">
        <f>IF(N163="sníž. přenesená",J163,0)</f>
        <v>0</v>
      </c>
      <c r="BI163" s="224">
        <f>IF(N163="nulová",J163,0)</f>
        <v>0</v>
      </c>
      <c r="BJ163" s="17" t="s">
        <v>82</v>
      </c>
      <c r="BK163" s="224">
        <f>ROUND(I163*H163,2)</f>
        <v>0</v>
      </c>
      <c r="BL163" s="17" t="s">
        <v>228</v>
      </c>
      <c r="BM163" s="223" t="s">
        <v>480</v>
      </c>
    </row>
    <row r="164" spans="1:51" s="12" customFormat="1" ht="12">
      <c r="A164" s="12"/>
      <c r="B164" s="225"/>
      <c r="C164" s="226"/>
      <c r="D164" s="227" t="s">
        <v>358</v>
      </c>
      <c r="E164" s="228" t="s">
        <v>28</v>
      </c>
      <c r="F164" s="229" t="s">
        <v>359</v>
      </c>
      <c r="G164" s="226"/>
      <c r="H164" s="228" t="s">
        <v>28</v>
      </c>
      <c r="I164" s="230"/>
      <c r="J164" s="226"/>
      <c r="K164" s="226"/>
      <c r="L164" s="231"/>
      <c r="M164" s="232"/>
      <c r="N164" s="233"/>
      <c r="O164" s="233"/>
      <c r="P164" s="233"/>
      <c r="Q164" s="233"/>
      <c r="R164" s="233"/>
      <c r="S164" s="233"/>
      <c r="T164" s="234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T164" s="235" t="s">
        <v>358</v>
      </c>
      <c r="AU164" s="235" t="s">
        <v>82</v>
      </c>
      <c r="AV164" s="12" t="s">
        <v>82</v>
      </c>
      <c r="AW164" s="12" t="s">
        <v>35</v>
      </c>
      <c r="AX164" s="12" t="s">
        <v>74</v>
      </c>
      <c r="AY164" s="235" t="s">
        <v>351</v>
      </c>
    </row>
    <row r="165" spans="1:51" s="13" customFormat="1" ht="12">
      <c r="A165" s="13"/>
      <c r="B165" s="236"/>
      <c r="C165" s="237"/>
      <c r="D165" s="227" t="s">
        <v>358</v>
      </c>
      <c r="E165" s="238" t="s">
        <v>481</v>
      </c>
      <c r="F165" s="239" t="s">
        <v>482</v>
      </c>
      <c r="G165" s="237"/>
      <c r="H165" s="240">
        <v>255.985</v>
      </c>
      <c r="I165" s="241"/>
      <c r="J165" s="237"/>
      <c r="K165" s="237"/>
      <c r="L165" s="242"/>
      <c r="M165" s="243"/>
      <c r="N165" s="244"/>
      <c r="O165" s="244"/>
      <c r="P165" s="244"/>
      <c r="Q165" s="244"/>
      <c r="R165" s="244"/>
      <c r="S165" s="244"/>
      <c r="T165" s="245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6" t="s">
        <v>358</v>
      </c>
      <c r="AU165" s="246" t="s">
        <v>82</v>
      </c>
      <c r="AV165" s="13" t="s">
        <v>138</v>
      </c>
      <c r="AW165" s="13" t="s">
        <v>35</v>
      </c>
      <c r="AX165" s="13" t="s">
        <v>74</v>
      </c>
      <c r="AY165" s="246" t="s">
        <v>351</v>
      </c>
    </row>
    <row r="166" spans="1:51" s="13" customFormat="1" ht="12">
      <c r="A166" s="13"/>
      <c r="B166" s="236"/>
      <c r="C166" s="237"/>
      <c r="D166" s="227" t="s">
        <v>358</v>
      </c>
      <c r="E166" s="238" t="s">
        <v>483</v>
      </c>
      <c r="F166" s="239" t="s">
        <v>484</v>
      </c>
      <c r="G166" s="237"/>
      <c r="H166" s="240">
        <v>255.985</v>
      </c>
      <c r="I166" s="241"/>
      <c r="J166" s="237"/>
      <c r="K166" s="237"/>
      <c r="L166" s="242"/>
      <c r="M166" s="243"/>
      <c r="N166" s="244"/>
      <c r="O166" s="244"/>
      <c r="P166" s="244"/>
      <c r="Q166" s="244"/>
      <c r="R166" s="244"/>
      <c r="S166" s="244"/>
      <c r="T166" s="245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6" t="s">
        <v>358</v>
      </c>
      <c r="AU166" s="246" t="s">
        <v>82</v>
      </c>
      <c r="AV166" s="13" t="s">
        <v>138</v>
      </c>
      <c r="AW166" s="13" t="s">
        <v>35</v>
      </c>
      <c r="AX166" s="13" t="s">
        <v>74</v>
      </c>
      <c r="AY166" s="246" t="s">
        <v>351</v>
      </c>
    </row>
    <row r="167" spans="1:51" s="13" customFormat="1" ht="12">
      <c r="A167" s="13"/>
      <c r="B167" s="236"/>
      <c r="C167" s="237"/>
      <c r="D167" s="227" t="s">
        <v>358</v>
      </c>
      <c r="E167" s="238" t="s">
        <v>155</v>
      </c>
      <c r="F167" s="239" t="s">
        <v>485</v>
      </c>
      <c r="G167" s="237"/>
      <c r="H167" s="240">
        <v>81.7</v>
      </c>
      <c r="I167" s="241"/>
      <c r="J167" s="237"/>
      <c r="K167" s="237"/>
      <c r="L167" s="242"/>
      <c r="M167" s="243"/>
      <c r="N167" s="244"/>
      <c r="O167" s="244"/>
      <c r="P167" s="244"/>
      <c r="Q167" s="244"/>
      <c r="R167" s="244"/>
      <c r="S167" s="244"/>
      <c r="T167" s="245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6" t="s">
        <v>358</v>
      </c>
      <c r="AU167" s="246" t="s">
        <v>82</v>
      </c>
      <c r="AV167" s="13" t="s">
        <v>138</v>
      </c>
      <c r="AW167" s="13" t="s">
        <v>35</v>
      </c>
      <c r="AX167" s="13" t="s">
        <v>74</v>
      </c>
      <c r="AY167" s="246" t="s">
        <v>351</v>
      </c>
    </row>
    <row r="168" spans="1:51" s="13" customFormat="1" ht="12">
      <c r="A168" s="13"/>
      <c r="B168" s="236"/>
      <c r="C168" s="237"/>
      <c r="D168" s="227" t="s">
        <v>358</v>
      </c>
      <c r="E168" s="238" t="s">
        <v>486</v>
      </c>
      <c r="F168" s="239" t="s">
        <v>487</v>
      </c>
      <c r="G168" s="237"/>
      <c r="H168" s="240">
        <v>81.7</v>
      </c>
      <c r="I168" s="241"/>
      <c r="J168" s="237"/>
      <c r="K168" s="237"/>
      <c r="L168" s="242"/>
      <c r="M168" s="243"/>
      <c r="N168" s="244"/>
      <c r="O168" s="244"/>
      <c r="P168" s="244"/>
      <c r="Q168" s="244"/>
      <c r="R168" s="244"/>
      <c r="S168" s="244"/>
      <c r="T168" s="245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6" t="s">
        <v>358</v>
      </c>
      <c r="AU168" s="246" t="s">
        <v>82</v>
      </c>
      <c r="AV168" s="13" t="s">
        <v>138</v>
      </c>
      <c r="AW168" s="13" t="s">
        <v>35</v>
      </c>
      <c r="AX168" s="13" t="s">
        <v>74</v>
      </c>
      <c r="AY168" s="246" t="s">
        <v>351</v>
      </c>
    </row>
    <row r="169" spans="1:51" s="13" customFormat="1" ht="12">
      <c r="A169" s="13"/>
      <c r="B169" s="236"/>
      <c r="C169" s="237"/>
      <c r="D169" s="227" t="s">
        <v>358</v>
      </c>
      <c r="E169" s="238" t="s">
        <v>157</v>
      </c>
      <c r="F169" s="239" t="s">
        <v>488</v>
      </c>
      <c r="G169" s="237"/>
      <c r="H169" s="240">
        <v>21.93</v>
      </c>
      <c r="I169" s="241"/>
      <c r="J169" s="237"/>
      <c r="K169" s="237"/>
      <c r="L169" s="242"/>
      <c r="M169" s="243"/>
      <c r="N169" s="244"/>
      <c r="O169" s="244"/>
      <c r="P169" s="244"/>
      <c r="Q169" s="244"/>
      <c r="R169" s="244"/>
      <c r="S169" s="244"/>
      <c r="T169" s="245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6" t="s">
        <v>358</v>
      </c>
      <c r="AU169" s="246" t="s">
        <v>82</v>
      </c>
      <c r="AV169" s="13" t="s">
        <v>138</v>
      </c>
      <c r="AW169" s="13" t="s">
        <v>35</v>
      </c>
      <c r="AX169" s="13" t="s">
        <v>74</v>
      </c>
      <c r="AY169" s="246" t="s">
        <v>351</v>
      </c>
    </row>
    <row r="170" spans="1:51" s="13" customFormat="1" ht="12">
      <c r="A170" s="13"/>
      <c r="B170" s="236"/>
      <c r="C170" s="237"/>
      <c r="D170" s="227" t="s">
        <v>358</v>
      </c>
      <c r="E170" s="238" t="s">
        <v>489</v>
      </c>
      <c r="F170" s="239" t="s">
        <v>490</v>
      </c>
      <c r="G170" s="237"/>
      <c r="H170" s="240">
        <v>21.93</v>
      </c>
      <c r="I170" s="241"/>
      <c r="J170" s="237"/>
      <c r="K170" s="237"/>
      <c r="L170" s="242"/>
      <c r="M170" s="243"/>
      <c r="N170" s="244"/>
      <c r="O170" s="244"/>
      <c r="P170" s="244"/>
      <c r="Q170" s="244"/>
      <c r="R170" s="244"/>
      <c r="S170" s="244"/>
      <c r="T170" s="245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6" t="s">
        <v>358</v>
      </c>
      <c r="AU170" s="246" t="s">
        <v>82</v>
      </c>
      <c r="AV170" s="13" t="s">
        <v>138</v>
      </c>
      <c r="AW170" s="13" t="s">
        <v>35</v>
      </c>
      <c r="AX170" s="13" t="s">
        <v>74</v>
      </c>
      <c r="AY170" s="246" t="s">
        <v>351</v>
      </c>
    </row>
    <row r="171" spans="1:51" s="13" customFormat="1" ht="12">
      <c r="A171" s="13"/>
      <c r="B171" s="236"/>
      <c r="C171" s="237"/>
      <c r="D171" s="227" t="s">
        <v>358</v>
      </c>
      <c r="E171" s="238" t="s">
        <v>491</v>
      </c>
      <c r="F171" s="239" t="s">
        <v>492</v>
      </c>
      <c r="G171" s="237"/>
      <c r="H171" s="240">
        <v>359.615</v>
      </c>
      <c r="I171" s="241"/>
      <c r="J171" s="237"/>
      <c r="K171" s="237"/>
      <c r="L171" s="242"/>
      <c r="M171" s="243"/>
      <c r="N171" s="244"/>
      <c r="O171" s="244"/>
      <c r="P171" s="244"/>
      <c r="Q171" s="244"/>
      <c r="R171" s="244"/>
      <c r="S171" s="244"/>
      <c r="T171" s="245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6" t="s">
        <v>358</v>
      </c>
      <c r="AU171" s="246" t="s">
        <v>82</v>
      </c>
      <c r="AV171" s="13" t="s">
        <v>138</v>
      </c>
      <c r="AW171" s="13" t="s">
        <v>35</v>
      </c>
      <c r="AX171" s="13" t="s">
        <v>82</v>
      </c>
      <c r="AY171" s="246" t="s">
        <v>351</v>
      </c>
    </row>
    <row r="172" spans="1:63" s="11" customFormat="1" ht="25.9" customHeight="1">
      <c r="A172" s="11"/>
      <c r="B172" s="198"/>
      <c r="C172" s="199"/>
      <c r="D172" s="200" t="s">
        <v>73</v>
      </c>
      <c r="E172" s="201" t="s">
        <v>138</v>
      </c>
      <c r="F172" s="201" t="s">
        <v>493</v>
      </c>
      <c r="G172" s="199"/>
      <c r="H172" s="199"/>
      <c r="I172" s="202"/>
      <c r="J172" s="203">
        <f>BK172</f>
        <v>0</v>
      </c>
      <c r="K172" s="199"/>
      <c r="L172" s="204"/>
      <c r="M172" s="205"/>
      <c r="N172" s="206"/>
      <c r="O172" s="206"/>
      <c r="P172" s="207">
        <f>SUM(P173:P213)</f>
        <v>0</v>
      </c>
      <c r="Q172" s="206"/>
      <c r="R172" s="207">
        <f>SUM(R173:R213)</f>
        <v>839.8677049800001</v>
      </c>
      <c r="S172" s="206"/>
      <c r="T172" s="208">
        <f>SUM(T173:T213)</f>
        <v>0</v>
      </c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R172" s="209" t="s">
        <v>228</v>
      </c>
      <c r="AT172" s="210" t="s">
        <v>73</v>
      </c>
      <c r="AU172" s="210" t="s">
        <v>74</v>
      </c>
      <c r="AY172" s="209" t="s">
        <v>351</v>
      </c>
      <c r="BK172" s="211">
        <f>SUM(BK173:BK213)</f>
        <v>0</v>
      </c>
    </row>
    <row r="173" spans="1:65" s="2" customFormat="1" ht="33" customHeight="1">
      <c r="A173" s="38"/>
      <c r="B173" s="39"/>
      <c r="C173" s="212" t="s">
        <v>7</v>
      </c>
      <c r="D173" s="212" t="s">
        <v>352</v>
      </c>
      <c r="E173" s="213" t="s">
        <v>494</v>
      </c>
      <c r="F173" s="214" t="s">
        <v>495</v>
      </c>
      <c r="G173" s="215" t="s">
        <v>355</v>
      </c>
      <c r="H173" s="216">
        <v>153.591</v>
      </c>
      <c r="I173" s="217"/>
      <c r="J173" s="218">
        <f>ROUND(I173*H173,2)</f>
        <v>0</v>
      </c>
      <c r="K173" s="214" t="s">
        <v>28</v>
      </c>
      <c r="L173" s="44"/>
      <c r="M173" s="219" t="s">
        <v>28</v>
      </c>
      <c r="N173" s="220" t="s">
        <v>45</v>
      </c>
      <c r="O173" s="84"/>
      <c r="P173" s="221">
        <f>O173*H173</f>
        <v>0</v>
      </c>
      <c r="Q173" s="221">
        <v>2.16</v>
      </c>
      <c r="R173" s="221">
        <f>Q173*H173</f>
        <v>331.75656000000004</v>
      </c>
      <c r="S173" s="221">
        <v>0</v>
      </c>
      <c r="T173" s="222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23" t="s">
        <v>228</v>
      </c>
      <c r="AT173" s="223" t="s">
        <v>352</v>
      </c>
      <c r="AU173" s="223" t="s">
        <v>82</v>
      </c>
      <c r="AY173" s="17" t="s">
        <v>351</v>
      </c>
      <c r="BE173" s="224">
        <f>IF(N173="základní",J173,0)</f>
        <v>0</v>
      </c>
      <c r="BF173" s="224">
        <f>IF(N173="snížená",J173,0)</f>
        <v>0</v>
      </c>
      <c r="BG173" s="224">
        <f>IF(N173="zákl. přenesená",J173,0)</f>
        <v>0</v>
      </c>
      <c r="BH173" s="224">
        <f>IF(N173="sníž. přenesená",J173,0)</f>
        <v>0</v>
      </c>
      <c r="BI173" s="224">
        <f>IF(N173="nulová",J173,0)</f>
        <v>0</v>
      </c>
      <c r="BJ173" s="17" t="s">
        <v>82</v>
      </c>
      <c r="BK173" s="224">
        <f>ROUND(I173*H173,2)</f>
        <v>0</v>
      </c>
      <c r="BL173" s="17" t="s">
        <v>228</v>
      </c>
      <c r="BM173" s="223" t="s">
        <v>496</v>
      </c>
    </row>
    <row r="174" spans="1:51" s="13" customFormat="1" ht="12">
      <c r="A174" s="13"/>
      <c r="B174" s="236"/>
      <c r="C174" s="237"/>
      <c r="D174" s="227" t="s">
        <v>358</v>
      </c>
      <c r="E174" s="238" t="s">
        <v>497</v>
      </c>
      <c r="F174" s="239" t="s">
        <v>498</v>
      </c>
      <c r="G174" s="237"/>
      <c r="H174" s="240">
        <v>153.591</v>
      </c>
      <c r="I174" s="241"/>
      <c r="J174" s="237"/>
      <c r="K174" s="237"/>
      <c r="L174" s="242"/>
      <c r="M174" s="243"/>
      <c r="N174" s="244"/>
      <c r="O174" s="244"/>
      <c r="P174" s="244"/>
      <c r="Q174" s="244"/>
      <c r="R174" s="244"/>
      <c r="S174" s="244"/>
      <c r="T174" s="245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6" t="s">
        <v>358</v>
      </c>
      <c r="AU174" s="246" t="s">
        <v>82</v>
      </c>
      <c r="AV174" s="13" t="s">
        <v>138</v>
      </c>
      <c r="AW174" s="13" t="s">
        <v>35</v>
      </c>
      <c r="AX174" s="13" t="s">
        <v>74</v>
      </c>
      <c r="AY174" s="246" t="s">
        <v>351</v>
      </c>
    </row>
    <row r="175" spans="1:51" s="13" customFormat="1" ht="12">
      <c r="A175" s="13"/>
      <c r="B175" s="236"/>
      <c r="C175" s="237"/>
      <c r="D175" s="227" t="s">
        <v>358</v>
      </c>
      <c r="E175" s="238" t="s">
        <v>499</v>
      </c>
      <c r="F175" s="239" t="s">
        <v>500</v>
      </c>
      <c r="G175" s="237"/>
      <c r="H175" s="240">
        <v>153.591</v>
      </c>
      <c r="I175" s="241"/>
      <c r="J175" s="237"/>
      <c r="K175" s="237"/>
      <c r="L175" s="242"/>
      <c r="M175" s="243"/>
      <c r="N175" s="244"/>
      <c r="O175" s="244"/>
      <c r="P175" s="244"/>
      <c r="Q175" s="244"/>
      <c r="R175" s="244"/>
      <c r="S175" s="244"/>
      <c r="T175" s="245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6" t="s">
        <v>358</v>
      </c>
      <c r="AU175" s="246" t="s">
        <v>82</v>
      </c>
      <c r="AV175" s="13" t="s">
        <v>138</v>
      </c>
      <c r="AW175" s="13" t="s">
        <v>35</v>
      </c>
      <c r="AX175" s="13" t="s">
        <v>82</v>
      </c>
      <c r="AY175" s="246" t="s">
        <v>351</v>
      </c>
    </row>
    <row r="176" spans="1:65" s="2" customFormat="1" ht="33" customHeight="1">
      <c r="A176" s="38"/>
      <c r="B176" s="39"/>
      <c r="C176" s="212" t="s">
        <v>501</v>
      </c>
      <c r="D176" s="212" t="s">
        <v>352</v>
      </c>
      <c r="E176" s="213" t="s">
        <v>502</v>
      </c>
      <c r="F176" s="214" t="s">
        <v>503</v>
      </c>
      <c r="G176" s="215" t="s">
        <v>355</v>
      </c>
      <c r="H176" s="216">
        <v>89.595</v>
      </c>
      <c r="I176" s="217"/>
      <c r="J176" s="218">
        <f>ROUND(I176*H176,2)</f>
        <v>0</v>
      </c>
      <c r="K176" s="214" t="s">
        <v>28</v>
      </c>
      <c r="L176" s="44"/>
      <c r="M176" s="219" t="s">
        <v>28</v>
      </c>
      <c r="N176" s="220" t="s">
        <v>45</v>
      </c>
      <c r="O176" s="84"/>
      <c r="P176" s="221">
        <f>O176*H176</f>
        <v>0</v>
      </c>
      <c r="Q176" s="221">
        <v>2.16</v>
      </c>
      <c r="R176" s="221">
        <f>Q176*H176</f>
        <v>193.5252</v>
      </c>
      <c r="S176" s="221">
        <v>0</v>
      </c>
      <c r="T176" s="222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23" t="s">
        <v>228</v>
      </c>
      <c r="AT176" s="223" t="s">
        <v>352</v>
      </c>
      <c r="AU176" s="223" t="s">
        <v>82</v>
      </c>
      <c r="AY176" s="17" t="s">
        <v>351</v>
      </c>
      <c r="BE176" s="224">
        <f>IF(N176="základní",J176,0)</f>
        <v>0</v>
      </c>
      <c r="BF176" s="224">
        <f>IF(N176="snížená",J176,0)</f>
        <v>0</v>
      </c>
      <c r="BG176" s="224">
        <f>IF(N176="zákl. přenesená",J176,0)</f>
        <v>0</v>
      </c>
      <c r="BH176" s="224">
        <f>IF(N176="sníž. přenesená",J176,0)</f>
        <v>0</v>
      </c>
      <c r="BI176" s="224">
        <f>IF(N176="nulová",J176,0)</f>
        <v>0</v>
      </c>
      <c r="BJ176" s="17" t="s">
        <v>82</v>
      </c>
      <c r="BK176" s="224">
        <f>ROUND(I176*H176,2)</f>
        <v>0</v>
      </c>
      <c r="BL176" s="17" t="s">
        <v>228</v>
      </c>
      <c r="BM176" s="223" t="s">
        <v>504</v>
      </c>
    </row>
    <row r="177" spans="1:51" s="13" customFormat="1" ht="12">
      <c r="A177" s="13"/>
      <c r="B177" s="236"/>
      <c r="C177" s="237"/>
      <c r="D177" s="227" t="s">
        <v>358</v>
      </c>
      <c r="E177" s="238" t="s">
        <v>505</v>
      </c>
      <c r="F177" s="239" t="s">
        <v>506</v>
      </c>
      <c r="G177" s="237"/>
      <c r="H177" s="240">
        <v>89.595</v>
      </c>
      <c r="I177" s="241"/>
      <c r="J177" s="237"/>
      <c r="K177" s="237"/>
      <c r="L177" s="242"/>
      <c r="M177" s="243"/>
      <c r="N177" s="244"/>
      <c r="O177" s="244"/>
      <c r="P177" s="244"/>
      <c r="Q177" s="244"/>
      <c r="R177" s="244"/>
      <c r="S177" s="244"/>
      <c r="T177" s="245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6" t="s">
        <v>358</v>
      </c>
      <c r="AU177" s="246" t="s">
        <v>82</v>
      </c>
      <c r="AV177" s="13" t="s">
        <v>138</v>
      </c>
      <c r="AW177" s="13" t="s">
        <v>35</v>
      </c>
      <c r="AX177" s="13" t="s">
        <v>82</v>
      </c>
      <c r="AY177" s="246" t="s">
        <v>351</v>
      </c>
    </row>
    <row r="178" spans="1:65" s="2" customFormat="1" ht="21.75" customHeight="1">
      <c r="A178" s="38"/>
      <c r="B178" s="39"/>
      <c r="C178" s="212" t="s">
        <v>507</v>
      </c>
      <c r="D178" s="212" t="s">
        <v>352</v>
      </c>
      <c r="E178" s="213" t="s">
        <v>508</v>
      </c>
      <c r="F178" s="214" t="s">
        <v>509</v>
      </c>
      <c r="G178" s="215" t="s">
        <v>355</v>
      </c>
      <c r="H178" s="216">
        <v>18.797</v>
      </c>
      <c r="I178" s="217"/>
      <c r="J178" s="218">
        <f>ROUND(I178*H178,2)</f>
        <v>0</v>
      </c>
      <c r="K178" s="214" t="s">
        <v>356</v>
      </c>
      <c r="L178" s="44"/>
      <c r="M178" s="219" t="s">
        <v>28</v>
      </c>
      <c r="N178" s="220" t="s">
        <v>45</v>
      </c>
      <c r="O178" s="84"/>
      <c r="P178" s="221">
        <f>O178*H178</f>
        <v>0</v>
      </c>
      <c r="Q178" s="221">
        <v>2.45329</v>
      </c>
      <c r="R178" s="221">
        <f>Q178*H178</f>
        <v>46.11449213</v>
      </c>
      <c r="S178" s="221">
        <v>0</v>
      </c>
      <c r="T178" s="222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23" t="s">
        <v>228</v>
      </c>
      <c r="AT178" s="223" t="s">
        <v>352</v>
      </c>
      <c r="AU178" s="223" t="s">
        <v>82</v>
      </c>
      <c r="AY178" s="17" t="s">
        <v>351</v>
      </c>
      <c r="BE178" s="224">
        <f>IF(N178="základní",J178,0)</f>
        <v>0</v>
      </c>
      <c r="BF178" s="224">
        <f>IF(N178="snížená",J178,0)</f>
        <v>0</v>
      </c>
      <c r="BG178" s="224">
        <f>IF(N178="zákl. přenesená",J178,0)</f>
        <v>0</v>
      </c>
      <c r="BH178" s="224">
        <f>IF(N178="sníž. přenesená",J178,0)</f>
        <v>0</v>
      </c>
      <c r="BI178" s="224">
        <f>IF(N178="nulová",J178,0)</f>
        <v>0</v>
      </c>
      <c r="BJ178" s="17" t="s">
        <v>82</v>
      </c>
      <c r="BK178" s="224">
        <f>ROUND(I178*H178,2)</f>
        <v>0</v>
      </c>
      <c r="BL178" s="17" t="s">
        <v>228</v>
      </c>
      <c r="BM178" s="223" t="s">
        <v>510</v>
      </c>
    </row>
    <row r="179" spans="1:51" s="12" customFormat="1" ht="12">
      <c r="A179" s="12"/>
      <c r="B179" s="225"/>
      <c r="C179" s="226"/>
      <c r="D179" s="227" t="s">
        <v>358</v>
      </c>
      <c r="E179" s="228" t="s">
        <v>28</v>
      </c>
      <c r="F179" s="229" t="s">
        <v>359</v>
      </c>
      <c r="G179" s="226"/>
      <c r="H179" s="228" t="s">
        <v>28</v>
      </c>
      <c r="I179" s="230"/>
      <c r="J179" s="226"/>
      <c r="K179" s="226"/>
      <c r="L179" s="231"/>
      <c r="M179" s="232"/>
      <c r="N179" s="233"/>
      <c r="O179" s="233"/>
      <c r="P179" s="233"/>
      <c r="Q179" s="233"/>
      <c r="R179" s="233"/>
      <c r="S179" s="233"/>
      <c r="T179" s="234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T179" s="235" t="s">
        <v>358</v>
      </c>
      <c r="AU179" s="235" t="s">
        <v>82</v>
      </c>
      <c r="AV179" s="12" t="s">
        <v>82</v>
      </c>
      <c r="AW179" s="12" t="s">
        <v>35</v>
      </c>
      <c r="AX179" s="12" t="s">
        <v>74</v>
      </c>
      <c r="AY179" s="235" t="s">
        <v>351</v>
      </c>
    </row>
    <row r="180" spans="1:51" s="13" customFormat="1" ht="12">
      <c r="A180" s="13"/>
      <c r="B180" s="236"/>
      <c r="C180" s="237"/>
      <c r="D180" s="227" t="s">
        <v>358</v>
      </c>
      <c r="E180" s="238" t="s">
        <v>511</v>
      </c>
      <c r="F180" s="239" t="s">
        <v>512</v>
      </c>
      <c r="G180" s="237"/>
      <c r="H180" s="240">
        <v>18.797</v>
      </c>
      <c r="I180" s="241"/>
      <c r="J180" s="237"/>
      <c r="K180" s="237"/>
      <c r="L180" s="242"/>
      <c r="M180" s="243"/>
      <c r="N180" s="244"/>
      <c r="O180" s="244"/>
      <c r="P180" s="244"/>
      <c r="Q180" s="244"/>
      <c r="R180" s="244"/>
      <c r="S180" s="244"/>
      <c r="T180" s="245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6" t="s">
        <v>358</v>
      </c>
      <c r="AU180" s="246" t="s">
        <v>82</v>
      </c>
      <c r="AV180" s="13" t="s">
        <v>138</v>
      </c>
      <c r="AW180" s="13" t="s">
        <v>35</v>
      </c>
      <c r="AX180" s="13" t="s">
        <v>82</v>
      </c>
      <c r="AY180" s="246" t="s">
        <v>351</v>
      </c>
    </row>
    <row r="181" spans="1:65" s="2" customFormat="1" ht="21.75" customHeight="1">
      <c r="A181" s="38"/>
      <c r="B181" s="39"/>
      <c r="C181" s="212" t="s">
        <v>513</v>
      </c>
      <c r="D181" s="212" t="s">
        <v>352</v>
      </c>
      <c r="E181" s="213" t="s">
        <v>514</v>
      </c>
      <c r="F181" s="214" t="s">
        <v>515</v>
      </c>
      <c r="G181" s="215" t="s">
        <v>355</v>
      </c>
      <c r="H181" s="216">
        <v>75.188</v>
      </c>
      <c r="I181" s="217"/>
      <c r="J181" s="218">
        <f>ROUND(I181*H181,2)</f>
        <v>0</v>
      </c>
      <c r="K181" s="214" t="s">
        <v>356</v>
      </c>
      <c r="L181" s="44"/>
      <c r="M181" s="219" t="s">
        <v>28</v>
      </c>
      <c r="N181" s="220" t="s">
        <v>45</v>
      </c>
      <c r="O181" s="84"/>
      <c r="P181" s="221">
        <f>O181*H181</f>
        <v>0</v>
      </c>
      <c r="Q181" s="221">
        <v>2.45329</v>
      </c>
      <c r="R181" s="221">
        <f>Q181*H181</f>
        <v>184.45796852</v>
      </c>
      <c r="S181" s="221">
        <v>0</v>
      </c>
      <c r="T181" s="222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23" t="s">
        <v>228</v>
      </c>
      <c r="AT181" s="223" t="s">
        <v>352</v>
      </c>
      <c r="AU181" s="223" t="s">
        <v>82</v>
      </c>
      <c r="AY181" s="17" t="s">
        <v>351</v>
      </c>
      <c r="BE181" s="224">
        <f>IF(N181="základní",J181,0)</f>
        <v>0</v>
      </c>
      <c r="BF181" s="224">
        <f>IF(N181="snížená",J181,0)</f>
        <v>0</v>
      </c>
      <c r="BG181" s="224">
        <f>IF(N181="zákl. přenesená",J181,0)</f>
        <v>0</v>
      </c>
      <c r="BH181" s="224">
        <f>IF(N181="sníž. přenesená",J181,0)</f>
        <v>0</v>
      </c>
      <c r="BI181" s="224">
        <f>IF(N181="nulová",J181,0)</f>
        <v>0</v>
      </c>
      <c r="BJ181" s="17" t="s">
        <v>82</v>
      </c>
      <c r="BK181" s="224">
        <f>ROUND(I181*H181,2)</f>
        <v>0</v>
      </c>
      <c r="BL181" s="17" t="s">
        <v>228</v>
      </c>
      <c r="BM181" s="223" t="s">
        <v>516</v>
      </c>
    </row>
    <row r="182" spans="1:51" s="12" customFormat="1" ht="12">
      <c r="A182" s="12"/>
      <c r="B182" s="225"/>
      <c r="C182" s="226"/>
      <c r="D182" s="227" t="s">
        <v>358</v>
      </c>
      <c r="E182" s="228" t="s">
        <v>28</v>
      </c>
      <c r="F182" s="229" t="s">
        <v>359</v>
      </c>
      <c r="G182" s="226"/>
      <c r="H182" s="228" t="s">
        <v>28</v>
      </c>
      <c r="I182" s="230"/>
      <c r="J182" s="226"/>
      <c r="K182" s="226"/>
      <c r="L182" s="231"/>
      <c r="M182" s="232"/>
      <c r="N182" s="233"/>
      <c r="O182" s="233"/>
      <c r="P182" s="233"/>
      <c r="Q182" s="233"/>
      <c r="R182" s="233"/>
      <c r="S182" s="233"/>
      <c r="T182" s="234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T182" s="235" t="s">
        <v>358</v>
      </c>
      <c r="AU182" s="235" t="s">
        <v>82</v>
      </c>
      <c r="AV182" s="12" t="s">
        <v>82</v>
      </c>
      <c r="AW182" s="12" t="s">
        <v>35</v>
      </c>
      <c r="AX182" s="12" t="s">
        <v>74</v>
      </c>
      <c r="AY182" s="235" t="s">
        <v>351</v>
      </c>
    </row>
    <row r="183" spans="1:51" s="13" customFormat="1" ht="12">
      <c r="A183" s="13"/>
      <c r="B183" s="236"/>
      <c r="C183" s="237"/>
      <c r="D183" s="227" t="s">
        <v>358</v>
      </c>
      <c r="E183" s="238" t="s">
        <v>517</v>
      </c>
      <c r="F183" s="239" t="s">
        <v>518</v>
      </c>
      <c r="G183" s="237"/>
      <c r="H183" s="240">
        <v>75.188</v>
      </c>
      <c r="I183" s="241"/>
      <c r="J183" s="237"/>
      <c r="K183" s="237"/>
      <c r="L183" s="242"/>
      <c r="M183" s="243"/>
      <c r="N183" s="244"/>
      <c r="O183" s="244"/>
      <c r="P183" s="244"/>
      <c r="Q183" s="244"/>
      <c r="R183" s="244"/>
      <c r="S183" s="244"/>
      <c r="T183" s="245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6" t="s">
        <v>358</v>
      </c>
      <c r="AU183" s="246" t="s">
        <v>82</v>
      </c>
      <c r="AV183" s="13" t="s">
        <v>138</v>
      </c>
      <c r="AW183" s="13" t="s">
        <v>35</v>
      </c>
      <c r="AX183" s="13" t="s">
        <v>82</v>
      </c>
      <c r="AY183" s="246" t="s">
        <v>351</v>
      </c>
    </row>
    <row r="184" spans="1:65" s="2" customFormat="1" ht="44.25" customHeight="1">
      <c r="A184" s="38"/>
      <c r="B184" s="39"/>
      <c r="C184" s="212" t="s">
        <v>519</v>
      </c>
      <c r="D184" s="212" t="s">
        <v>352</v>
      </c>
      <c r="E184" s="213" t="s">
        <v>520</v>
      </c>
      <c r="F184" s="214" t="s">
        <v>521</v>
      </c>
      <c r="G184" s="215" t="s">
        <v>398</v>
      </c>
      <c r="H184" s="216">
        <v>23.728</v>
      </c>
      <c r="I184" s="217"/>
      <c r="J184" s="218">
        <f>ROUND(I184*H184,2)</f>
        <v>0</v>
      </c>
      <c r="K184" s="214" t="s">
        <v>356</v>
      </c>
      <c r="L184" s="44"/>
      <c r="M184" s="219" t="s">
        <v>28</v>
      </c>
      <c r="N184" s="220" t="s">
        <v>45</v>
      </c>
      <c r="O184" s="84"/>
      <c r="P184" s="221">
        <f>O184*H184</f>
        <v>0</v>
      </c>
      <c r="Q184" s="221">
        <v>0.00103</v>
      </c>
      <c r="R184" s="221">
        <f>Q184*H184</f>
        <v>0.024439840000000004</v>
      </c>
      <c r="S184" s="221">
        <v>0</v>
      </c>
      <c r="T184" s="222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23" t="s">
        <v>228</v>
      </c>
      <c r="AT184" s="223" t="s">
        <v>352</v>
      </c>
      <c r="AU184" s="223" t="s">
        <v>82</v>
      </c>
      <c r="AY184" s="17" t="s">
        <v>351</v>
      </c>
      <c r="BE184" s="224">
        <f>IF(N184="základní",J184,0)</f>
        <v>0</v>
      </c>
      <c r="BF184" s="224">
        <f>IF(N184="snížená",J184,0)</f>
        <v>0</v>
      </c>
      <c r="BG184" s="224">
        <f>IF(N184="zákl. přenesená",J184,0)</f>
        <v>0</v>
      </c>
      <c r="BH184" s="224">
        <f>IF(N184="sníž. přenesená",J184,0)</f>
        <v>0</v>
      </c>
      <c r="BI184" s="224">
        <f>IF(N184="nulová",J184,0)</f>
        <v>0</v>
      </c>
      <c r="BJ184" s="17" t="s">
        <v>82</v>
      </c>
      <c r="BK184" s="224">
        <f>ROUND(I184*H184,2)</f>
        <v>0</v>
      </c>
      <c r="BL184" s="17" t="s">
        <v>228</v>
      </c>
      <c r="BM184" s="223" t="s">
        <v>522</v>
      </c>
    </row>
    <row r="185" spans="1:51" s="12" customFormat="1" ht="12">
      <c r="A185" s="12"/>
      <c r="B185" s="225"/>
      <c r="C185" s="226"/>
      <c r="D185" s="227" t="s">
        <v>358</v>
      </c>
      <c r="E185" s="228" t="s">
        <v>28</v>
      </c>
      <c r="F185" s="229" t="s">
        <v>359</v>
      </c>
      <c r="G185" s="226"/>
      <c r="H185" s="228" t="s">
        <v>28</v>
      </c>
      <c r="I185" s="230"/>
      <c r="J185" s="226"/>
      <c r="K185" s="226"/>
      <c r="L185" s="231"/>
      <c r="M185" s="232"/>
      <c r="N185" s="233"/>
      <c r="O185" s="233"/>
      <c r="P185" s="233"/>
      <c r="Q185" s="233"/>
      <c r="R185" s="233"/>
      <c r="S185" s="233"/>
      <c r="T185" s="234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T185" s="235" t="s">
        <v>358</v>
      </c>
      <c r="AU185" s="235" t="s">
        <v>82</v>
      </c>
      <c r="AV185" s="12" t="s">
        <v>82</v>
      </c>
      <c r="AW185" s="12" t="s">
        <v>35</v>
      </c>
      <c r="AX185" s="12" t="s">
        <v>74</v>
      </c>
      <c r="AY185" s="235" t="s">
        <v>351</v>
      </c>
    </row>
    <row r="186" spans="1:51" s="13" customFormat="1" ht="12">
      <c r="A186" s="13"/>
      <c r="B186" s="236"/>
      <c r="C186" s="237"/>
      <c r="D186" s="227" t="s">
        <v>358</v>
      </c>
      <c r="E186" s="238" t="s">
        <v>523</v>
      </c>
      <c r="F186" s="239" t="s">
        <v>524</v>
      </c>
      <c r="G186" s="237"/>
      <c r="H186" s="240">
        <v>23.728</v>
      </c>
      <c r="I186" s="241"/>
      <c r="J186" s="237"/>
      <c r="K186" s="237"/>
      <c r="L186" s="242"/>
      <c r="M186" s="243"/>
      <c r="N186" s="244"/>
      <c r="O186" s="244"/>
      <c r="P186" s="244"/>
      <c r="Q186" s="244"/>
      <c r="R186" s="244"/>
      <c r="S186" s="244"/>
      <c r="T186" s="245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6" t="s">
        <v>358</v>
      </c>
      <c r="AU186" s="246" t="s">
        <v>82</v>
      </c>
      <c r="AV186" s="13" t="s">
        <v>138</v>
      </c>
      <c r="AW186" s="13" t="s">
        <v>35</v>
      </c>
      <c r="AX186" s="13" t="s">
        <v>82</v>
      </c>
      <c r="AY186" s="246" t="s">
        <v>351</v>
      </c>
    </row>
    <row r="187" spans="1:65" s="2" customFormat="1" ht="44.25" customHeight="1">
      <c r="A187" s="38"/>
      <c r="B187" s="39"/>
      <c r="C187" s="212" t="s">
        <v>525</v>
      </c>
      <c r="D187" s="212" t="s">
        <v>352</v>
      </c>
      <c r="E187" s="213" t="s">
        <v>526</v>
      </c>
      <c r="F187" s="214" t="s">
        <v>527</v>
      </c>
      <c r="G187" s="215" t="s">
        <v>398</v>
      </c>
      <c r="H187" s="216">
        <v>23.728</v>
      </c>
      <c r="I187" s="217"/>
      <c r="J187" s="218">
        <f>ROUND(I187*H187,2)</f>
        <v>0</v>
      </c>
      <c r="K187" s="214" t="s">
        <v>356</v>
      </c>
      <c r="L187" s="44"/>
      <c r="M187" s="219" t="s">
        <v>28</v>
      </c>
      <c r="N187" s="220" t="s">
        <v>45</v>
      </c>
      <c r="O187" s="84"/>
      <c r="P187" s="221">
        <f>O187*H187</f>
        <v>0</v>
      </c>
      <c r="Q187" s="221">
        <v>0</v>
      </c>
      <c r="R187" s="221">
        <f>Q187*H187</f>
        <v>0</v>
      </c>
      <c r="S187" s="221">
        <v>0</v>
      </c>
      <c r="T187" s="222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23" t="s">
        <v>228</v>
      </c>
      <c r="AT187" s="223" t="s">
        <v>352</v>
      </c>
      <c r="AU187" s="223" t="s">
        <v>82</v>
      </c>
      <c r="AY187" s="17" t="s">
        <v>351</v>
      </c>
      <c r="BE187" s="224">
        <f>IF(N187="základní",J187,0)</f>
        <v>0</v>
      </c>
      <c r="BF187" s="224">
        <f>IF(N187="snížená",J187,0)</f>
        <v>0</v>
      </c>
      <c r="BG187" s="224">
        <f>IF(N187="zákl. přenesená",J187,0)</f>
        <v>0</v>
      </c>
      <c r="BH187" s="224">
        <f>IF(N187="sníž. přenesená",J187,0)</f>
        <v>0</v>
      </c>
      <c r="BI187" s="224">
        <f>IF(N187="nulová",J187,0)</f>
        <v>0</v>
      </c>
      <c r="BJ187" s="17" t="s">
        <v>82</v>
      </c>
      <c r="BK187" s="224">
        <f>ROUND(I187*H187,2)</f>
        <v>0</v>
      </c>
      <c r="BL187" s="17" t="s">
        <v>228</v>
      </c>
      <c r="BM187" s="223" t="s">
        <v>528</v>
      </c>
    </row>
    <row r="188" spans="1:51" s="13" customFormat="1" ht="12">
      <c r="A188" s="13"/>
      <c r="B188" s="236"/>
      <c r="C188" s="237"/>
      <c r="D188" s="227" t="s">
        <v>358</v>
      </c>
      <c r="E188" s="238" t="s">
        <v>529</v>
      </c>
      <c r="F188" s="239" t="s">
        <v>530</v>
      </c>
      <c r="G188" s="237"/>
      <c r="H188" s="240">
        <v>23.728</v>
      </c>
      <c r="I188" s="241"/>
      <c r="J188" s="237"/>
      <c r="K188" s="237"/>
      <c r="L188" s="242"/>
      <c r="M188" s="243"/>
      <c r="N188" s="244"/>
      <c r="O188" s="244"/>
      <c r="P188" s="244"/>
      <c r="Q188" s="244"/>
      <c r="R188" s="244"/>
      <c r="S188" s="244"/>
      <c r="T188" s="245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6" t="s">
        <v>358</v>
      </c>
      <c r="AU188" s="246" t="s">
        <v>82</v>
      </c>
      <c r="AV188" s="13" t="s">
        <v>138</v>
      </c>
      <c r="AW188" s="13" t="s">
        <v>35</v>
      </c>
      <c r="AX188" s="13" t="s">
        <v>82</v>
      </c>
      <c r="AY188" s="246" t="s">
        <v>351</v>
      </c>
    </row>
    <row r="189" spans="1:65" s="2" customFormat="1" ht="44.25" customHeight="1">
      <c r="A189" s="38"/>
      <c r="B189" s="39"/>
      <c r="C189" s="212" t="s">
        <v>531</v>
      </c>
      <c r="D189" s="212" t="s">
        <v>352</v>
      </c>
      <c r="E189" s="213" t="s">
        <v>532</v>
      </c>
      <c r="F189" s="214" t="s">
        <v>533</v>
      </c>
      <c r="G189" s="215" t="s">
        <v>534</v>
      </c>
      <c r="H189" s="216">
        <v>6</v>
      </c>
      <c r="I189" s="217"/>
      <c r="J189" s="218">
        <f>ROUND(I189*H189,2)</f>
        <v>0</v>
      </c>
      <c r="K189" s="214" t="s">
        <v>356</v>
      </c>
      <c r="L189" s="44"/>
      <c r="M189" s="219" t="s">
        <v>28</v>
      </c>
      <c r="N189" s="220" t="s">
        <v>45</v>
      </c>
      <c r="O189" s="84"/>
      <c r="P189" s="221">
        <f>O189*H189</f>
        <v>0</v>
      </c>
      <c r="Q189" s="221">
        <v>0.00217</v>
      </c>
      <c r="R189" s="221">
        <f>Q189*H189</f>
        <v>0.01302</v>
      </c>
      <c r="S189" s="221">
        <v>0</v>
      </c>
      <c r="T189" s="222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23" t="s">
        <v>228</v>
      </c>
      <c r="AT189" s="223" t="s">
        <v>352</v>
      </c>
      <c r="AU189" s="223" t="s">
        <v>82</v>
      </c>
      <c r="AY189" s="17" t="s">
        <v>351</v>
      </c>
      <c r="BE189" s="224">
        <f>IF(N189="základní",J189,0)</f>
        <v>0</v>
      </c>
      <c r="BF189" s="224">
        <f>IF(N189="snížená",J189,0)</f>
        <v>0</v>
      </c>
      <c r="BG189" s="224">
        <f>IF(N189="zákl. přenesená",J189,0)</f>
        <v>0</v>
      </c>
      <c r="BH189" s="224">
        <f>IF(N189="sníž. přenesená",J189,0)</f>
        <v>0</v>
      </c>
      <c r="BI189" s="224">
        <f>IF(N189="nulová",J189,0)</f>
        <v>0</v>
      </c>
      <c r="BJ189" s="17" t="s">
        <v>82</v>
      </c>
      <c r="BK189" s="224">
        <f>ROUND(I189*H189,2)</f>
        <v>0</v>
      </c>
      <c r="BL189" s="17" t="s">
        <v>228</v>
      </c>
      <c r="BM189" s="223" t="s">
        <v>535</v>
      </c>
    </row>
    <row r="190" spans="1:51" s="12" customFormat="1" ht="12">
      <c r="A190" s="12"/>
      <c r="B190" s="225"/>
      <c r="C190" s="226"/>
      <c r="D190" s="227" t="s">
        <v>358</v>
      </c>
      <c r="E190" s="228" t="s">
        <v>28</v>
      </c>
      <c r="F190" s="229" t="s">
        <v>359</v>
      </c>
      <c r="G190" s="226"/>
      <c r="H190" s="228" t="s">
        <v>28</v>
      </c>
      <c r="I190" s="230"/>
      <c r="J190" s="226"/>
      <c r="K190" s="226"/>
      <c r="L190" s="231"/>
      <c r="M190" s="232"/>
      <c r="N190" s="233"/>
      <c r="O190" s="233"/>
      <c r="P190" s="233"/>
      <c r="Q190" s="233"/>
      <c r="R190" s="233"/>
      <c r="S190" s="233"/>
      <c r="T190" s="234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T190" s="235" t="s">
        <v>358</v>
      </c>
      <c r="AU190" s="235" t="s">
        <v>82</v>
      </c>
      <c r="AV190" s="12" t="s">
        <v>82</v>
      </c>
      <c r="AW190" s="12" t="s">
        <v>35</v>
      </c>
      <c r="AX190" s="12" t="s">
        <v>74</v>
      </c>
      <c r="AY190" s="235" t="s">
        <v>351</v>
      </c>
    </row>
    <row r="191" spans="1:51" s="13" customFormat="1" ht="12">
      <c r="A191" s="13"/>
      <c r="B191" s="236"/>
      <c r="C191" s="237"/>
      <c r="D191" s="227" t="s">
        <v>358</v>
      </c>
      <c r="E191" s="238" t="s">
        <v>536</v>
      </c>
      <c r="F191" s="239" t="s">
        <v>385</v>
      </c>
      <c r="G191" s="237"/>
      <c r="H191" s="240">
        <v>6</v>
      </c>
      <c r="I191" s="241"/>
      <c r="J191" s="237"/>
      <c r="K191" s="237"/>
      <c r="L191" s="242"/>
      <c r="M191" s="243"/>
      <c r="N191" s="244"/>
      <c r="O191" s="244"/>
      <c r="P191" s="244"/>
      <c r="Q191" s="244"/>
      <c r="R191" s="244"/>
      <c r="S191" s="244"/>
      <c r="T191" s="245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6" t="s">
        <v>358</v>
      </c>
      <c r="AU191" s="246" t="s">
        <v>82</v>
      </c>
      <c r="AV191" s="13" t="s">
        <v>138</v>
      </c>
      <c r="AW191" s="13" t="s">
        <v>35</v>
      </c>
      <c r="AX191" s="13" t="s">
        <v>82</v>
      </c>
      <c r="AY191" s="246" t="s">
        <v>351</v>
      </c>
    </row>
    <row r="192" spans="1:65" s="2" customFormat="1" ht="21.75" customHeight="1">
      <c r="A192" s="38"/>
      <c r="B192" s="39"/>
      <c r="C192" s="212" t="s">
        <v>537</v>
      </c>
      <c r="D192" s="212" t="s">
        <v>352</v>
      </c>
      <c r="E192" s="213" t="s">
        <v>538</v>
      </c>
      <c r="F192" s="214" t="s">
        <v>539</v>
      </c>
      <c r="G192" s="215" t="s">
        <v>540</v>
      </c>
      <c r="H192" s="216">
        <v>3.315</v>
      </c>
      <c r="I192" s="217"/>
      <c r="J192" s="218">
        <f>ROUND(I192*H192,2)</f>
        <v>0</v>
      </c>
      <c r="K192" s="214" t="s">
        <v>356</v>
      </c>
      <c r="L192" s="44"/>
      <c r="M192" s="219" t="s">
        <v>28</v>
      </c>
      <c r="N192" s="220" t="s">
        <v>45</v>
      </c>
      <c r="O192" s="84"/>
      <c r="P192" s="221">
        <f>O192*H192</f>
        <v>0</v>
      </c>
      <c r="Q192" s="221">
        <v>1.06017</v>
      </c>
      <c r="R192" s="221">
        <f>Q192*H192</f>
        <v>3.5144635500000003</v>
      </c>
      <c r="S192" s="221">
        <v>0</v>
      </c>
      <c r="T192" s="222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23" t="s">
        <v>228</v>
      </c>
      <c r="AT192" s="223" t="s">
        <v>352</v>
      </c>
      <c r="AU192" s="223" t="s">
        <v>82</v>
      </c>
      <c r="AY192" s="17" t="s">
        <v>351</v>
      </c>
      <c r="BE192" s="224">
        <f>IF(N192="základní",J192,0)</f>
        <v>0</v>
      </c>
      <c r="BF192" s="224">
        <f>IF(N192="snížená",J192,0)</f>
        <v>0</v>
      </c>
      <c r="BG192" s="224">
        <f>IF(N192="zákl. přenesená",J192,0)</f>
        <v>0</v>
      </c>
      <c r="BH192" s="224">
        <f>IF(N192="sníž. přenesená",J192,0)</f>
        <v>0</v>
      </c>
      <c r="BI192" s="224">
        <f>IF(N192="nulová",J192,0)</f>
        <v>0</v>
      </c>
      <c r="BJ192" s="17" t="s">
        <v>82</v>
      </c>
      <c r="BK192" s="224">
        <f>ROUND(I192*H192,2)</f>
        <v>0</v>
      </c>
      <c r="BL192" s="17" t="s">
        <v>228</v>
      </c>
      <c r="BM192" s="223" t="s">
        <v>541</v>
      </c>
    </row>
    <row r="193" spans="1:51" s="12" customFormat="1" ht="12">
      <c r="A193" s="12"/>
      <c r="B193" s="225"/>
      <c r="C193" s="226"/>
      <c r="D193" s="227" t="s">
        <v>358</v>
      </c>
      <c r="E193" s="228" t="s">
        <v>28</v>
      </c>
      <c r="F193" s="229" t="s">
        <v>542</v>
      </c>
      <c r="G193" s="226"/>
      <c r="H193" s="228" t="s">
        <v>28</v>
      </c>
      <c r="I193" s="230"/>
      <c r="J193" s="226"/>
      <c r="K193" s="226"/>
      <c r="L193" s="231"/>
      <c r="M193" s="232"/>
      <c r="N193" s="233"/>
      <c r="O193" s="233"/>
      <c r="P193" s="233"/>
      <c r="Q193" s="233"/>
      <c r="R193" s="233"/>
      <c r="S193" s="233"/>
      <c r="T193" s="234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T193" s="235" t="s">
        <v>358</v>
      </c>
      <c r="AU193" s="235" t="s">
        <v>82</v>
      </c>
      <c r="AV193" s="12" t="s">
        <v>82</v>
      </c>
      <c r="AW193" s="12" t="s">
        <v>35</v>
      </c>
      <c r="AX193" s="12" t="s">
        <v>74</v>
      </c>
      <c r="AY193" s="235" t="s">
        <v>351</v>
      </c>
    </row>
    <row r="194" spans="1:51" s="13" customFormat="1" ht="12">
      <c r="A194" s="13"/>
      <c r="B194" s="236"/>
      <c r="C194" s="237"/>
      <c r="D194" s="227" t="s">
        <v>358</v>
      </c>
      <c r="E194" s="238" t="s">
        <v>543</v>
      </c>
      <c r="F194" s="239" t="s">
        <v>544</v>
      </c>
      <c r="G194" s="237"/>
      <c r="H194" s="240">
        <v>3.315</v>
      </c>
      <c r="I194" s="241"/>
      <c r="J194" s="237"/>
      <c r="K194" s="237"/>
      <c r="L194" s="242"/>
      <c r="M194" s="243"/>
      <c r="N194" s="244"/>
      <c r="O194" s="244"/>
      <c r="P194" s="244"/>
      <c r="Q194" s="244"/>
      <c r="R194" s="244"/>
      <c r="S194" s="244"/>
      <c r="T194" s="245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6" t="s">
        <v>358</v>
      </c>
      <c r="AU194" s="246" t="s">
        <v>82</v>
      </c>
      <c r="AV194" s="13" t="s">
        <v>138</v>
      </c>
      <c r="AW194" s="13" t="s">
        <v>35</v>
      </c>
      <c r="AX194" s="13" t="s">
        <v>74</v>
      </c>
      <c r="AY194" s="246" t="s">
        <v>351</v>
      </c>
    </row>
    <row r="195" spans="1:51" s="13" customFormat="1" ht="12">
      <c r="A195" s="13"/>
      <c r="B195" s="236"/>
      <c r="C195" s="237"/>
      <c r="D195" s="227" t="s">
        <v>358</v>
      </c>
      <c r="E195" s="238" t="s">
        <v>545</v>
      </c>
      <c r="F195" s="239" t="s">
        <v>546</v>
      </c>
      <c r="G195" s="237"/>
      <c r="H195" s="240">
        <v>3.315</v>
      </c>
      <c r="I195" s="241"/>
      <c r="J195" s="237"/>
      <c r="K195" s="237"/>
      <c r="L195" s="242"/>
      <c r="M195" s="243"/>
      <c r="N195" s="244"/>
      <c r="O195" s="244"/>
      <c r="P195" s="244"/>
      <c r="Q195" s="244"/>
      <c r="R195" s="244"/>
      <c r="S195" s="244"/>
      <c r="T195" s="245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6" t="s">
        <v>358</v>
      </c>
      <c r="AU195" s="246" t="s">
        <v>82</v>
      </c>
      <c r="AV195" s="13" t="s">
        <v>138</v>
      </c>
      <c r="AW195" s="13" t="s">
        <v>35</v>
      </c>
      <c r="AX195" s="13" t="s">
        <v>82</v>
      </c>
      <c r="AY195" s="246" t="s">
        <v>351</v>
      </c>
    </row>
    <row r="196" spans="1:65" s="2" customFormat="1" ht="21.75" customHeight="1">
      <c r="A196" s="38"/>
      <c r="B196" s="39"/>
      <c r="C196" s="212" t="s">
        <v>547</v>
      </c>
      <c r="D196" s="212" t="s">
        <v>352</v>
      </c>
      <c r="E196" s="213" t="s">
        <v>548</v>
      </c>
      <c r="F196" s="214" t="s">
        <v>549</v>
      </c>
      <c r="G196" s="215" t="s">
        <v>355</v>
      </c>
      <c r="H196" s="216">
        <v>32.01</v>
      </c>
      <c r="I196" s="217"/>
      <c r="J196" s="218">
        <f>ROUND(I196*H196,2)</f>
        <v>0</v>
      </c>
      <c r="K196" s="214" t="s">
        <v>356</v>
      </c>
      <c r="L196" s="44"/>
      <c r="M196" s="219" t="s">
        <v>28</v>
      </c>
      <c r="N196" s="220" t="s">
        <v>45</v>
      </c>
      <c r="O196" s="84"/>
      <c r="P196" s="221">
        <f>O196*H196</f>
        <v>0</v>
      </c>
      <c r="Q196" s="221">
        <v>2.45329</v>
      </c>
      <c r="R196" s="221">
        <f>Q196*H196</f>
        <v>78.5298129</v>
      </c>
      <c r="S196" s="221">
        <v>0</v>
      </c>
      <c r="T196" s="222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23" t="s">
        <v>228</v>
      </c>
      <c r="AT196" s="223" t="s">
        <v>352</v>
      </c>
      <c r="AU196" s="223" t="s">
        <v>82</v>
      </c>
      <c r="AY196" s="17" t="s">
        <v>351</v>
      </c>
      <c r="BE196" s="224">
        <f>IF(N196="základní",J196,0)</f>
        <v>0</v>
      </c>
      <c r="BF196" s="224">
        <f>IF(N196="snížená",J196,0)</f>
        <v>0</v>
      </c>
      <c r="BG196" s="224">
        <f>IF(N196="zákl. přenesená",J196,0)</f>
        <v>0</v>
      </c>
      <c r="BH196" s="224">
        <f>IF(N196="sníž. přenesená",J196,0)</f>
        <v>0</v>
      </c>
      <c r="BI196" s="224">
        <f>IF(N196="nulová",J196,0)</f>
        <v>0</v>
      </c>
      <c r="BJ196" s="17" t="s">
        <v>82</v>
      </c>
      <c r="BK196" s="224">
        <f>ROUND(I196*H196,2)</f>
        <v>0</v>
      </c>
      <c r="BL196" s="17" t="s">
        <v>228</v>
      </c>
      <c r="BM196" s="223" t="s">
        <v>550</v>
      </c>
    </row>
    <row r="197" spans="1:51" s="12" customFormat="1" ht="12">
      <c r="A197" s="12"/>
      <c r="B197" s="225"/>
      <c r="C197" s="226"/>
      <c r="D197" s="227" t="s">
        <v>358</v>
      </c>
      <c r="E197" s="228" t="s">
        <v>28</v>
      </c>
      <c r="F197" s="229" t="s">
        <v>359</v>
      </c>
      <c r="G197" s="226"/>
      <c r="H197" s="228" t="s">
        <v>28</v>
      </c>
      <c r="I197" s="230"/>
      <c r="J197" s="226"/>
      <c r="K197" s="226"/>
      <c r="L197" s="231"/>
      <c r="M197" s="232"/>
      <c r="N197" s="233"/>
      <c r="O197" s="233"/>
      <c r="P197" s="233"/>
      <c r="Q197" s="233"/>
      <c r="R197" s="233"/>
      <c r="S197" s="233"/>
      <c r="T197" s="234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T197" s="235" t="s">
        <v>358</v>
      </c>
      <c r="AU197" s="235" t="s">
        <v>82</v>
      </c>
      <c r="AV197" s="12" t="s">
        <v>82</v>
      </c>
      <c r="AW197" s="12" t="s">
        <v>35</v>
      </c>
      <c r="AX197" s="12" t="s">
        <v>74</v>
      </c>
      <c r="AY197" s="235" t="s">
        <v>351</v>
      </c>
    </row>
    <row r="198" spans="1:51" s="13" customFormat="1" ht="12">
      <c r="A198" s="13"/>
      <c r="B198" s="236"/>
      <c r="C198" s="237"/>
      <c r="D198" s="227" t="s">
        <v>358</v>
      </c>
      <c r="E198" s="238" t="s">
        <v>551</v>
      </c>
      <c r="F198" s="239" t="s">
        <v>552</v>
      </c>
      <c r="G198" s="237"/>
      <c r="H198" s="240">
        <v>17.993</v>
      </c>
      <c r="I198" s="241"/>
      <c r="J198" s="237"/>
      <c r="K198" s="237"/>
      <c r="L198" s="242"/>
      <c r="M198" s="243"/>
      <c r="N198" s="244"/>
      <c r="O198" s="244"/>
      <c r="P198" s="244"/>
      <c r="Q198" s="244"/>
      <c r="R198" s="244"/>
      <c r="S198" s="244"/>
      <c r="T198" s="245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6" t="s">
        <v>358</v>
      </c>
      <c r="AU198" s="246" t="s">
        <v>82</v>
      </c>
      <c r="AV198" s="13" t="s">
        <v>138</v>
      </c>
      <c r="AW198" s="13" t="s">
        <v>35</v>
      </c>
      <c r="AX198" s="13" t="s">
        <v>74</v>
      </c>
      <c r="AY198" s="246" t="s">
        <v>351</v>
      </c>
    </row>
    <row r="199" spans="1:51" s="13" customFormat="1" ht="12">
      <c r="A199" s="13"/>
      <c r="B199" s="236"/>
      <c r="C199" s="237"/>
      <c r="D199" s="227" t="s">
        <v>358</v>
      </c>
      <c r="E199" s="238" t="s">
        <v>159</v>
      </c>
      <c r="F199" s="239" t="s">
        <v>553</v>
      </c>
      <c r="G199" s="237"/>
      <c r="H199" s="240">
        <v>11.512</v>
      </c>
      <c r="I199" s="241"/>
      <c r="J199" s="237"/>
      <c r="K199" s="237"/>
      <c r="L199" s="242"/>
      <c r="M199" s="243"/>
      <c r="N199" s="244"/>
      <c r="O199" s="244"/>
      <c r="P199" s="244"/>
      <c r="Q199" s="244"/>
      <c r="R199" s="244"/>
      <c r="S199" s="244"/>
      <c r="T199" s="245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6" t="s">
        <v>358</v>
      </c>
      <c r="AU199" s="246" t="s">
        <v>82</v>
      </c>
      <c r="AV199" s="13" t="s">
        <v>138</v>
      </c>
      <c r="AW199" s="13" t="s">
        <v>35</v>
      </c>
      <c r="AX199" s="13" t="s">
        <v>74</v>
      </c>
      <c r="AY199" s="246" t="s">
        <v>351</v>
      </c>
    </row>
    <row r="200" spans="1:51" s="13" customFormat="1" ht="12">
      <c r="A200" s="13"/>
      <c r="B200" s="236"/>
      <c r="C200" s="237"/>
      <c r="D200" s="227" t="s">
        <v>358</v>
      </c>
      <c r="E200" s="238" t="s">
        <v>161</v>
      </c>
      <c r="F200" s="239" t="s">
        <v>554</v>
      </c>
      <c r="G200" s="237"/>
      <c r="H200" s="240">
        <v>2.505</v>
      </c>
      <c r="I200" s="241"/>
      <c r="J200" s="237"/>
      <c r="K200" s="237"/>
      <c r="L200" s="242"/>
      <c r="M200" s="243"/>
      <c r="N200" s="244"/>
      <c r="O200" s="244"/>
      <c r="P200" s="244"/>
      <c r="Q200" s="244"/>
      <c r="R200" s="244"/>
      <c r="S200" s="244"/>
      <c r="T200" s="245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46" t="s">
        <v>358</v>
      </c>
      <c r="AU200" s="246" t="s">
        <v>82</v>
      </c>
      <c r="AV200" s="13" t="s">
        <v>138</v>
      </c>
      <c r="AW200" s="13" t="s">
        <v>35</v>
      </c>
      <c r="AX200" s="13" t="s">
        <v>74</v>
      </c>
      <c r="AY200" s="246" t="s">
        <v>351</v>
      </c>
    </row>
    <row r="201" spans="1:51" s="13" customFormat="1" ht="12">
      <c r="A201" s="13"/>
      <c r="B201" s="236"/>
      <c r="C201" s="237"/>
      <c r="D201" s="227" t="s">
        <v>358</v>
      </c>
      <c r="E201" s="238" t="s">
        <v>555</v>
      </c>
      <c r="F201" s="239" t="s">
        <v>556</v>
      </c>
      <c r="G201" s="237"/>
      <c r="H201" s="240">
        <v>32.01</v>
      </c>
      <c r="I201" s="241"/>
      <c r="J201" s="237"/>
      <c r="K201" s="237"/>
      <c r="L201" s="242"/>
      <c r="M201" s="243"/>
      <c r="N201" s="244"/>
      <c r="O201" s="244"/>
      <c r="P201" s="244"/>
      <c r="Q201" s="244"/>
      <c r="R201" s="244"/>
      <c r="S201" s="244"/>
      <c r="T201" s="245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46" t="s">
        <v>358</v>
      </c>
      <c r="AU201" s="246" t="s">
        <v>82</v>
      </c>
      <c r="AV201" s="13" t="s">
        <v>138</v>
      </c>
      <c r="AW201" s="13" t="s">
        <v>35</v>
      </c>
      <c r="AX201" s="13" t="s">
        <v>82</v>
      </c>
      <c r="AY201" s="246" t="s">
        <v>351</v>
      </c>
    </row>
    <row r="202" spans="1:65" s="2" customFormat="1" ht="44.25" customHeight="1">
      <c r="A202" s="38"/>
      <c r="B202" s="39"/>
      <c r="C202" s="212" t="s">
        <v>557</v>
      </c>
      <c r="D202" s="212" t="s">
        <v>352</v>
      </c>
      <c r="E202" s="213" t="s">
        <v>558</v>
      </c>
      <c r="F202" s="214" t="s">
        <v>559</v>
      </c>
      <c r="G202" s="215" t="s">
        <v>534</v>
      </c>
      <c r="H202" s="216">
        <v>4</v>
      </c>
      <c r="I202" s="217"/>
      <c r="J202" s="218">
        <f>ROUND(I202*H202,2)</f>
        <v>0</v>
      </c>
      <c r="K202" s="214" t="s">
        <v>356</v>
      </c>
      <c r="L202" s="44"/>
      <c r="M202" s="219" t="s">
        <v>28</v>
      </c>
      <c r="N202" s="220" t="s">
        <v>45</v>
      </c>
      <c r="O202" s="84"/>
      <c r="P202" s="221">
        <f>O202*H202</f>
        <v>0</v>
      </c>
      <c r="Q202" s="221">
        <v>0.00217</v>
      </c>
      <c r="R202" s="221">
        <f>Q202*H202</f>
        <v>0.00868</v>
      </c>
      <c r="S202" s="221">
        <v>0</v>
      </c>
      <c r="T202" s="222">
        <f>S202*H202</f>
        <v>0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23" t="s">
        <v>228</v>
      </c>
      <c r="AT202" s="223" t="s">
        <v>352</v>
      </c>
      <c r="AU202" s="223" t="s">
        <v>82</v>
      </c>
      <c r="AY202" s="17" t="s">
        <v>351</v>
      </c>
      <c r="BE202" s="224">
        <f>IF(N202="základní",J202,0)</f>
        <v>0</v>
      </c>
      <c r="BF202" s="224">
        <f>IF(N202="snížená",J202,0)</f>
        <v>0</v>
      </c>
      <c r="BG202" s="224">
        <f>IF(N202="zákl. přenesená",J202,0)</f>
        <v>0</v>
      </c>
      <c r="BH202" s="224">
        <f>IF(N202="sníž. přenesená",J202,0)</f>
        <v>0</v>
      </c>
      <c r="BI202" s="224">
        <f>IF(N202="nulová",J202,0)</f>
        <v>0</v>
      </c>
      <c r="BJ202" s="17" t="s">
        <v>82</v>
      </c>
      <c r="BK202" s="224">
        <f>ROUND(I202*H202,2)</f>
        <v>0</v>
      </c>
      <c r="BL202" s="17" t="s">
        <v>228</v>
      </c>
      <c r="BM202" s="223" t="s">
        <v>560</v>
      </c>
    </row>
    <row r="203" spans="1:51" s="12" customFormat="1" ht="12">
      <c r="A203" s="12"/>
      <c r="B203" s="225"/>
      <c r="C203" s="226"/>
      <c r="D203" s="227" t="s">
        <v>358</v>
      </c>
      <c r="E203" s="228" t="s">
        <v>28</v>
      </c>
      <c r="F203" s="229" t="s">
        <v>359</v>
      </c>
      <c r="G203" s="226"/>
      <c r="H203" s="228" t="s">
        <v>28</v>
      </c>
      <c r="I203" s="230"/>
      <c r="J203" s="226"/>
      <c r="K203" s="226"/>
      <c r="L203" s="231"/>
      <c r="M203" s="232"/>
      <c r="N203" s="233"/>
      <c r="O203" s="233"/>
      <c r="P203" s="233"/>
      <c r="Q203" s="233"/>
      <c r="R203" s="233"/>
      <c r="S203" s="233"/>
      <c r="T203" s="234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T203" s="235" t="s">
        <v>358</v>
      </c>
      <c r="AU203" s="235" t="s">
        <v>82</v>
      </c>
      <c r="AV203" s="12" t="s">
        <v>82</v>
      </c>
      <c r="AW203" s="12" t="s">
        <v>35</v>
      </c>
      <c r="AX203" s="12" t="s">
        <v>74</v>
      </c>
      <c r="AY203" s="235" t="s">
        <v>351</v>
      </c>
    </row>
    <row r="204" spans="1:51" s="13" customFormat="1" ht="12">
      <c r="A204" s="13"/>
      <c r="B204" s="236"/>
      <c r="C204" s="237"/>
      <c r="D204" s="227" t="s">
        <v>358</v>
      </c>
      <c r="E204" s="238" t="s">
        <v>561</v>
      </c>
      <c r="F204" s="239" t="s">
        <v>228</v>
      </c>
      <c r="G204" s="237"/>
      <c r="H204" s="240">
        <v>4</v>
      </c>
      <c r="I204" s="241"/>
      <c r="J204" s="237"/>
      <c r="K204" s="237"/>
      <c r="L204" s="242"/>
      <c r="M204" s="243"/>
      <c r="N204" s="244"/>
      <c r="O204" s="244"/>
      <c r="P204" s="244"/>
      <c r="Q204" s="244"/>
      <c r="R204" s="244"/>
      <c r="S204" s="244"/>
      <c r="T204" s="245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6" t="s">
        <v>358</v>
      </c>
      <c r="AU204" s="246" t="s">
        <v>82</v>
      </c>
      <c r="AV204" s="13" t="s">
        <v>138</v>
      </c>
      <c r="AW204" s="13" t="s">
        <v>35</v>
      </c>
      <c r="AX204" s="13" t="s">
        <v>82</v>
      </c>
      <c r="AY204" s="246" t="s">
        <v>351</v>
      </c>
    </row>
    <row r="205" spans="1:65" s="2" customFormat="1" ht="55.5" customHeight="1">
      <c r="A205" s="38"/>
      <c r="B205" s="39"/>
      <c r="C205" s="212" t="s">
        <v>562</v>
      </c>
      <c r="D205" s="212" t="s">
        <v>352</v>
      </c>
      <c r="E205" s="213" t="s">
        <v>563</v>
      </c>
      <c r="F205" s="214" t="s">
        <v>564</v>
      </c>
      <c r="G205" s="215" t="s">
        <v>534</v>
      </c>
      <c r="H205" s="216">
        <v>1</v>
      </c>
      <c r="I205" s="217"/>
      <c r="J205" s="218">
        <f>ROUND(I205*H205,2)</f>
        <v>0</v>
      </c>
      <c r="K205" s="214" t="s">
        <v>356</v>
      </c>
      <c r="L205" s="44"/>
      <c r="M205" s="219" t="s">
        <v>28</v>
      </c>
      <c r="N205" s="220" t="s">
        <v>45</v>
      </c>
      <c r="O205" s="84"/>
      <c r="P205" s="221">
        <f>O205*H205</f>
        <v>0</v>
      </c>
      <c r="Q205" s="221">
        <v>0.00204</v>
      </c>
      <c r="R205" s="221">
        <f>Q205*H205</f>
        <v>0.00204</v>
      </c>
      <c r="S205" s="221">
        <v>0</v>
      </c>
      <c r="T205" s="222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23" t="s">
        <v>228</v>
      </c>
      <c r="AT205" s="223" t="s">
        <v>352</v>
      </c>
      <c r="AU205" s="223" t="s">
        <v>82</v>
      </c>
      <c r="AY205" s="17" t="s">
        <v>351</v>
      </c>
      <c r="BE205" s="224">
        <f>IF(N205="základní",J205,0)</f>
        <v>0</v>
      </c>
      <c r="BF205" s="224">
        <f>IF(N205="snížená",J205,0)</f>
        <v>0</v>
      </c>
      <c r="BG205" s="224">
        <f>IF(N205="zákl. přenesená",J205,0)</f>
        <v>0</v>
      </c>
      <c r="BH205" s="224">
        <f>IF(N205="sníž. přenesená",J205,0)</f>
        <v>0</v>
      </c>
      <c r="BI205" s="224">
        <f>IF(N205="nulová",J205,0)</f>
        <v>0</v>
      </c>
      <c r="BJ205" s="17" t="s">
        <v>82</v>
      </c>
      <c r="BK205" s="224">
        <f>ROUND(I205*H205,2)</f>
        <v>0</v>
      </c>
      <c r="BL205" s="17" t="s">
        <v>228</v>
      </c>
      <c r="BM205" s="223" t="s">
        <v>565</v>
      </c>
    </row>
    <row r="206" spans="1:51" s="12" customFormat="1" ht="12">
      <c r="A206" s="12"/>
      <c r="B206" s="225"/>
      <c r="C206" s="226"/>
      <c r="D206" s="227" t="s">
        <v>358</v>
      </c>
      <c r="E206" s="228" t="s">
        <v>28</v>
      </c>
      <c r="F206" s="229" t="s">
        <v>359</v>
      </c>
      <c r="G206" s="226"/>
      <c r="H206" s="228" t="s">
        <v>28</v>
      </c>
      <c r="I206" s="230"/>
      <c r="J206" s="226"/>
      <c r="K206" s="226"/>
      <c r="L206" s="231"/>
      <c r="M206" s="232"/>
      <c r="N206" s="233"/>
      <c r="O206" s="233"/>
      <c r="P206" s="233"/>
      <c r="Q206" s="233"/>
      <c r="R206" s="233"/>
      <c r="S206" s="233"/>
      <c r="T206" s="234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T206" s="235" t="s">
        <v>358</v>
      </c>
      <c r="AU206" s="235" t="s">
        <v>82</v>
      </c>
      <c r="AV206" s="12" t="s">
        <v>82</v>
      </c>
      <c r="AW206" s="12" t="s">
        <v>35</v>
      </c>
      <c r="AX206" s="12" t="s">
        <v>74</v>
      </c>
      <c r="AY206" s="235" t="s">
        <v>351</v>
      </c>
    </row>
    <row r="207" spans="1:51" s="13" customFormat="1" ht="12">
      <c r="A207" s="13"/>
      <c r="B207" s="236"/>
      <c r="C207" s="237"/>
      <c r="D207" s="227" t="s">
        <v>358</v>
      </c>
      <c r="E207" s="238" t="s">
        <v>566</v>
      </c>
      <c r="F207" s="239" t="s">
        <v>82</v>
      </c>
      <c r="G207" s="237"/>
      <c r="H207" s="240">
        <v>1</v>
      </c>
      <c r="I207" s="241"/>
      <c r="J207" s="237"/>
      <c r="K207" s="237"/>
      <c r="L207" s="242"/>
      <c r="M207" s="243"/>
      <c r="N207" s="244"/>
      <c r="O207" s="244"/>
      <c r="P207" s="244"/>
      <c r="Q207" s="244"/>
      <c r="R207" s="244"/>
      <c r="S207" s="244"/>
      <c r="T207" s="245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46" t="s">
        <v>358</v>
      </c>
      <c r="AU207" s="246" t="s">
        <v>82</v>
      </c>
      <c r="AV207" s="13" t="s">
        <v>138</v>
      </c>
      <c r="AW207" s="13" t="s">
        <v>35</v>
      </c>
      <c r="AX207" s="13" t="s">
        <v>82</v>
      </c>
      <c r="AY207" s="246" t="s">
        <v>351</v>
      </c>
    </row>
    <row r="208" spans="1:65" s="2" customFormat="1" ht="21.75" customHeight="1">
      <c r="A208" s="38"/>
      <c r="B208" s="39"/>
      <c r="C208" s="212" t="s">
        <v>567</v>
      </c>
      <c r="D208" s="212" t="s">
        <v>352</v>
      </c>
      <c r="E208" s="213" t="s">
        <v>568</v>
      </c>
      <c r="F208" s="214" t="s">
        <v>569</v>
      </c>
      <c r="G208" s="215" t="s">
        <v>540</v>
      </c>
      <c r="H208" s="216">
        <v>1.812</v>
      </c>
      <c r="I208" s="217"/>
      <c r="J208" s="218">
        <f>ROUND(I208*H208,2)</f>
        <v>0</v>
      </c>
      <c r="K208" s="214" t="s">
        <v>356</v>
      </c>
      <c r="L208" s="44"/>
      <c r="M208" s="219" t="s">
        <v>28</v>
      </c>
      <c r="N208" s="220" t="s">
        <v>45</v>
      </c>
      <c r="O208" s="84"/>
      <c r="P208" s="221">
        <f>O208*H208</f>
        <v>0</v>
      </c>
      <c r="Q208" s="221">
        <v>1.06017</v>
      </c>
      <c r="R208" s="221">
        <f>Q208*H208</f>
        <v>1.9210280400000002</v>
      </c>
      <c r="S208" s="221">
        <v>0</v>
      </c>
      <c r="T208" s="222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23" t="s">
        <v>228</v>
      </c>
      <c r="AT208" s="223" t="s">
        <v>352</v>
      </c>
      <c r="AU208" s="223" t="s">
        <v>82</v>
      </c>
      <c r="AY208" s="17" t="s">
        <v>351</v>
      </c>
      <c r="BE208" s="224">
        <f>IF(N208="základní",J208,0)</f>
        <v>0</v>
      </c>
      <c r="BF208" s="224">
        <f>IF(N208="snížená",J208,0)</f>
        <v>0</v>
      </c>
      <c r="BG208" s="224">
        <f>IF(N208="zákl. přenesená",J208,0)</f>
        <v>0</v>
      </c>
      <c r="BH208" s="224">
        <f>IF(N208="sníž. přenesená",J208,0)</f>
        <v>0</v>
      </c>
      <c r="BI208" s="224">
        <f>IF(N208="nulová",J208,0)</f>
        <v>0</v>
      </c>
      <c r="BJ208" s="17" t="s">
        <v>82</v>
      </c>
      <c r="BK208" s="224">
        <f>ROUND(I208*H208,2)</f>
        <v>0</v>
      </c>
      <c r="BL208" s="17" t="s">
        <v>228</v>
      </c>
      <c r="BM208" s="223" t="s">
        <v>570</v>
      </c>
    </row>
    <row r="209" spans="1:51" s="12" customFormat="1" ht="12">
      <c r="A209" s="12"/>
      <c r="B209" s="225"/>
      <c r="C209" s="226"/>
      <c r="D209" s="227" t="s">
        <v>358</v>
      </c>
      <c r="E209" s="228" t="s">
        <v>28</v>
      </c>
      <c r="F209" s="229" t="s">
        <v>542</v>
      </c>
      <c r="G209" s="226"/>
      <c r="H209" s="228" t="s">
        <v>28</v>
      </c>
      <c r="I209" s="230"/>
      <c r="J209" s="226"/>
      <c r="K209" s="226"/>
      <c r="L209" s="231"/>
      <c r="M209" s="232"/>
      <c r="N209" s="233"/>
      <c r="O209" s="233"/>
      <c r="P209" s="233"/>
      <c r="Q209" s="233"/>
      <c r="R209" s="233"/>
      <c r="S209" s="233"/>
      <c r="T209" s="234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T209" s="235" t="s">
        <v>358</v>
      </c>
      <c r="AU209" s="235" t="s">
        <v>82</v>
      </c>
      <c r="AV209" s="12" t="s">
        <v>82</v>
      </c>
      <c r="AW209" s="12" t="s">
        <v>35</v>
      </c>
      <c r="AX209" s="12" t="s">
        <v>74</v>
      </c>
      <c r="AY209" s="235" t="s">
        <v>351</v>
      </c>
    </row>
    <row r="210" spans="1:51" s="13" customFormat="1" ht="12">
      <c r="A210" s="13"/>
      <c r="B210" s="236"/>
      <c r="C210" s="237"/>
      <c r="D210" s="227" t="s">
        <v>358</v>
      </c>
      <c r="E210" s="238" t="s">
        <v>571</v>
      </c>
      <c r="F210" s="239" t="s">
        <v>572</v>
      </c>
      <c r="G210" s="237"/>
      <c r="H210" s="240">
        <v>5.126</v>
      </c>
      <c r="I210" s="241"/>
      <c r="J210" s="237"/>
      <c r="K210" s="237"/>
      <c r="L210" s="242"/>
      <c r="M210" s="243"/>
      <c r="N210" s="244"/>
      <c r="O210" s="244"/>
      <c r="P210" s="244"/>
      <c r="Q210" s="244"/>
      <c r="R210" s="244"/>
      <c r="S210" s="244"/>
      <c r="T210" s="245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6" t="s">
        <v>358</v>
      </c>
      <c r="AU210" s="246" t="s">
        <v>82</v>
      </c>
      <c r="AV210" s="13" t="s">
        <v>138</v>
      </c>
      <c r="AW210" s="13" t="s">
        <v>35</v>
      </c>
      <c r="AX210" s="13" t="s">
        <v>74</v>
      </c>
      <c r="AY210" s="246" t="s">
        <v>351</v>
      </c>
    </row>
    <row r="211" spans="1:51" s="13" customFormat="1" ht="12">
      <c r="A211" s="13"/>
      <c r="B211" s="236"/>
      <c r="C211" s="237"/>
      <c r="D211" s="227" t="s">
        <v>358</v>
      </c>
      <c r="E211" s="238" t="s">
        <v>163</v>
      </c>
      <c r="F211" s="239" t="s">
        <v>573</v>
      </c>
      <c r="G211" s="237"/>
      <c r="H211" s="240">
        <v>-3.572</v>
      </c>
      <c r="I211" s="241"/>
      <c r="J211" s="237"/>
      <c r="K211" s="237"/>
      <c r="L211" s="242"/>
      <c r="M211" s="243"/>
      <c r="N211" s="244"/>
      <c r="O211" s="244"/>
      <c r="P211" s="244"/>
      <c r="Q211" s="244"/>
      <c r="R211" s="244"/>
      <c r="S211" s="244"/>
      <c r="T211" s="245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46" t="s">
        <v>358</v>
      </c>
      <c r="AU211" s="246" t="s">
        <v>82</v>
      </c>
      <c r="AV211" s="13" t="s">
        <v>138</v>
      </c>
      <c r="AW211" s="13" t="s">
        <v>35</v>
      </c>
      <c r="AX211" s="13" t="s">
        <v>74</v>
      </c>
      <c r="AY211" s="246" t="s">
        <v>351</v>
      </c>
    </row>
    <row r="212" spans="1:51" s="13" customFormat="1" ht="12">
      <c r="A212" s="13"/>
      <c r="B212" s="236"/>
      <c r="C212" s="237"/>
      <c r="D212" s="227" t="s">
        <v>358</v>
      </c>
      <c r="E212" s="238" t="s">
        <v>165</v>
      </c>
      <c r="F212" s="239" t="s">
        <v>574</v>
      </c>
      <c r="G212" s="237"/>
      <c r="H212" s="240">
        <v>0.258</v>
      </c>
      <c r="I212" s="241"/>
      <c r="J212" s="237"/>
      <c r="K212" s="237"/>
      <c r="L212" s="242"/>
      <c r="M212" s="243"/>
      <c r="N212" s="244"/>
      <c r="O212" s="244"/>
      <c r="P212" s="244"/>
      <c r="Q212" s="244"/>
      <c r="R212" s="244"/>
      <c r="S212" s="244"/>
      <c r="T212" s="245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46" t="s">
        <v>358</v>
      </c>
      <c r="AU212" s="246" t="s">
        <v>82</v>
      </c>
      <c r="AV212" s="13" t="s">
        <v>138</v>
      </c>
      <c r="AW212" s="13" t="s">
        <v>35</v>
      </c>
      <c r="AX212" s="13" t="s">
        <v>74</v>
      </c>
      <c r="AY212" s="246" t="s">
        <v>351</v>
      </c>
    </row>
    <row r="213" spans="1:51" s="13" customFormat="1" ht="12">
      <c r="A213" s="13"/>
      <c r="B213" s="236"/>
      <c r="C213" s="237"/>
      <c r="D213" s="227" t="s">
        <v>358</v>
      </c>
      <c r="E213" s="238" t="s">
        <v>575</v>
      </c>
      <c r="F213" s="239" t="s">
        <v>576</v>
      </c>
      <c r="G213" s="237"/>
      <c r="H213" s="240">
        <v>1.812</v>
      </c>
      <c r="I213" s="241"/>
      <c r="J213" s="237"/>
      <c r="K213" s="237"/>
      <c r="L213" s="242"/>
      <c r="M213" s="243"/>
      <c r="N213" s="244"/>
      <c r="O213" s="244"/>
      <c r="P213" s="244"/>
      <c r="Q213" s="244"/>
      <c r="R213" s="244"/>
      <c r="S213" s="244"/>
      <c r="T213" s="245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6" t="s">
        <v>358</v>
      </c>
      <c r="AU213" s="246" t="s">
        <v>82</v>
      </c>
      <c r="AV213" s="13" t="s">
        <v>138</v>
      </c>
      <c r="AW213" s="13" t="s">
        <v>35</v>
      </c>
      <c r="AX213" s="13" t="s">
        <v>82</v>
      </c>
      <c r="AY213" s="246" t="s">
        <v>351</v>
      </c>
    </row>
    <row r="214" spans="1:63" s="11" customFormat="1" ht="25.9" customHeight="1">
      <c r="A214" s="11"/>
      <c r="B214" s="198"/>
      <c r="C214" s="199"/>
      <c r="D214" s="200" t="s">
        <v>73</v>
      </c>
      <c r="E214" s="201" t="s">
        <v>367</v>
      </c>
      <c r="F214" s="201" t="s">
        <v>577</v>
      </c>
      <c r="G214" s="199"/>
      <c r="H214" s="199"/>
      <c r="I214" s="202"/>
      <c r="J214" s="203">
        <f>BK214</f>
        <v>0</v>
      </c>
      <c r="K214" s="199"/>
      <c r="L214" s="204"/>
      <c r="M214" s="205"/>
      <c r="N214" s="206"/>
      <c r="O214" s="206"/>
      <c r="P214" s="207">
        <f>SUM(P215:P286)</f>
        <v>0</v>
      </c>
      <c r="Q214" s="206"/>
      <c r="R214" s="207">
        <f>SUM(R215:R286)</f>
        <v>104.05105425000002</v>
      </c>
      <c r="S214" s="206"/>
      <c r="T214" s="208">
        <f>SUM(T215:T286)</f>
        <v>0</v>
      </c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R214" s="209" t="s">
        <v>228</v>
      </c>
      <c r="AT214" s="210" t="s">
        <v>73</v>
      </c>
      <c r="AU214" s="210" t="s">
        <v>74</v>
      </c>
      <c r="AY214" s="209" t="s">
        <v>351</v>
      </c>
      <c r="BK214" s="211">
        <f>SUM(BK215:BK286)</f>
        <v>0</v>
      </c>
    </row>
    <row r="215" spans="1:65" s="2" customFormat="1" ht="33" customHeight="1">
      <c r="A215" s="38"/>
      <c r="B215" s="39"/>
      <c r="C215" s="212" t="s">
        <v>578</v>
      </c>
      <c r="D215" s="212" t="s">
        <v>352</v>
      </c>
      <c r="E215" s="213" t="s">
        <v>579</v>
      </c>
      <c r="F215" s="214" t="s">
        <v>580</v>
      </c>
      <c r="G215" s="215" t="s">
        <v>398</v>
      </c>
      <c r="H215" s="216">
        <v>22.1</v>
      </c>
      <c r="I215" s="217"/>
      <c r="J215" s="218">
        <f>ROUND(I215*H215,2)</f>
        <v>0</v>
      </c>
      <c r="K215" s="214" t="s">
        <v>356</v>
      </c>
      <c r="L215" s="44"/>
      <c r="M215" s="219" t="s">
        <v>28</v>
      </c>
      <c r="N215" s="220" t="s">
        <v>45</v>
      </c>
      <c r="O215" s="84"/>
      <c r="P215" s="221">
        <f>O215*H215</f>
        <v>0</v>
      </c>
      <c r="Q215" s="221">
        <v>0.30381</v>
      </c>
      <c r="R215" s="221">
        <f>Q215*H215</f>
        <v>6.714201000000001</v>
      </c>
      <c r="S215" s="221">
        <v>0</v>
      </c>
      <c r="T215" s="222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23" t="s">
        <v>228</v>
      </c>
      <c r="AT215" s="223" t="s">
        <v>352</v>
      </c>
      <c r="AU215" s="223" t="s">
        <v>82</v>
      </c>
      <c r="AY215" s="17" t="s">
        <v>351</v>
      </c>
      <c r="BE215" s="224">
        <f>IF(N215="základní",J215,0)</f>
        <v>0</v>
      </c>
      <c r="BF215" s="224">
        <f>IF(N215="snížená",J215,0)</f>
        <v>0</v>
      </c>
      <c r="BG215" s="224">
        <f>IF(N215="zákl. přenesená",J215,0)</f>
        <v>0</v>
      </c>
      <c r="BH215" s="224">
        <f>IF(N215="sníž. přenesená",J215,0)</f>
        <v>0</v>
      </c>
      <c r="BI215" s="224">
        <f>IF(N215="nulová",J215,0)</f>
        <v>0</v>
      </c>
      <c r="BJ215" s="17" t="s">
        <v>82</v>
      </c>
      <c r="BK215" s="224">
        <f>ROUND(I215*H215,2)</f>
        <v>0</v>
      </c>
      <c r="BL215" s="17" t="s">
        <v>228</v>
      </c>
      <c r="BM215" s="223" t="s">
        <v>581</v>
      </c>
    </row>
    <row r="216" spans="1:51" s="12" customFormat="1" ht="12">
      <c r="A216" s="12"/>
      <c r="B216" s="225"/>
      <c r="C216" s="226"/>
      <c r="D216" s="227" t="s">
        <v>358</v>
      </c>
      <c r="E216" s="228" t="s">
        <v>28</v>
      </c>
      <c r="F216" s="229" t="s">
        <v>582</v>
      </c>
      <c r="G216" s="226"/>
      <c r="H216" s="228" t="s">
        <v>28</v>
      </c>
      <c r="I216" s="230"/>
      <c r="J216" s="226"/>
      <c r="K216" s="226"/>
      <c r="L216" s="231"/>
      <c r="M216" s="232"/>
      <c r="N216" s="233"/>
      <c r="O216" s="233"/>
      <c r="P216" s="233"/>
      <c r="Q216" s="233"/>
      <c r="R216" s="233"/>
      <c r="S216" s="233"/>
      <c r="T216" s="234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T216" s="235" t="s">
        <v>358</v>
      </c>
      <c r="AU216" s="235" t="s">
        <v>82</v>
      </c>
      <c r="AV216" s="12" t="s">
        <v>82</v>
      </c>
      <c r="AW216" s="12" t="s">
        <v>35</v>
      </c>
      <c r="AX216" s="12" t="s">
        <v>74</v>
      </c>
      <c r="AY216" s="235" t="s">
        <v>351</v>
      </c>
    </row>
    <row r="217" spans="1:51" s="13" customFormat="1" ht="12">
      <c r="A217" s="13"/>
      <c r="B217" s="236"/>
      <c r="C217" s="237"/>
      <c r="D217" s="227" t="s">
        <v>358</v>
      </c>
      <c r="E217" s="238" t="s">
        <v>583</v>
      </c>
      <c r="F217" s="239" t="s">
        <v>584</v>
      </c>
      <c r="G217" s="237"/>
      <c r="H217" s="240">
        <v>28.16</v>
      </c>
      <c r="I217" s="241"/>
      <c r="J217" s="237"/>
      <c r="K217" s="237"/>
      <c r="L217" s="242"/>
      <c r="M217" s="243"/>
      <c r="N217" s="244"/>
      <c r="O217" s="244"/>
      <c r="P217" s="244"/>
      <c r="Q217" s="244"/>
      <c r="R217" s="244"/>
      <c r="S217" s="244"/>
      <c r="T217" s="245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46" t="s">
        <v>358</v>
      </c>
      <c r="AU217" s="246" t="s">
        <v>82</v>
      </c>
      <c r="AV217" s="13" t="s">
        <v>138</v>
      </c>
      <c r="AW217" s="13" t="s">
        <v>35</v>
      </c>
      <c r="AX217" s="13" t="s">
        <v>74</v>
      </c>
      <c r="AY217" s="246" t="s">
        <v>351</v>
      </c>
    </row>
    <row r="218" spans="1:51" s="13" customFormat="1" ht="12">
      <c r="A218" s="13"/>
      <c r="B218" s="236"/>
      <c r="C218" s="237"/>
      <c r="D218" s="227" t="s">
        <v>358</v>
      </c>
      <c r="E218" s="238" t="s">
        <v>167</v>
      </c>
      <c r="F218" s="239" t="s">
        <v>585</v>
      </c>
      <c r="G218" s="237"/>
      <c r="H218" s="240">
        <v>-6.06</v>
      </c>
      <c r="I218" s="241"/>
      <c r="J218" s="237"/>
      <c r="K218" s="237"/>
      <c r="L218" s="242"/>
      <c r="M218" s="243"/>
      <c r="N218" s="244"/>
      <c r="O218" s="244"/>
      <c r="P218" s="244"/>
      <c r="Q218" s="244"/>
      <c r="R218" s="244"/>
      <c r="S218" s="244"/>
      <c r="T218" s="245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46" t="s">
        <v>358</v>
      </c>
      <c r="AU218" s="246" t="s">
        <v>82</v>
      </c>
      <c r="AV218" s="13" t="s">
        <v>138</v>
      </c>
      <c r="AW218" s="13" t="s">
        <v>35</v>
      </c>
      <c r="AX218" s="13" t="s">
        <v>74</v>
      </c>
      <c r="AY218" s="246" t="s">
        <v>351</v>
      </c>
    </row>
    <row r="219" spans="1:51" s="13" customFormat="1" ht="12">
      <c r="A219" s="13"/>
      <c r="B219" s="236"/>
      <c r="C219" s="237"/>
      <c r="D219" s="227" t="s">
        <v>358</v>
      </c>
      <c r="E219" s="238" t="s">
        <v>586</v>
      </c>
      <c r="F219" s="239" t="s">
        <v>587</v>
      </c>
      <c r="G219" s="237"/>
      <c r="H219" s="240">
        <v>22.1</v>
      </c>
      <c r="I219" s="241"/>
      <c r="J219" s="237"/>
      <c r="K219" s="237"/>
      <c r="L219" s="242"/>
      <c r="M219" s="243"/>
      <c r="N219" s="244"/>
      <c r="O219" s="244"/>
      <c r="P219" s="244"/>
      <c r="Q219" s="244"/>
      <c r="R219" s="244"/>
      <c r="S219" s="244"/>
      <c r="T219" s="245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46" t="s">
        <v>358</v>
      </c>
      <c r="AU219" s="246" t="s">
        <v>82</v>
      </c>
      <c r="AV219" s="13" t="s">
        <v>138</v>
      </c>
      <c r="AW219" s="13" t="s">
        <v>35</v>
      </c>
      <c r="AX219" s="13" t="s">
        <v>82</v>
      </c>
      <c r="AY219" s="246" t="s">
        <v>351</v>
      </c>
    </row>
    <row r="220" spans="1:65" s="2" customFormat="1" ht="33" customHeight="1">
      <c r="A220" s="38"/>
      <c r="B220" s="39"/>
      <c r="C220" s="212" t="s">
        <v>588</v>
      </c>
      <c r="D220" s="212" t="s">
        <v>352</v>
      </c>
      <c r="E220" s="213" t="s">
        <v>589</v>
      </c>
      <c r="F220" s="214" t="s">
        <v>590</v>
      </c>
      <c r="G220" s="215" t="s">
        <v>398</v>
      </c>
      <c r="H220" s="216">
        <v>30</v>
      </c>
      <c r="I220" s="217"/>
      <c r="J220" s="218">
        <f>ROUND(I220*H220,2)</f>
        <v>0</v>
      </c>
      <c r="K220" s="214" t="s">
        <v>356</v>
      </c>
      <c r="L220" s="44"/>
      <c r="M220" s="219" t="s">
        <v>28</v>
      </c>
      <c r="N220" s="220" t="s">
        <v>45</v>
      </c>
      <c r="O220" s="84"/>
      <c r="P220" s="221">
        <f>O220*H220</f>
        <v>0</v>
      </c>
      <c r="Q220" s="221">
        <v>0.32029</v>
      </c>
      <c r="R220" s="221">
        <f>Q220*H220</f>
        <v>9.6087</v>
      </c>
      <c r="S220" s="221">
        <v>0</v>
      </c>
      <c r="T220" s="222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23" t="s">
        <v>228</v>
      </c>
      <c r="AT220" s="223" t="s">
        <v>352</v>
      </c>
      <c r="AU220" s="223" t="s">
        <v>82</v>
      </c>
      <c r="AY220" s="17" t="s">
        <v>351</v>
      </c>
      <c r="BE220" s="224">
        <f>IF(N220="základní",J220,0)</f>
        <v>0</v>
      </c>
      <c r="BF220" s="224">
        <f>IF(N220="snížená",J220,0)</f>
        <v>0</v>
      </c>
      <c r="BG220" s="224">
        <f>IF(N220="zákl. přenesená",J220,0)</f>
        <v>0</v>
      </c>
      <c r="BH220" s="224">
        <f>IF(N220="sníž. přenesená",J220,0)</f>
        <v>0</v>
      </c>
      <c r="BI220" s="224">
        <f>IF(N220="nulová",J220,0)</f>
        <v>0</v>
      </c>
      <c r="BJ220" s="17" t="s">
        <v>82</v>
      </c>
      <c r="BK220" s="224">
        <f>ROUND(I220*H220,2)</f>
        <v>0</v>
      </c>
      <c r="BL220" s="17" t="s">
        <v>228</v>
      </c>
      <c r="BM220" s="223" t="s">
        <v>591</v>
      </c>
    </row>
    <row r="221" spans="1:51" s="12" customFormat="1" ht="12">
      <c r="A221" s="12"/>
      <c r="B221" s="225"/>
      <c r="C221" s="226"/>
      <c r="D221" s="227" t="s">
        <v>358</v>
      </c>
      <c r="E221" s="228" t="s">
        <v>28</v>
      </c>
      <c r="F221" s="229" t="s">
        <v>582</v>
      </c>
      <c r="G221" s="226"/>
      <c r="H221" s="228" t="s">
        <v>28</v>
      </c>
      <c r="I221" s="230"/>
      <c r="J221" s="226"/>
      <c r="K221" s="226"/>
      <c r="L221" s="231"/>
      <c r="M221" s="232"/>
      <c r="N221" s="233"/>
      <c r="O221" s="233"/>
      <c r="P221" s="233"/>
      <c r="Q221" s="233"/>
      <c r="R221" s="233"/>
      <c r="S221" s="233"/>
      <c r="T221" s="234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T221" s="235" t="s">
        <v>358</v>
      </c>
      <c r="AU221" s="235" t="s">
        <v>82</v>
      </c>
      <c r="AV221" s="12" t="s">
        <v>82</v>
      </c>
      <c r="AW221" s="12" t="s">
        <v>35</v>
      </c>
      <c r="AX221" s="12" t="s">
        <v>74</v>
      </c>
      <c r="AY221" s="235" t="s">
        <v>351</v>
      </c>
    </row>
    <row r="222" spans="1:51" s="13" customFormat="1" ht="12">
      <c r="A222" s="13"/>
      <c r="B222" s="236"/>
      <c r="C222" s="237"/>
      <c r="D222" s="227" t="s">
        <v>358</v>
      </c>
      <c r="E222" s="238" t="s">
        <v>592</v>
      </c>
      <c r="F222" s="239" t="s">
        <v>593</v>
      </c>
      <c r="G222" s="237"/>
      <c r="H222" s="240">
        <v>30</v>
      </c>
      <c r="I222" s="241"/>
      <c r="J222" s="237"/>
      <c r="K222" s="237"/>
      <c r="L222" s="242"/>
      <c r="M222" s="243"/>
      <c r="N222" s="244"/>
      <c r="O222" s="244"/>
      <c r="P222" s="244"/>
      <c r="Q222" s="244"/>
      <c r="R222" s="244"/>
      <c r="S222" s="244"/>
      <c r="T222" s="245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46" t="s">
        <v>358</v>
      </c>
      <c r="AU222" s="246" t="s">
        <v>82</v>
      </c>
      <c r="AV222" s="13" t="s">
        <v>138</v>
      </c>
      <c r="AW222" s="13" t="s">
        <v>35</v>
      </c>
      <c r="AX222" s="13" t="s">
        <v>82</v>
      </c>
      <c r="AY222" s="246" t="s">
        <v>351</v>
      </c>
    </row>
    <row r="223" spans="1:65" s="2" customFormat="1" ht="33" customHeight="1">
      <c r="A223" s="38"/>
      <c r="B223" s="39"/>
      <c r="C223" s="212" t="s">
        <v>594</v>
      </c>
      <c r="D223" s="212" t="s">
        <v>352</v>
      </c>
      <c r="E223" s="213" t="s">
        <v>595</v>
      </c>
      <c r="F223" s="214" t="s">
        <v>596</v>
      </c>
      <c r="G223" s="215" t="s">
        <v>398</v>
      </c>
      <c r="H223" s="216">
        <v>192.547</v>
      </c>
      <c r="I223" s="217"/>
      <c r="J223" s="218">
        <f>ROUND(I223*H223,2)</f>
        <v>0</v>
      </c>
      <c r="K223" s="214" t="s">
        <v>356</v>
      </c>
      <c r="L223" s="44"/>
      <c r="M223" s="219" t="s">
        <v>28</v>
      </c>
      <c r="N223" s="220" t="s">
        <v>45</v>
      </c>
      <c r="O223" s="84"/>
      <c r="P223" s="221">
        <f>O223*H223</f>
        <v>0</v>
      </c>
      <c r="Q223" s="221">
        <v>0.34075</v>
      </c>
      <c r="R223" s="221">
        <f>Q223*H223</f>
        <v>65.61039025</v>
      </c>
      <c r="S223" s="221">
        <v>0</v>
      </c>
      <c r="T223" s="222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23" t="s">
        <v>228</v>
      </c>
      <c r="AT223" s="223" t="s">
        <v>352</v>
      </c>
      <c r="AU223" s="223" t="s">
        <v>82</v>
      </c>
      <c r="AY223" s="17" t="s">
        <v>351</v>
      </c>
      <c r="BE223" s="224">
        <f>IF(N223="základní",J223,0)</f>
        <v>0</v>
      </c>
      <c r="BF223" s="224">
        <f>IF(N223="snížená",J223,0)</f>
        <v>0</v>
      </c>
      <c r="BG223" s="224">
        <f>IF(N223="zákl. přenesená",J223,0)</f>
        <v>0</v>
      </c>
      <c r="BH223" s="224">
        <f>IF(N223="sníž. přenesená",J223,0)</f>
        <v>0</v>
      </c>
      <c r="BI223" s="224">
        <f>IF(N223="nulová",J223,0)</f>
        <v>0</v>
      </c>
      <c r="BJ223" s="17" t="s">
        <v>82</v>
      </c>
      <c r="BK223" s="224">
        <f>ROUND(I223*H223,2)</f>
        <v>0</v>
      </c>
      <c r="BL223" s="17" t="s">
        <v>228</v>
      </c>
      <c r="BM223" s="223" t="s">
        <v>597</v>
      </c>
    </row>
    <row r="224" spans="1:51" s="12" customFormat="1" ht="12">
      <c r="A224" s="12"/>
      <c r="B224" s="225"/>
      <c r="C224" s="226"/>
      <c r="D224" s="227" t="s">
        <v>358</v>
      </c>
      <c r="E224" s="228" t="s">
        <v>28</v>
      </c>
      <c r="F224" s="229" t="s">
        <v>582</v>
      </c>
      <c r="G224" s="226"/>
      <c r="H224" s="228" t="s">
        <v>28</v>
      </c>
      <c r="I224" s="230"/>
      <c r="J224" s="226"/>
      <c r="K224" s="226"/>
      <c r="L224" s="231"/>
      <c r="M224" s="232"/>
      <c r="N224" s="233"/>
      <c r="O224" s="233"/>
      <c r="P224" s="233"/>
      <c r="Q224" s="233"/>
      <c r="R224" s="233"/>
      <c r="S224" s="233"/>
      <c r="T224" s="234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T224" s="235" t="s">
        <v>358</v>
      </c>
      <c r="AU224" s="235" t="s">
        <v>82</v>
      </c>
      <c r="AV224" s="12" t="s">
        <v>82</v>
      </c>
      <c r="AW224" s="12" t="s">
        <v>35</v>
      </c>
      <c r="AX224" s="12" t="s">
        <v>74</v>
      </c>
      <c r="AY224" s="235" t="s">
        <v>351</v>
      </c>
    </row>
    <row r="225" spans="1:51" s="13" customFormat="1" ht="12">
      <c r="A225" s="13"/>
      <c r="B225" s="236"/>
      <c r="C225" s="237"/>
      <c r="D225" s="227" t="s">
        <v>358</v>
      </c>
      <c r="E225" s="238" t="s">
        <v>598</v>
      </c>
      <c r="F225" s="239" t="s">
        <v>599</v>
      </c>
      <c r="G225" s="237"/>
      <c r="H225" s="240">
        <v>192</v>
      </c>
      <c r="I225" s="241"/>
      <c r="J225" s="237"/>
      <c r="K225" s="237"/>
      <c r="L225" s="242"/>
      <c r="M225" s="243"/>
      <c r="N225" s="244"/>
      <c r="O225" s="244"/>
      <c r="P225" s="244"/>
      <c r="Q225" s="244"/>
      <c r="R225" s="244"/>
      <c r="S225" s="244"/>
      <c r="T225" s="245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46" t="s">
        <v>358</v>
      </c>
      <c r="AU225" s="246" t="s">
        <v>82</v>
      </c>
      <c r="AV225" s="13" t="s">
        <v>138</v>
      </c>
      <c r="AW225" s="13" t="s">
        <v>35</v>
      </c>
      <c r="AX225" s="13" t="s">
        <v>74</v>
      </c>
      <c r="AY225" s="246" t="s">
        <v>351</v>
      </c>
    </row>
    <row r="226" spans="1:51" s="13" customFormat="1" ht="12">
      <c r="A226" s="13"/>
      <c r="B226" s="236"/>
      <c r="C226" s="237"/>
      <c r="D226" s="227" t="s">
        <v>358</v>
      </c>
      <c r="E226" s="238" t="s">
        <v>169</v>
      </c>
      <c r="F226" s="239" t="s">
        <v>600</v>
      </c>
      <c r="G226" s="237"/>
      <c r="H226" s="240">
        <v>-42.19</v>
      </c>
      <c r="I226" s="241"/>
      <c r="J226" s="237"/>
      <c r="K226" s="237"/>
      <c r="L226" s="242"/>
      <c r="M226" s="243"/>
      <c r="N226" s="244"/>
      <c r="O226" s="244"/>
      <c r="P226" s="244"/>
      <c r="Q226" s="244"/>
      <c r="R226" s="244"/>
      <c r="S226" s="244"/>
      <c r="T226" s="245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46" t="s">
        <v>358</v>
      </c>
      <c r="AU226" s="246" t="s">
        <v>82</v>
      </c>
      <c r="AV226" s="13" t="s">
        <v>138</v>
      </c>
      <c r="AW226" s="13" t="s">
        <v>35</v>
      </c>
      <c r="AX226" s="13" t="s">
        <v>74</v>
      </c>
      <c r="AY226" s="246" t="s">
        <v>351</v>
      </c>
    </row>
    <row r="227" spans="1:51" s="13" customFormat="1" ht="12">
      <c r="A227" s="13"/>
      <c r="B227" s="236"/>
      <c r="C227" s="237"/>
      <c r="D227" s="227" t="s">
        <v>358</v>
      </c>
      <c r="E227" s="238" t="s">
        <v>601</v>
      </c>
      <c r="F227" s="239" t="s">
        <v>602</v>
      </c>
      <c r="G227" s="237"/>
      <c r="H227" s="240">
        <v>149.81</v>
      </c>
      <c r="I227" s="241"/>
      <c r="J227" s="237"/>
      <c r="K227" s="237"/>
      <c r="L227" s="242"/>
      <c r="M227" s="243"/>
      <c r="N227" s="244"/>
      <c r="O227" s="244"/>
      <c r="P227" s="244"/>
      <c r="Q227" s="244"/>
      <c r="R227" s="244"/>
      <c r="S227" s="244"/>
      <c r="T227" s="245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46" t="s">
        <v>358</v>
      </c>
      <c r="AU227" s="246" t="s">
        <v>82</v>
      </c>
      <c r="AV227" s="13" t="s">
        <v>138</v>
      </c>
      <c r="AW227" s="13" t="s">
        <v>35</v>
      </c>
      <c r="AX227" s="13" t="s">
        <v>74</v>
      </c>
      <c r="AY227" s="246" t="s">
        <v>351</v>
      </c>
    </row>
    <row r="228" spans="1:51" s="13" customFormat="1" ht="12">
      <c r="A228" s="13"/>
      <c r="B228" s="236"/>
      <c r="C228" s="237"/>
      <c r="D228" s="227" t="s">
        <v>358</v>
      </c>
      <c r="E228" s="238" t="s">
        <v>171</v>
      </c>
      <c r="F228" s="239" t="s">
        <v>603</v>
      </c>
      <c r="G228" s="237"/>
      <c r="H228" s="240">
        <v>44.998</v>
      </c>
      <c r="I228" s="241"/>
      <c r="J228" s="237"/>
      <c r="K228" s="237"/>
      <c r="L228" s="242"/>
      <c r="M228" s="243"/>
      <c r="N228" s="244"/>
      <c r="O228" s="244"/>
      <c r="P228" s="244"/>
      <c r="Q228" s="244"/>
      <c r="R228" s="244"/>
      <c r="S228" s="244"/>
      <c r="T228" s="245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46" t="s">
        <v>358</v>
      </c>
      <c r="AU228" s="246" t="s">
        <v>82</v>
      </c>
      <c r="AV228" s="13" t="s">
        <v>138</v>
      </c>
      <c r="AW228" s="13" t="s">
        <v>35</v>
      </c>
      <c r="AX228" s="13" t="s">
        <v>74</v>
      </c>
      <c r="AY228" s="246" t="s">
        <v>351</v>
      </c>
    </row>
    <row r="229" spans="1:51" s="13" customFormat="1" ht="12">
      <c r="A229" s="13"/>
      <c r="B229" s="236"/>
      <c r="C229" s="237"/>
      <c r="D229" s="227" t="s">
        <v>358</v>
      </c>
      <c r="E229" s="238" t="s">
        <v>173</v>
      </c>
      <c r="F229" s="239" t="s">
        <v>604</v>
      </c>
      <c r="G229" s="237"/>
      <c r="H229" s="240">
        <v>-2.261</v>
      </c>
      <c r="I229" s="241"/>
      <c r="J229" s="237"/>
      <c r="K229" s="237"/>
      <c r="L229" s="242"/>
      <c r="M229" s="243"/>
      <c r="N229" s="244"/>
      <c r="O229" s="244"/>
      <c r="P229" s="244"/>
      <c r="Q229" s="244"/>
      <c r="R229" s="244"/>
      <c r="S229" s="244"/>
      <c r="T229" s="245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46" t="s">
        <v>358</v>
      </c>
      <c r="AU229" s="246" t="s">
        <v>82</v>
      </c>
      <c r="AV229" s="13" t="s">
        <v>138</v>
      </c>
      <c r="AW229" s="13" t="s">
        <v>35</v>
      </c>
      <c r="AX229" s="13" t="s">
        <v>74</v>
      </c>
      <c r="AY229" s="246" t="s">
        <v>351</v>
      </c>
    </row>
    <row r="230" spans="1:51" s="13" customFormat="1" ht="12">
      <c r="A230" s="13"/>
      <c r="B230" s="236"/>
      <c r="C230" s="237"/>
      <c r="D230" s="227" t="s">
        <v>358</v>
      </c>
      <c r="E230" s="238" t="s">
        <v>605</v>
      </c>
      <c r="F230" s="239" t="s">
        <v>606</v>
      </c>
      <c r="G230" s="237"/>
      <c r="H230" s="240">
        <v>42.737</v>
      </c>
      <c r="I230" s="241"/>
      <c r="J230" s="237"/>
      <c r="K230" s="237"/>
      <c r="L230" s="242"/>
      <c r="M230" s="243"/>
      <c r="N230" s="244"/>
      <c r="O230" s="244"/>
      <c r="P230" s="244"/>
      <c r="Q230" s="244"/>
      <c r="R230" s="244"/>
      <c r="S230" s="244"/>
      <c r="T230" s="245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46" t="s">
        <v>358</v>
      </c>
      <c r="AU230" s="246" t="s">
        <v>82</v>
      </c>
      <c r="AV230" s="13" t="s">
        <v>138</v>
      </c>
      <c r="AW230" s="13" t="s">
        <v>35</v>
      </c>
      <c r="AX230" s="13" t="s">
        <v>74</v>
      </c>
      <c r="AY230" s="246" t="s">
        <v>351</v>
      </c>
    </row>
    <row r="231" spans="1:51" s="13" customFormat="1" ht="12">
      <c r="A231" s="13"/>
      <c r="B231" s="236"/>
      <c r="C231" s="237"/>
      <c r="D231" s="227" t="s">
        <v>358</v>
      </c>
      <c r="E231" s="238" t="s">
        <v>607</v>
      </c>
      <c r="F231" s="239" t="s">
        <v>608</v>
      </c>
      <c r="G231" s="237"/>
      <c r="H231" s="240">
        <v>192.547</v>
      </c>
      <c r="I231" s="241"/>
      <c r="J231" s="237"/>
      <c r="K231" s="237"/>
      <c r="L231" s="242"/>
      <c r="M231" s="243"/>
      <c r="N231" s="244"/>
      <c r="O231" s="244"/>
      <c r="P231" s="244"/>
      <c r="Q231" s="244"/>
      <c r="R231" s="244"/>
      <c r="S231" s="244"/>
      <c r="T231" s="245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46" t="s">
        <v>358</v>
      </c>
      <c r="AU231" s="246" t="s">
        <v>82</v>
      </c>
      <c r="AV231" s="13" t="s">
        <v>138</v>
      </c>
      <c r="AW231" s="13" t="s">
        <v>35</v>
      </c>
      <c r="AX231" s="13" t="s">
        <v>82</v>
      </c>
      <c r="AY231" s="246" t="s">
        <v>351</v>
      </c>
    </row>
    <row r="232" spans="1:65" s="2" customFormat="1" ht="44.25" customHeight="1">
      <c r="A232" s="38"/>
      <c r="B232" s="39"/>
      <c r="C232" s="212" t="s">
        <v>609</v>
      </c>
      <c r="D232" s="212" t="s">
        <v>352</v>
      </c>
      <c r="E232" s="213" t="s">
        <v>610</v>
      </c>
      <c r="F232" s="214" t="s">
        <v>611</v>
      </c>
      <c r="G232" s="215" t="s">
        <v>612</v>
      </c>
      <c r="H232" s="216">
        <v>49</v>
      </c>
      <c r="I232" s="217"/>
      <c r="J232" s="218">
        <f>ROUND(I232*H232,2)</f>
        <v>0</v>
      </c>
      <c r="K232" s="214" t="s">
        <v>356</v>
      </c>
      <c r="L232" s="44"/>
      <c r="M232" s="219" t="s">
        <v>28</v>
      </c>
      <c r="N232" s="220" t="s">
        <v>45</v>
      </c>
      <c r="O232" s="84"/>
      <c r="P232" s="221">
        <f>O232*H232</f>
        <v>0</v>
      </c>
      <c r="Q232" s="221">
        <v>0.00144</v>
      </c>
      <c r="R232" s="221">
        <f>Q232*H232</f>
        <v>0.07056</v>
      </c>
      <c r="S232" s="221">
        <v>0</v>
      </c>
      <c r="T232" s="222">
        <f>S232*H232</f>
        <v>0</v>
      </c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R232" s="223" t="s">
        <v>228</v>
      </c>
      <c r="AT232" s="223" t="s">
        <v>352</v>
      </c>
      <c r="AU232" s="223" t="s">
        <v>82</v>
      </c>
      <c r="AY232" s="17" t="s">
        <v>351</v>
      </c>
      <c r="BE232" s="224">
        <f>IF(N232="základní",J232,0)</f>
        <v>0</v>
      </c>
      <c r="BF232" s="224">
        <f>IF(N232="snížená",J232,0)</f>
        <v>0</v>
      </c>
      <c r="BG232" s="224">
        <f>IF(N232="zákl. přenesená",J232,0)</f>
        <v>0</v>
      </c>
      <c r="BH232" s="224">
        <f>IF(N232="sníž. přenesená",J232,0)</f>
        <v>0</v>
      </c>
      <c r="BI232" s="224">
        <f>IF(N232="nulová",J232,0)</f>
        <v>0</v>
      </c>
      <c r="BJ232" s="17" t="s">
        <v>82</v>
      </c>
      <c r="BK232" s="224">
        <f>ROUND(I232*H232,2)</f>
        <v>0</v>
      </c>
      <c r="BL232" s="17" t="s">
        <v>228</v>
      </c>
      <c r="BM232" s="223" t="s">
        <v>613</v>
      </c>
    </row>
    <row r="233" spans="1:51" s="12" customFormat="1" ht="12">
      <c r="A233" s="12"/>
      <c r="B233" s="225"/>
      <c r="C233" s="226"/>
      <c r="D233" s="227" t="s">
        <v>358</v>
      </c>
      <c r="E233" s="228" t="s">
        <v>28</v>
      </c>
      <c r="F233" s="229" t="s">
        <v>582</v>
      </c>
      <c r="G233" s="226"/>
      <c r="H233" s="228" t="s">
        <v>28</v>
      </c>
      <c r="I233" s="230"/>
      <c r="J233" s="226"/>
      <c r="K233" s="226"/>
      <c r="L233" s="231"/>
      <c r="M233" s="232"/>
      <c r="N233" s="233"/>
      <c r="O233" s="233"/>
      <c r="P233" s="233"/>
      <c r="Q233" s="233"/>
      <c r="R233" s="233"/>
      <c r="S233" s="233"/>
      <c r="T233" s="234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T233" s="235" t="s">
        <v>358</v>
      </c>
      <c r="AU233" s="235" t="s">
        <v>82</v>
      </c>
      <c r="AV233" s="12" t="s">
        <v>82</v>
      </c>
      <c r="AW233" s="12" t="s">
        <v>35</v>
      </c>
      <c r="AX233" s="12" t="s">
        <v>74</v>
      </c>
      <c r="AY233" s="235" t="s">
        <v>351</v>
      </c>
    </row>
    <row r="234" spans="1:51" s="13" customFormat="1" ht="12">
      <c r="A234" s="13"/>
      <c r="B234" s="236"/>
      <c r="C234" s="237"/>
      <c r="D234" s="227" t="s">
        <v>358</v>
      </c>
      <c r="E234" s="238" t="s">
        <v>614</v>
      </c>
      <c r="F234" s="239" t="s">
        <v>615</v>
      </c>
      <c r="G234" s="237"/>
      <c r="H234" s="240">
        <v>49</v>
      </c>
      <c r="I234" s="241"/>
      <c r="J234" s="237"/>
      <c r="K234" s="237"/>
      <c r="L234" s="242"/>
      <c r="M234" s="243"/>
      <c r="N234" s="244"/>
      <c r="O234" s="244"/>
      <c r="P234" s="244"/>
      <c r="Q234" s="244"/>
      <c r="R234" s="244"/>
      <c r="S234" s="244"/>
      <c r="T234" s="245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46" t="s">
        <v>358</v>
      </c>
      <c r="AU234" s="246" t="s">
        <v>82</v>
      </c>
      <c r="AV234" s="13" t="s">
        <v>138</v>
      </c>
      <c r="AW234" s="13" t="s">
        <v>35</v>
      </c>
      <c r="AX234" s="13" t="s">
        <v>82</v>
      </c>
      <c r="AY234" s="246" t="s">
        <v>351</v>
      </c>
    </row>
    <row r="235" spans="1:65" s="2" customFormat="1" ht="44.25" customHeight="1">
      <c r="A235" s="38"/>
      <c r="B235" s="39"/>
      <c r="C235" s="212" t="s">
        <v>616</v>
      </c>
      <c r="D235" s="212" t="s">
        <v>352</v>
      </c>
      <c r="E235" s="213" t="s">
        <v>617</v>
      </c>
      <c r="F235" s="214" t="s">
        <v>618</v>
      </c>
      <c r="G235" s="215" t="s">
        <v>612</v>
      </c>
      <c r="H235" s="216">
        <v>120</v>
      </c>
      <c r="I235" s="217"/>
      <c r="J235" s="218">
        <f>ROUND(I235*H235,2)</f>
        <v>0</v>
      </c>
      <c r="K235" s="214" t="s">
        <v>356</v>
      </c>
      <c r="L235" s="44"/>
      <c r="M235" s="219" t="s">
        <v>28</v>
      </c>
      <c r="N235" s="220" t="s">
        <v>45</v>
      </c>
      <c r="O235" s="84"/>
      <c r="P235" s="221">
        <f>O235*H235</f>
        <v>0</v>
      </c>
      <c r="Q235" s="221">
        <v>0.00869</v>
      </c>
      <c r="R235" s="221">
        <f>Q235*H235</f>
        <v>1.0428</v>
      </c>
      <c r="S235" s="221">
        <v>0</v>
      </c>
      <c r="T235" s="222">
        <f>S235*H235</f>
        <v>0</v>
      </c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R235" s="223" t="s">
        <v>228</v>
      </c>
      <c r="AT235" s="223" t="s">
        <v>352</v>
      </c>
      <c r="AU235" s="223" t="s">
        <v>82</v>
      </c>
      <c r="AY235" s="17" t="s">
        <v>351</v>
      </c>
      <c r="BE235" s="224">
        <f>IF(N235="základní",J235,0)</f>
        <v>0</v>
      </c>
      <c r="BF235" s="224">
        <f>IF(N235="snížená",J235,0)</f>
        <v>0</v>
      </c>
      <c r="BG235" s="224">
        <f>IF(N235="zákl. přenesená",J235,0)</f>
        <v>0</v>
      </c>
      <c r="BH235" s="224">
        <f>IF(N235="sníž. přenesená",J235,0)</f>
        <v>0</v>
      </c>
      <c r="BI235" s="224">
        <f>IF(N235="nulová",J235,0)</f>
        <v>0</v>
      </c>
      <c r="BJ235" s="17" t="s">
        <v>82</v>
      </c>
      <c r="BK235" s="224">
        <f>ROUND(I235*H235,2)</f>
        <v>0</v>
      </c>
      <c r="BL235" s="17" t="s">
        <v>228</v>
      </c>
      <c r="BM235" s="223" t="s">
        <v>619</v>
      </c>
    </row>
    <row r="236" spans="1:51" s="12" customFormat="1" ht="12">
      <c r="A236" s="12"/>
      <c r="B236" s="225"/>
      <c r="C236" s="226"/>
      <c r="D236" s="227" t="s">
        <v>358</v>
      </c>
      <c r="E236" s="228" t="s">
        <v>28</v>
      </c>
      <c r="F236" s="229" t="s">
        <v>582</v>
      </c>
      <c r="G236" s="226"/>
      <c r="H236" s="228" t="s">
        <v>28</v>
      </c>
      <c r="I236" s="230"/>
      <c r="J236" s="226"/>
      <c r="K236" s="226"/>
      <c r="L236" s="231"/>
      <c r="M236" s="232"/>
      <c r="N236" s="233"/>
      <c r="O236" s="233"/>
      <c r="P236" s="233"/>
      <c r="Q236" s="233"/>
      <c r="R236" s="233"/>
      <c r="S236" s="233"/>
      <c r="T236" s="234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T236" s="235" t="s">
        <v>358</v>
      </c>
      <c r="AU236" s="235" t="s">
        <v>82</v>
      </c>
      <c r="AV236" s="12" t="s">
        <v>82</v>
      </c>
      <c r="AW236" s="12" t="s">
        <v>35</v>
      </c>
      <c r="AX236" s="12" t="s">
        <v>74</v>
      </c>
      <c r="AY236" s="235" t="s">
        <v>351</v>
      </c>
    </row>
    <row r="237" spans="1:51" s="13" customFormat="1" ht="12">
      <c r="A237" s="13"/>
      <c r="B237" s="236"/>
      <c r="C237" s="237"/>
      <c r="D237" s="227" t="s">
        <v>358</v>
      </c>
      <c r="E237" s="238" t="s">
        <v>620</v>
      </c>
      <c r="F237" s="239" t="s">
        <v>621</v>
      </c>
      <c r="G237" s="237"/>
      <c r="H237" s="240">
        <v>120</v>
      </c>
      <c r="I237" s="241"/>
      <c r="J237" s="237"/>
      <c r="K237" s="237"/>
      <c r="L237" s="242"/>
      <c r="M237" s="243"/>
      <c r="N237" s="244"/>
      <c r="O237" s="244"/>
      <c r="P237" s="244"/>
      <c r="Q237" s="244"/>
      <c r="R237" s="244"/>
      <c r="S237" s="244"/>
      <c r="T237" s="245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46" t="s">
        <v>358</v>
      </c>
      <c r="AU237" s="246" t="s">
        <v>82</v>
      </c>
      <c r="AV237" s="13" t="s">
        <v>138</v>
      </c>
      <c r="AW237" s="13" t="s">
        <v>35</v>
      </c>
      <c r="AX237" s="13" t="s">
        <v>82</v>
      </c>
      <c r="AY237" s="246" t="s">
        <v>351</v>
      </c>
    </row>
    <row r="238" spans="1:65" s="2" customFormat="1" ht="21.75" customHeight="1">
      <c r="A238" s="38"/>
      <c r="B238" s="39"/>
      <c r="C238" s="212" t="s">
        <v>622</v>
      </c>
      <c r="D238" s="212" t="s">
        <v>352</v>
      </c>
      <c r="E238" s="213" t="s">
        <v>623</v>
      </c>
      <c r="F238" s="214" t="s">
        <v>624</v>
      </c>
      <c r="G238" s="215" t="s">
        <v>534</v>
      </c>
      <c r="H238" s="216">
        <v>6</v>
      </c>
      <c r="I238" s="217"/>
      <c r="J238" s="218">
        <f>ROUND(I238*H238,2)</f>
        <v>0</v>
      </c>
      <c r="K238" s="214" t="s">
        <v>356</v>
      </c>
      <c r="L238" s="44"/>
      <c r="M238" s="219" t="s">
        <v>28</v>
      </c>
      <c r="N238" s="220" t="s">
        <v>45</v>
      </c>
      <c r="O238" s="84"/>
      <c r="P238" s="221">
        <f>O238*H238</f>
        <v>0</v>
      </c>
      <c r="Q238" s="221">
        <v>0.00918</v>
      </c>
      <c r="R238" s="221">
        <f>Q238*H238</f>
        <v>0.055080000000000004</v>
      </c>
      <c r="S238" s="221">
        <v>0</v>
      </c>
      <c r="T238" s="222">
        <f>S238*H238</f>
        <v>0</v>
      </c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R238" s="223" t="s">
        <v>228</v>
      </c>
      <c r="AT238" s="223" t="s">
        <v>352</v>
      </c>
      <c r="AU238" s="223" t="s">
        <v>82</v>
      </c>
      <c r="AY238" s="17" t="s">
        <v>351</v>
      </c>
      <c r="BE238" s="224">
        <f>IF(N238="základní",J238,0)</f>
        <v>0</v>
      </c>
      <c r="BF238" s="224">
        <f>IF(N238="snížená",J238,0)</f>
        <v>0</v>
      </c>
      <c r="BG238" s="224">
        <f>IF(N238="zákl. přenesená",J238,0)</f>
        <v>0</v>
      </c>
      <c r="BH238" s="224">
        <f>IF(N238="sníž. přenesená",J238,0)</f>
        <v>0</v>
      </c>
      <c r="BI238" s="224">
        <f>IF(N238="nulová",J238,0)</f>
        <v>0</v>
      </c>
      <c r="BJ238" s="17" t="s">
        <v>82</v>
      </c>
      <c r="BK238" s="224">
        <f>ROUND(I238*H238,2)</f>
        <v>0</v>
      </c>
      <c r="BL238" s="17" t="s">
        <v>228</v>
      </c>
      <c r="BM238" s="223" t="s">
        <v>625</v>
      </c>
    </row>
    <row r="239" spans="1:51" s="12" customFormat="1" ht="12">
      <c r="A239" s="12"/>
      <c r="B239" s="225"/>
      <c r="C239" s="226"/>
      <c r="D239" s="227" t="s">
        <v>358</v>
      </c>
      <c r="E239" s="228" t="s">
        <v>28</v>
      </c>
      <c r="F239" s="229" t="s">
        <v>626</v>
      </c>
      <c r="G239" s="226"/>
      <c r="H239" s="228" t="s">
        <v>28</v>
      </c>
      <c r="I239" s="230"/>
      <c r="J239" s="226"/>
      <c r="K239" s="226"/>
      <c r="L239" s="231"/>
      <c r="M239" s="232"/>
      <c r="N239" s="233"/>
      <c r="O239" s="233"/>
      <c r="P239" s="233"/>
      <c r="Q239" s="233"/>
      <c r="R239" s="233"/>
      <c r="S239" s="233"/>
      <c r="T239" s="234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T239" s="235" t="s">
        <v>358</v>
      </c>
      <c r="AU239" s="235" t="s">
        <v>82</v>
      </c>
      <c r="AV239" s="12" t="s">
        <v>82</v>
      </c>
      <c r="AW239" s="12" t="s">
        <v>35</v>
      </c>
      <c r="AX239" s="12" t="s">
        <v>74</v>
      </c>
      <c r="AY239" s="235" t="s">
        <v>351</v>
      </c>
    </row>
    <row r="240" spans="1:51" s="13" customFormat="1" ht="12">
      <c r="A240" s="13"/>
      <c r="B240" s="236"/>
      <c r="C240" s="237"/>
      <c r="D240" s="227" t="s">
        <v>358</v>
      </c>
      <c r="E240" s="238" t="s">
        <v>627</v>
      </c>
      <c r="F240" s="239" t="s">
        <v>628</v>
      </c>
      <c r="G240" s="237"/>
      <c r="H240" s="240">
        <v>6</v>
      </c>
      <c r="I240" s="241"/>
      <c r="J240" s="237"/>
      <c r="K240" s="237"/>
      <c r="L240" s="242"/>
      <c r="M240" s="243"/>
      <c r="N240" s="244"/>
      <c r="O240" s="244"/>
      <c r="P240" s="244"/>
      <c r="Q240" s="244"/>
      <c r="R240" s="244"/>
      <c r="S240" s="244"/>
      <c r="T240" s="245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46" t="s">
        <v>358</v>
      </c>
      <c r="AU240" s="246" t="s">
        <v>82</v>
      </c>
      <c r="AV240" s="13" t="s">
        <v>138</v>
      </c>
      <c r="AW240" s="13" t="s">
        <v>35</v>
      </c>
      <c r="AX240" s="13" t="s">
        <v>82</v>
      </c>
      <c r="AY240" s="246" t="s">
        <v>351</v>
      </c>
    </row>
    <row r="241" spans="1:65" s="2" customFormat="1" ht="21.75" customHeight="1">
      <c r="A241" s="38"/>
      <c r="B241" s="39"/>
      <c r="C241" s="247" t="s">
        <v>629</v>
      </c>
      <c r="D241" s="247" t="s">
        <v>612</v>
      </c>
      <c r="E241" s="248" t="s">
        <v>630</v>
      </c>
      <c r="F241" s="249" t="s">
        <v>631</v>
      </c>
      <c r="G241" s="250" t="s">
        <v>534</v>
      </c>
      <c r="H241" s="251">
        <v>6</v>
      </c>
      <c r="I241" s="252"/>
      <c r="J241" s="253">
        <f>ROUND(I241*H241,2)</f>
        <v>0</v>
      </c>
      <c r="K241" s="249" t="s">
        <v>28</v>
      </c>
      <c r="L241" s="254"/>
      <c r="M241" s="255" t="s">
        <v>28</v>
      </c>
      <c r="N241" s="256" t="s">
        <v>45</v>
      </c>
      <c r="O241" s="84"/>
      <c r="P241" s="221">
        <f>O241*H241</f>
        <v>0</v>
      </c>
      <c r="Q241" s="221">
        <v>0.058</v>
      </c>
      <c r="R241" s="221">
        <f>Q241*H241</f>
        <v>0.34800000000000003</v>
      </c>
      <c r="S241" s="221">
        <v>0</v>
      </c>
      <c r="T241" s="222">
        <f>S241*H241</f>
        <v>0</v>
      </c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R241" s="223" t="s">
        <v>405</v>
      </c>
      <c r="AT241" s="223" t="s">
        <v>612</v>
      </c>
      <c r="AU241" s="223" t="s">
        <v>82</v>
      </c>
      <c r="AY241" s="17" t="s">
        <v>351</v>
      </c>
      <c r="BE241" s="224">
        <f>IF(N241="základní",J241,0)</f>
        <v>0</v>
      </c>
      <c r="BF241" s="224">
        <f>IF(N241="snížená",J241,0)</f>
        <v>0</v>
      </c>
      <c r="BG241" s="224">
        <f>IF(N241="zákl. přenesená",J241,0)</f>
        <v>0</v>
      </c>
      <c r="BH241" s="224">
        <f>IF(N241="sníž. přenesená",J241,0)</f>
        <v>0</v>
      </c>
      <c r="BI241" s="224">
        <f>IF(N241="nulová",J241,0)</f>
        <v>0</v>
      </c>
      <c r="BJ241" s="17" t="s">
        <v>82</v>
      </c>
      <c r="BK241" s="224">
        <f>ROUND(I241*H241,2)</f>
        <v>0</v>
      </c>
      <c r="BL241" s="17" t="s">
        <v>228</v>
      </c>
      <c r="BM241" s="223" t="s">
        <v>632</v>
      </c>
    </row>
    <row r="242" spans="1:51" s="13" customFormat="1" ht="12">
      <c r="A242" s="13"/>
      <c r="B242" s="236"/>
      <c r="C242" s="237"/>
      <c r="D242" s="227" t="s">
        <v>358</v>
      </c>
      <c r="E242" s="238" t="s">
        <v>633</v>
      </c>
      <c r="F242" s="239" t="s">
        <v>385</v>
      </c>
      <c r="G242" s="237"/>
      <c r="H242" s="240">
        <v>6</v>
      </c>
      <c r="I242" s="241"/>
      <c r="J242" s="237"/>
      <c r="K242" s="237"/>
      <c r="L242" s="242"/>
      <c r="M242" s="243"/>
      <c r="N242" s="244"/>
      <c r="O242" s="244"/>
      <c r="P242" s="244"/>
      <c r="Q242" s="244"/>
      <c r="R242" s="244"/>
      <c r="S242" s="244"/>
      <c r="T242" s="245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46" t="s">
        <v>358</v>
      </c>
      <c r="AU242" s="246" t="s">
        <v>82</v>
      </c>
      <c r="AV242" s="13" t="s">
        <v>138</v>
      </c>
      <c r="AW242" s="13" t="s">
        <v>35</v>
      </c>
      <c r="AX242" s="13" t="s">
        <v>82</v>
      </c>
      <c r="AY242" s="246" t="s">
        <v>351</v>
      </c>
    </row>
    <row r="243" spans="1:65" s="2" customFormat="1" ht="21.75" customHeight="1">
      <c r="A243" s="38"/>
      <c r="B243" s="39"/>
      <c r="C243" s="212" t="s">
        <v>634</v>
      </c>
      <c r="D243" s="212" t="s">
        <v>352</v>
      </c>
      <c r="E243" s="213" t="s">
        <v>635</v>
      </c>
      <c r="F243" s="214" t="s">
        <v>636</v>
      </c>
      <c r="G243" s="215" t="s">
        <v>534</v>
      </c>
      <c r="H243" s="216">
        <v>6</v>
      </c>
      <c r="I243" s="217"/>
      <c r="J243" s="218">
        <f>ROUND(I243*H243,2)</f>
        <v>0</v>
      </c>
      <c r="K243" s="214" t="s">
        <v>356</v>
      </c>
      <c r="L243" s="44"/>
      <c r="M243" s="219" t="s">
        <v>28</v>
      </c>
      <c r="N243" s="220" t="s">
        <v>45</v>
      </c>
      <c r="O243" s="84"/>
      <c r="P243" s="221">
        <f>O243*H243</f>
        <v>0</v>
      </c>
      <c r="Q243" s="221">
        <v>0.02321</v>
      </c>
      <c r="R243" s="221">
        <f>Q243*H243</f>
        <v>0.13926</v>
      </c>
      <c r="S243" s="221">
        <v>0</v>
      </c>
      <c r="T243" s="222">
        <f>S243*H243</f>
        <v>0</v>
      </c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R243" s="223" t="s">
        <v>228</v>
      </c>
      <c r="AT243" s="223" t="s">
        <v>352</v>
      </c>
      <c r="AU243" s="223" t="s">
        <v>82</v>
      </c>
      <c r="AY243" s="17" t="s">
        <v>351</v>
      </c>
      <c r="BE243" s="224">
        <f>IF(N243="základní",J243,0)</f>
        <v>0</v>
      </c>
      <c r="BF243" s="224">
        <f>IF(N243="snížená",J243,0)</f>
        <v>0</v>
      </c>
      <c r="BG243" s="224">
        <f>IF(N243="zákl. přenesená",J243,0)</f>
        <v>0</v>
      </c>
      <c r="BH243" s="224">
        <f>IF(N243="sníž. přenesená",J243,0)</f>
        <v>0</v>
      </c>
      <c r="BI243" s="224">
        <f>IF(N243="nulová",J243,0)</f>
        <v>0</v>
      </c>
      <c r="BJ243" s="17" t="s">
        <v>82</v>
      </c>
      <c r="BK243" s="224">
        <f>ROUND(I243*H243,2)</f>
        <v>0</v>
      </c>
      <c r="BL243" s="17" t="s">
        <v>228</v>
      </c>
      <c r="BM243" s="223" t="s">
        <v>637</v>
      </c>
    </row>
    <row r="244" spans="1:51" s="12" customFormat="1" ht="12">
      <c r="A244" s="12"/>
      <c r="B244" s="225"/>
      <c r="C244" s="226"/>
      <c r="D244" s="227" t="s">
        <v>358</v>
      </c>
      <c r="E244" s="228" t="s">
        <v>28</v>
      </c>
      <c r="F244" s="229" t="s">
        <v>626</v>
      </c>
      <c r="G244" s="226"/>
      <c r="H244" s="228" t="s">
        <v>28</v>
      </c>
      <c r="I244" s="230"/>
      <c r="J244" s="226"/>
      <c r="K244" s="226"/>
      <c r="L244" s="231"/>
      <c r="M244" s="232"/>
      <c r="N244" s="233"/>
      <c r="O244" s="233"/>
      <c r="P244" s="233"/>
      <c r="Q244" s="233"/>
      <c r="R244" s="233"/>
      <c r="S244" s="233"/>
      <c r="T244" s="234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T244" s="235" t="s">
        <v>358</v>
      </c>
      <c r="AU244" s="235" t="s">
        <v>82</v>
      </c>
      <c r="AV244" s="12" t="s">
        <v>82</v>
      </c>
      <c r="AW244" s="12" t="s">
        <v>35</v>
      </c>
      <c r="AX244" s="12" t="s">
        <v>74</v>
      </c>
      <c r="AY244" s="235" t="s">
        <v>351</v>
      </c>
    </row>
    <row r="245" spans="1:51" s="13" customFormat="1" ht="12">
      <c r="A245" s="13"/>
      <c r="B245" s="236"/>
      <c r="C245" s="237"/>
      <c r="D245" s="227" t="s">
        <v>358</v>
      </c>
      <c r="E245" s="238" t="s">
        <v>638</v>
      </c>
      <c r="F245" s="239" t="s">
        <v>385</v>
      </c>
      <c r="G245" s="237"/>
      <c r="H245" s="240">
        <v>6</v>
      </c>
      <c r="I245" s="241"/>
      <c r="J245" s="237"/>
      <c r="K245" s="237"/>
      <c r="L245" s="242"/>
      <c r="M245" s="243"/>
      <c r="N245" s="244"/>
      <c r="O245" s="244"/>
      <c r="P245" s="244"/>
      <c r="Q245" s="244"/>
      <c r="R245" s="244"/>
      <c r="S245" s="244"/>
      <c r="T245" s="245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46" t="s">
        <v>358</v>
      </c>
      <c r="AU245" s="246" t="s">
        <v>82</v>
      </c>
      <c r="AV245" s="13" t="s">
        <v>138</v>
      </c>
      <c r="AW245" s="13" t="s">
        <v>35</v>
      </c>
      <c r="AX245" s="13" t="s">
        <v>82</v>
      </c>
      <c r="AY245" s="246" t="s">
        <v>351</v>
      </c>
    </row>
    <row r="246" spans="1:65" s="2" customFormat="1" ht="21.75" customHeight="1">
      <c r="A246" s="38"/>
      <c r="B246" s="39"/>
      <c r="C246" s="212" t="s">
        <v>639</v>
      </c>
      <c r="D246" s="212" t="s">
        <v>352</v>
      </c>
      <c r="E246" s="213" t="s">
        <v>640</v>
      </c>
      <c r="F246" s="214" t="s">
        <v>641</v>
      </c>
      <c r="G246" s="215" t="s">
        <v>534</v>
      </c>
      <c r="H246" s="216">
        <v>1</v>
      </c>
      <c r="I246" s="217"/>
      <c r="J246" s="218">
        <f>ROUND(I246*H246,2)</f>
        <v>0</v>
      </c>
      <c r="K246" s="214" t="s">
        <v>356</v>
      </c>
      <c r="L246" s="44"/>
      <c r="M246" s="219" t="s">
        <v>28</v>
      </c>
      <c r="N246" s="220" t="s">
        <v>45</v>
      </c>
      <c r="O246" s="84"/>
      <c r="P246" s="221">
        <f>O246*H246</f>
        <v>0</v>
      </c>
      <c r="Q246" s="221">
        <v>0.02762</v>
      </c>
      <c r="R246" s="221">
        <f>Q246*H246</f>
        <v>0.02762</v>
      </c>
      <c r="S246" s="221">
        <v>0</v>
      </c>
      <c r="T246" s="222">
        <f>S246*H246</f>
        <v>0</v>
      </c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R246" s="223" t="s">
        <v>228</v>
      </c>
      <c r="AT246" s="223" t="s">
        <v>352</v>
      </c>
      <c r="AU246" s="223" t="s">
        <v>82</v>
      </c>
      <c r="AY246" s="17" t="s">
        <v>351</v>
      </c>
      <c r="BE246" s="224">
        <f>IF(N246="základní",J246,0)</f>
        <v>0</v>
      </c>
      <c r="BF246" s="224">
        <f>IF(N246="snížená",J246,0)</f>
        <v>0</v>
      </c>
      <c r="BG246" s="224">
        <f>IF(N246="zákl. přenesená",J246,0)</f>
        <v>0</v>
      </c>
      <c r="BH246" s="224">
        <f>IF(N246="sníž. přenesená",J246,0)</f>
        <v>0</v>
      </c>
      <c r="BI246" s="224">
        <f>IF(N246="nulová",J246,0)</f>
        <v>0</v>
      </c>
      <c r="BJ246" s="17" t="s">
        <v>82</v>
      </c>
      <c r="BK246" s="224">
        <f>ROUND(I246*H246,2)</f>
        <v>0</v>
      </c>
      <c r="BL246" s="17" t="s">
        <v>228</v>
      </c>
      <c r="BM246" s="223" t="s">
        <v>642</v>
      </c>
    </row>
    <row r="247" spans="1:51" s="12" customFormat="1" ht="12">
      <c r="A247" s="12"/>
      <c r="B247" s="225"/>
      <c r="C247" s="226"/>
      <c r="D247" s="227" t="s">
        <v>358</v>
      </c>
      <c r="E247" s="228" t="s">
        <v>28</v>
      </c>
      <c r="F247" s="229" t="s">
        <v>626</v>
      </c>
      <c r="G247" s="226"/>
      <c r="H247" s="228" t="s">
        <v>28</v>
      </c>
      <c r="I247" s="230"/>
      <c r="J247" s="226"/>
      <c r="K247" s="226"/>
      <c r="L247" s="231"/>
      <c r="M247" s="232"/>
      <c r="N247" s="233"/>
      <c r="O247" s="233"/>
      <c r="P247" s="233"/>
      <c r="Q247" s="233"/>
      <c r="R247" s="233"/>
      <c r="S247" s="233"/>
      <c r="T247" s="234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T247" s="235" t="s">
        <v>358</v>
      </c>
      <c r="AU247" s="235" t="s">
        <v>82</v>
      </c>
      <c r="AV247" s="12" t="s">
        <v>82</v>
      </c>
      <c r="AW247" s="12" t="s">
        <v>35</v>
      </c>
      <c r="AX247" s="12" t="s">
        <v>74</v>
      </c>
      <c r="AY247" s="235" t="s">
        <v>351</v>
      </c>
    </row>
    <row r="248" spans="1:51" s="13" customFormat="1" ht="12">
      <c r="A248" s="13"/>
      <c r="B248" s="236"/>
      <c r="C248" s="237"/>
      <c r="D248" s="227" t="s">
        <v>358</v>
      </c>
      <c r="E248" s="238" t="s">
        <v>643</v>
      </c>
      <c r="F248" s="239" t="s">
        <v>82</v>
      </c>
      <c r="G248" s="237"/>
      <c r="H248" s="240">
        <v>1</v>
      </c>
      <c r="I248" s="241"/>
      <c r="J248" s="237"/>
      <c r="K248" s="237"/>
      <c r="L248" s="242"/>
      <c r="M248" s="243"/>
      <c r="N248" s="244"/>
      <c r="O248" s="244"/>
      <c r="P248" s="244"/>
      <c r="Q248" s="244"/>
      <c r="R248" s="244"/>
      <c r="S248" s="244"/>
      <c r="T248" s="245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46" t="s">
        <v>358</v>
      </c>
      <c r="AU248" s="246" t="s">
        <v>82</v>
      </c>
      <c r="AV248" s="13" t="s">
        <v>138</v>
      </c>
      <c r="AW248" s="13" t="s">
        <v>35</v>
      </c>
      <c r="AX248" s="13" t="s">
        <v>82</v>
      </c>
      <c r="AY248" s="246" t="s">
        <v>351</v>
      </c>
    </row>
    <row r="249" spans="1:65" s="2" customFormat="1" ht="21.75" customHeight="1">
      <c r="A249" s="38"/>
      <c r="B249" s="39"/>
      <c r="C249" s="212" t="s">
        <v>644</v>
      </c>
      <c r="D249" s="212" t="s">
        <v>352</v>
      </c>
      <c r="E249" s="213" t="s">
        <v>645</v>
      </c>
      <c r="F249" s="214" t="s">
        <v>646</v>
      </c>
      <c r="G249" s="215" t="s">
        <v>534</v>
      </c>
      <c r="H249" s="216">
        <v>12</v>
      </c>
      <c r="I249" s="217"/>
      <c r="J249" s="218">
        <f>ROUND(I249*H249,2)</f>
        <v>0</v>
      </c>
      <c r="K249" s="214" t="s">
        <v>356</v>
      </c>
      <c r="L249" s="44"/>
      <c r="M249" s="219" t="s">
        <v>28</v>
      </c>
      <c r="N249" s="220" t="s">
        <v>45</v>
      </c>
      <c r="O249" s="84"/>
      <c r="P249" s="221">
        <f>O249*H249</f>
        <v>0</v>
      </c>
      <c r="Q249" s="221">
        <v>0.04645</v>
      </c>
      <c r="R249" s="221">
        <f>Q249*H249</f>
        <v>0.5574</v>
      </c>
      <c r="S249" s="221">
        <v>0</v>
      </c>
      <c r="T249" s="222">
        <f>S249*H249</f>
        <v>0</v>
      </c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R249" s="223" t="s">
        <v>228</v>
      </c>
      <c r="AT249" s="223" t="s">
        <v>352</v>
      </c>
      <c r="AU249" s="223" t="s">
        <v>82</v>
      </c>
      <c r="AY249" s="17" t="s">
        <v>351</v>
      </c>
      <c r="BE249" s="224">
        <f>IF(N249="základní",J249,0)</f>
        <v>0</v>
      </c>
      <c r="BF249" s="224">
        <f>IF(N249="snížená",J249,0)</f>
        <v>0</v>
      </c>
      <c r="BG249" s="224">
        <f>IF(N249="zákl. přenesená",J249,0)</f>
        <v>0</v>
      </c>
      <c r="BH249" s="224">
        <f>IF(N249="sníž. přenesená",J249,0)</f>
        <v>0</v>
      </c>
      <c r="BI249" s="224">
        <f>IF(N249="nulová",J249,0)</f>
        <v>0</v>
      </c>
      <c r="BJ249" s="17" t="s">
        <v>82</v>
      </c>
      <c r="BK249" s="224">
        <f>ROUND(I249*H249,2)</f>
        <v>0</v>
      </c>
      <c r="BL249" s="17" t="s">
        <v>228</v>
      </c>
      <c r="BM249" s="223" t="s">
        <v>647</v>
      </c>
    </row>
    <row r="250" spans="1:51" s="12" customFormat="1" ht="12">
      <c r="A250" s="12"/>
      <c r="B250" s="225"/>
      <c r="C250" s="226"/>
      <c r="D250" s="227" t="s">
        <v>358</v>
      </c>
      <c r="E250" s="228" t="s">
        <v>28</v>
      </c>
      <c r="F250" s="229" t="s">
        <v>626</v>
      </c>
      <c r="G250" s="226"/>
      <c r="H250" s="228" t="s">
        <v>28</v>
      </c>
      <c r="I250" s="230"/>
      <c r="J250" s="226"/>
      <c r="K250" s="226"/>
      <c r="L250" s="231"/>
      <c r="M250" s="232"/>
      <c r="N250" s="233"/>
      <c r="O250" s="233"/>
      <c r="P250" s="233"/>
      <c r="Q250" s="233"/>
      <c r="R250" s="233"/>
      <c r="S250" s="233"/>
      <c r="T250" s="234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T250" s="235" t="s">
        <v>358</v>
      </c>
      <c r="AU250" s="235" t="s">
        <v>82</v>
      </c>
      <c r="AV250" s="12" t="s">
        <v>82</v>
      </c>
      <c r="AW250" s="12" t="s">
        <v>35</v>
      </c>
      <c r="AX250" s="12" t="s">
        <v>74</v>
      </c>
      <c r="AY250" s="235" t="s">
        <v>351</v>
      </c>
    </row>
    <row r="251" spans="1:51" s="13" customFormat="1" ht="12">
      <c r="A251" s="13"/>
      <c r="B251" s="236"/>
      <c r="C251" s="237"/>
      <c r="D251" s="227" t="s">
        <v>358</v>
      </c>
      <c r="E251" s="238" t="s">
        <v>648</v>
      </c>
      <c r="F251" s="239" t="s">
        <v>649</v>
      </c>
      <c r="G251" s="237"/>
      <c r="H251" s="240">
        <v>12</v>
      </c>
      <c r="I251" s="241"/>
      <c r="J251" s="237"/>
      <c r="K251" s="237"/>
      <c r="L251" s="242"/>
      <c r="M251" s="243"/>
      <c r="N251" s="244"/>
      <c r="O251" s="244"/>
      <c r="P251" s="244"/>
      <c r="Q251" s="244"/>
      <c r="R251" s="244"/>
      <c r="S251" s="244"/>
      <c r="T251" s="245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46" t="s">
        <v>358</v>
      </c>
      <c r="AU251" s="246" t="s">
        <v>82</v>
      </c>
      <c r="AV251" s="13" t="s">
        <v>138</v>
      </c>
      <c r="AW251" s="13" t="s">
        <v>35</v>
      </c>
      <c r="AX251" s="13" t="s">
        <v>82</v>
      </c>
      <c r="AY251" s="246" t="s">
        <v>351</v>
      </c>
    </row>
    <row r="252" spans="1:65" s="2" customFormat="1" ht="21.75" customHeight="1">
      <c r="A252" s="38"/>
      <c r="B252" s="39"/>
      <c r="C252" s="212" t="s">
        <v>650</v>
      </c>
      <c r="D252" s="212" t="s">
        <v>352</v>
      </c>
      <c r="E252" s="213" t="s">
        <v>651</v>
      </c>
      <c r="F252" s="214" t="s">
        <v>652</v>
      </c>
      <c r="G252" s="215" t="s">
        <v>534</v>
      </c>
      <c r="H252" s="216">
        <v>17</v>
      </c>
      <c r="I252" s="217"/>
      <c r="J252" s="218">
        <f>ROUND(I252*H252,2)</f>
        <v>0</v>
      </c>
      <c r="K252" s="214" t="s">
        <v>356</v>
      </c>
      <c r="L252" s="44"/>
      <c r="M252" s="219" t="s">
        <v>28</v>
      </c>
      <c r="N252" s="220" t="s">
        <v>45</v>
      </c>
      <c r="O252" s="84"/>
      <c r="P252" s="221">
        <f>O252*H252</f>
        <v>0</v>
      </c>
      <c r="Q252" s="221">
        <v>0.05563</v>
      </c>
      <c r="R252" s="221">
        <f>Q252*H252</f>
        <v>0.9457099999999999</v>
      </c>
      <c r="S252" s="221">
        <v>0</v>
      </c>
      <c r="T252" s="222">
        <f>S252*H252</f>
        <v>0</v>
      </c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R252" s="223" t="s">
        <v>228</v>
      </c>
      <c r="AT252" s="223" t="s">
        <v>352</v>
      </c>
      <c r="AU252" s="223" t="s">
        <v>82</v>
      </c>
      <c r="AY252" s="17" t="s">
        <v>351</v>
      </c>
      <c r="BE252" s="224">
        <f>IF(N252="základní",J252,0)</f>
        <v>0</v>
      </c>
      <c r="BF252" s="224">
        <f>IF(N252="snížená",J252,0)</f>
        <v>0</v>
      </c>
      <c r="BG252" s="224">
        <f>IF(N252="zákl. přenesená",J252,0)</f>
        <v>0</v>
      </c>
      <c r="BH252" s="224">
        <f>IF(N252="sníž. přenesená",J252,0)</f>
        <v>0</v>
      </c>
      <c r="BI252" s="224">
        <f>IF(N252="nulová",J252,0)</f>
        <v>0</v>
      </c>
      <c r="BJ252" s="17" t="s">
        <v>82</v>
      </c>
      <c r="BK252" s="224">
        <f>ROUND(I252*H252,2)</f>
        <v>0</v>
      </c>
      <c r="BL252" s="17" t="s">
        <v>228</v>
      </c>
      <c r="BM252" s="223" t="s">
        <v>653</v>
      </c>
    </row>
    <row r="253" spans="1:51" s="12" customFormat="1" ht="12">
      <c r="A253" s="12"/>
      <c r="B253" s="225"/>
      <c r="C253" s="226"/>
      <c r="D253" s="227" t="s">
        <v>358</v>
      </c>
      <c r="E253" s="228" t="s">
        <v>28</v>
      </c>
      <c r="F253" s="229" t="s">
        <v>626</v>
      </c>
      <c r="G253" s="226"/>
      <c r="H253" s="228" t="s">
        <v>28</v>
      </c>
      <c r="I253" s="230"/>
      <c r="J253" s="226"/>
      <c r="K253" s="226"/>
      <c r="L253" s="231"/>
      <c r="M253" s="232"/>
      <c r="N253" s="233"/>
      <c r="O253" s="233"/>
      <c r="P253" s="233"/>
      <c r="Q253" s="233"/>
      <c r="R253" s="233"/>
      <c r="S253" s="233"/>
      <c r="T253" s="234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T253" s="235" t="s">
        <v>358</v>
      </c>
      <c r="AU253" s="235" t="s">
        <v>82</v>
      </c>
      <c r="AV253" s="12" t="s">
        <v>82</v>
      </c>
      <c r="AW253" s="12" t="s">
        <v>35</v>
      </c>
      <c r="AX253" s="12" t="s">
        <v>74</v>
      </c>
      <c r="AY253" s="235" t="s">
        <v>351</v>
      </c>
    </row>
    <row r="254" spans="1:51" s="13" customFormat="1" ht="12">
      <c r="A254" s="13"/>
      <c r="B254" s="236"/>
      <c r="C254" s="237"/>
      <c r="D254" s="227" t="s">
        <v>358</v>
      </c>
      <c r="E254" s="238" t="s">
        <v>654</v>
      </c>
      <c r="F254" s="239" t="s">
        <v>655</v>
      </c>
      <c r="G254" s="237"/>
      <c r="H254" s="240">
        <v>17</v>
      </c>
      <c r="I254" s="241"/>
      <c r="J254" s="237"/>
      <c r="K254" s="237"/>
      <c r="L254" s="242"/>
      <c r="M254" s="243"/>
      <c r="N254" s="244"/>
      <c r="O254" s="244"/>
      <c r="P254" s="244"/>
      <c r="Q254" s="244"/>
      <c r="R254" s="244"/>
      <c r="S254" s="244"/>
      <c r="T254" s="245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46" t="s">
        <v>358</v>
      </c>
      <c r="AU254" s="246" t="s">
        <v>82</v>
      </c>
      <c r="AV254" s="13" t="s">
        <v>138</v>
      </c>
      <c r="AW254" s="13" t="s">
        <v>35</v>
      </c>
      <c r="AX254" s="13" t="s">
        <v>82</v>
      </c>
      <c r="AY254" s="246" t="s">
        <v>351</v>
      </c>
    </row>
    <row r="255" spans="1:65" s="2" customFormat="1" ht="21.75" customHeight="1">
      <c r="A255" s="38"/>
      <c r="B255" s="39"/>
      <c r="C255" s="212" t="s">
        <v>656</v>
      </c>
      <c r="D255" s="212" t="s">
        <v>352</v>
      </c>
      <c r="E255" s="213" t="s">
        <v>657</v>
      </c>
      <c r="F255" s="214" t="s">
        <v>658</v>
      </c>
      <c r="G255" s="215" t="s">
        <v>534</v>
      </c>
      <c r="H255" s="216">
        <v>4</v>
      </c>
      <c r="I255" s="217"/>
      <c r="J255" s="218">
        <f>ROUND(I255*H255,2)</f>
        <v>0</v>
      </c>
      <c r="K255" s="214" t="s">
        <v>356</v>
      </c>
      <c r="L255" s="44"/>
      <c r="M255" s="219" t="s">
        <v>28</v>
      </c>
      <c r="N255" s="220" t="s">
        <v>45</v>
      </c>
      <c r="O255" s="84"/>
      <c r="P255" s="221">
        <f>O255*H255</f>
        <v>0</v>
      </c>
      <c r="Q255" s="221">
        <v>0.06481</v>
      </c>
      <c r="R255" s="221">
        <f>Q255*H255</f>
        <v>0.25924</v>
      </c>
      <c r="S255" s="221">
        <v>0</v>
      </c>
      <c r="T255" s="222">
        <f>S255*H255</f>
        <v>0</v>
      </c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R255" s="223" t="s">
        <v>228</v>
      </c>
      <c r="AT255" s="223" t="s">
        <v>352</v>
      </c>
      <c r="AU255" s="223" t="s">
        <v>82</v>
      </c>
      <c r="AY255" s="17" t="s">
        <v>351</v>
      </c>
      <c r="BE255" s="224">
        <f>IF(N255="základní",J255,0)</f>
        <v>0</v>
      </c>
      <c r="BF255" s="224">
        <f>IF(N255="snížená",J255,0)</f>
        <v>0</v>
      </c>
      <c r="BG255" s="224">
        <f>IF(N255="zákl. přenesená",J255,0)</f>
        <v>0</v>
      </c>
      <c r="BH255" s="224">
        <f>IF(N255="sníž. přenesená",J255,0)</f>
        <v>0</v>
      </c>
      <c r="BI255" s="224">
        <f>IF(N255="nulová",J255,0)</f>
        <v>0</v>
      </c>
      <c r="BJ255" s="17" t="s">
        <v>82</v>
      </c>
      <c r="BK255" s="224">
        <f>ROUND(I255*H255,2)</f>
        <v>0</v>
      </c>
      <c r="BL255" s="17" t="s">
        <v>228</v>
      </c>
      <c r="BM255" s="223" t="s">
        <v>659</v>
      </c>
    </row>
    <row r="256" spans="1:51" s="12" customFormat="1" ht="12">
      <c r="A256" s="12"/>
      <c r="B256" s="225"/>
      <c r="C256" s="226"/>
      <c r="D256" s="227" t="s">
        <v>358</v>
      </c>
      <c r="E256" s="228" t="s">
        <v>28</v>
      </c>
      <c r="F256" s="229" t="s">
        <v>626</v>
      </c>
      <c r="G256" s="226"/>
      <c r="H256" s="228" t="s">
        <v>28</v>
      </c>
      <c r="I256" s="230"/>
      <c r="J256" s="226"/>
      <c r="K256" s="226"/>
      <c r="L256" s="231"/>
      <c r="M256" s="232"/>
      <c r="N256" s="233"/>
      <c r="O256" s="233"/>
      <c r="P256" s="233"/>
      <c r="Q256" s="233"/>
      <c r="R256" s="233"/>
      <c r="S256" s="233"/>
      <c r="T256" s="234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T256" s="235" t="s">
        <v>358</v>
      </c>
      <c r="AU256" s="235" t="s">
        <v>82</v>
      </c>
      <c r="AV256" s="12" t="s">
        <v>82</v>
      </c>
      <c r="AW256" s="12" t="s">
        <v>35</v>
      </c>
      <c r="AX256" s="12" t="s">
        <v>74</v>
      </c>
      <c r="AY256" s="235" t="s">
        <v>351</v>
      </c>
    </row>
    <row r="257" spans="1:51" s="13" customFormat="1" ht="12">
      <c r="A257" s="13"/>
      <c r="B257" s="236"/>
      <c r="C257" s="237"/>
      <c r="D257" s="227" t="s">
        <v>358</v>
      </c>
      <c r="E257" s="238" t="s">
        <v>660</v>
      </c>
      <c r="F257" s="239" t="s">
        <v>228</v>
      </c>
      <c r="G257" s="237"/>
      <c r="H257" s="240">
        <v>4</v>
      </c>
      <c r="I257" s="241"/>
      <c r="J257" s="237"/>
      <c r="K257" s="237"/>
      <c r="L257" s="242"/>
      <c r="M257" s="243"/>
      <c r="N257" s="244"/>
      <c r="O257" s="244"/>
      <c r="P257" s="244"/>
      <c r="Q257" s="244"/>
      <c r="R257" s="244"/>
      <c r="S257" s="244"/>
      <c r="T257" s="245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46" t="s">
        <v>358</v>
      </c>
      <c r="AU257" s="246" t="s">
        <v>82</v>
      </c>
      <c r="AV257" s="13" t="s">
        <v>138</v>
      </c>
      <c r="AW257" s="13" t="s">
        <v>35</v>
      </c>
      <c r="AX257" s="13" t="s">
        <v>82</v>
      </c>
      <c r="AY257" s="246" t="s">
        <v>351</v>
      </c>
    </row>
    <row r="258" spans="1:65" s="2" customFormat="1" ht="21.75" customHeight="1">
      <c r="A258" s="38"/>
      <c r="B258" s="39"/>
      <c r="C258" s="212" t="s">
        <v>661</v>
      </c>
      <c r="D258" s="212" t="s">
        <v>352</v>
      </c>
      <c r="E258" s="213" t="s">
        <v>662</v>
      </c>
      <c r="F258" s="214" t="s">
        <v>663</v>
      </c>
      <c r="G258" s="215" t="s">
        <v>534</v>
      </c>
      <c r="H258" s="216">
        <v>8</v>
      </c>
      <c r="I258" s="217"/>
      <c r="J258" s="218">
        <f>ROUND(I258*H258,2)</f>
        <v>0</v>
      </c>
      <c r="K258" s="214" t="s">
        <v>356</v>
      </c>
      <c r="L258" s="44"/>
      <c r="M258" s="219" t="s">
        <v>28</v>
      </c>
      <c r="N258" s="220" t="s">
        <v>45</v>
      </c>
      <c r="O258" s="84"/>
      <c r="P258" s="221">
        <f>O258*H258</f>
        <v>0</v>
      </c>
      <c r="Q258" s="221">
        <v>0.08347</v>
      </c>
      <c r="R258" s="221">
        <f>Q258*H258</f>
        <v>0.66776</v>
      </c>
      <c r="S258" s="221">
        <v>0</v>
      </c>
      <c r="T258" s="222">
        <f>S258*H258</f>
        <v>0</v>
      </c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R258" s="223" t="s">
        <v>228</v>
      </c>
      <c r="AT258" s="223" t="s">
        <v>352</v>
      </c>
      <c r="AU258" s="223" t="s">
        <v>82</v>
      </c>
      <c r="AY258" s="17" t="s">
        <v>351</v>
      </c>
      <c r="BE258" s="224">
        <f>IF(N258="základní",J258,0)</f>
        <v>0</v>
      </c>
      <c r="BF258" s="224">
        <f>IF(N258="snížená",J258,0)</f>
        <v>0</v>
      </c>
      <c r="BG258" s="224">
        <f>IF(N258="zákl. přenesená",J258,0)</f>
        <v>0</v>
      </c>
      <c r="BH258" s="224">
        <f>IF(N258="sníž. přenesená",J258,0)</f>
        <v>0</v>
      </c>
      <c r="BI258" s="224">
        <f>IF(N258="nulová",J258,0)</f>
        <v>0</v>
      </c>
      <c r="BJ258" s="17" t="s">
        <v>82</v>
      </c>
      <c r="BK258" s="224">
        <f>ROUND(I258*H258,2)</f>
        <v>0</v>
      </c>
      <c r="BL258" s="17" t="s">
        <v>228</v>
      </c>
      <c r="BM258" s="223" t="s">
        <v>664</v>
      </c>
    </row>
    <row r="259" spans="1:51" s="12" customFormat="1" ht="12">
      <c r="A259" s="12"/>
      <c r="B259" s="225"/>
      <c r="C259" s="226"/>
      <c r="D259" s="227" t="s">
        <v>358</v>
      </c>
      <c r="E259" s="228" t="s">
        <v>28</v>
      </c>
      <c r="F259" s="229" t="s">
        <v>626</v>
      </c>
      <c r="G259" s="226"/>
      <c r="H259" s="228" t="s">
        <v>28</v>
      </c>
      <c r="I259" s="230"/>
      <c r="J259" s="226"/>
      <c r="K259" s="226"/>
      <c r="L259" s="231"/>
      <c r="M259" s="232"/>
      <c r="N259" s="233"/>
      <c r="O259" s="233"/>
      <c r="P259" s="233"/>
      <c r="Q259" s="233"/>
      <c r="R259" s="233"/>
      <c r="S259" s="233"/>
      <c r="T259" s="234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T259" s="235" t="s">
        <v>358</v>
      </c>
      <c r="AU259" s="235" t="s">
        <v>82</v>
      </c>
      <c r="AV259" s="12" t="s">
        <v>82</v>
      </c>
      <c r="AW259" s="12" t="s">
        <v>35</v>
      </c>
      <c r="AX259" s="12" t="s">
        <v>74</v>
      </c>
      <c r="AY259" s="235" t="s">
        <v>351</v>
      </c>
    </row>
    <row r="260" spans="1:51" s="13" customFormat="1" ht="12">
      <c r="A260" s="13"/>
      <c r="B260" s="236"/>
      <c r="C260" s="237"/>
      <c r="D260" s="227" t="s">
        <v>358</v>
      </c>
      <c r="E260" s="238" t="s">
        <v>665</v>
      </c>
      <c r="F260" s="239" t="s">
        <v>666</v>
      </c>
      <c r="G260" s="237"/>
      <c r="H260" s="240">
        <v>8</v>
      </c>
      <c r="I260" s="241"/>
      <c r="J260" s="237"/>
      <c r="K260" s="237"/>
      <c r="L260" s="242"/>
      <c r="M260" s="243"/>
      <c r="N260" s="244"/>
      <c r="O260" s="244"/>
      <c r="P260" s="244"/>
      <c r="Q260" s="244"/>
      <c r="R260" s="244"/>
      <c r="S260" s="244"/>
      <c r="T260" s="245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46" t="s">
        <v>358</v>
      </c>
      <c r="AU260" s="246" t="s">
        <v>82</v>
      </c>
      <c r="AV260" s="13" t="s">
        <v>138</v>
      </c>
      <c r="AW260" s="13" t="s">
        <v>35</v>
      </c>
      <c r="AX260" s="13" t="s">
        <v>82</v>
      </c>
      <c r="AY260" s="246" t="s">
        <v>351</v>
      </c>
    </row>
    <row r="261" spans="1:65" s="2" customFormat="1" ht="21.75" customHeight="1">
      <c r="A261" s="38"/>
      <c r="B261" s="39"/>
      <c r="C261" s="212" t="s">
        <v>667</v>
      </c>
      <c r="D261" s="212" t="s">
        <v>352</v>
      </c>
      <c r="E261" s="213" t="s">
        <v>668</v>
      </c>
      <c r="F261" s="214" t="s">
        <v>669</v>
      </c>
      <c r="G261" s="215" t="s">
        <v>534</v>
      </c>
      <c r="H261" s="216">
        <v>20</v>
      </c>
      <c r="I261" s="217"/>
      <c r="J261" s="218">
        <f>ROUND(I261*H261,2)</f>
        <v>0</v>
      </c>
      <c r="K261" s="214" t="s">
        <v>356</v>
      </c>
      <c r="L261" s="44"/>
      <c r="M261" s="219" t="s">
        <v>28</v>
      </c>
      <c r="N261" s="220" t="s">
        <v>45</v>
      </c>
      <c r="O261" s="84"/>
      <c r="P261" s="221">
        <f>O261*H261</f>
        <v>0</v>
      </c>
      <c r="Q261" s="221">
        <v>0.10203</v>
      </c>
      <c r="R261" s="221">
        <f>Q261*H261</f>
        <v>2.0406</v>
      </c>
      <c r="S261" s="221">
        <v>0</v>
      </c>
      <c r="T261" s="222">
        <f>S261*H261</f>
        <v>0</v>
      </c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R261" s="223" t="s">
        <v>228</v>
      </c>
      <c r="AT261" s="223" t="s">
        <v>352</v>
      </c>
      <c r="AU261" s="223" t="s">
        <v>82</v>
      </c>
      <c r="AY261" s="17" t="s">
        <v>351</v>
      </c>
      <c r="BE261" s="224">
        <f>IF(N261="základní",J261,0)</f>
        <v>0</v>
      </c>
      <c r="BF261" s="224">
        <f>IF(N261="snížená",J261,0)</f>
        <v>0</v>
      </c>
      <c r="BG261" s="224">
        <f>IF(N261="zákl. přenesená",J261,0)</f>
        <v>0</v>
      </c>
      <c r="BH261" s="224">
        <f>IF(N261="sníž. přenesená",J261,0)</f>
        <v>0</v>
      </c>
      <c r="BI261" s="224">
        <f>IF(N261="nulová",J261,0)</f>
        <v>0</v>
      </c>
      <c r="BJ261" s="17" t="s">
        <v>82</v>
      </c>
      <c r="BK261" s="224">
        <f>ROUND(I261*H261,2)</f>
        <v>0</v>
      </c>
      <c r="BL261" s="17" t="s">
        <v>228</v>
      </c>
      <c r="BM261" s="223" t="s">
        <v>670</v>
      </c>
    </row>
    <row r="262" spans="1:51" s="12" customFormat="1" ht="12">
      <c r="A262" s="12"/>
      <c r="B262" s="225"/>
      <c r="C262" s="226"/>
      <c r="D262" s="227" t="s">
        <v>358</v>
      </c>
      <c r="E262" s="228" t="s">
        <v>28</v>
      </c>
      <c r="F262" s="229" t="s">
        <v>626</v>
      </c>
      <c r="G262" s="226"/>
      <c r="H262" s="228" t="s">
        <v>28</v>
      </c>
      <c r="I262" s="230"/>
      <c r="J262" s="226"/>
      <c r="K262" s="226"/>
      <c r="L262" s="231"/>
      <c r="M262" s="232"/>
      <c r="N262" s="233"/>
      <c r="O262" s="233"/>
      <c r="P262" s="233"/>
      <c r="Q262" s="233"/>
      <c r="R262" s="233"/>
      <c r="S262" s="233"/>
      <c r="T262" s="234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T262" s="235" t="s">
        <v>358</v>
      </c>
      <c r="AU262" s="235" t="s">
        <v>82</v>
      </c>
      <c r="AV262" s="12" t="s">
        <v>82</v>
      </c>
      <c r="AW262" s="12" t="s">
        <v>35</v>
      </c>
      <c r="AX262" s="12" t="s">
        <v>74</v>
      </c>
      <c r="AY262" s="235" t="s">
        <v>351</v>
      </c>
    </row>
    <row r="263" spans="1:51" s="13" customFormat="1" ht="12">
      <c r="A263" s="13"/>
      <c r="B263" s="236"/>
      <c r="C263" s="237"/>
      <c r="D263" s="227" t="s">
        <v>358</v>
      </c>
      <c r="E263" s="238" t="s">
        <v>671</v>
      </c>
      <c r="F263" s="239" t="s">
        <v>672</v>
      </c>
      <c r="G263" s="237"/>
      <c r="H263" s="240">
        <v>20</v>
      </c>
      <c r="I263" s="241"/>
      <c r="J263" s="237"/>
      <c r="K263" s="237"/>
      <c r="L263" s="242"/>
      <c r="M263" s="243"/>
      <c r="N263" s="244"/>
      <c r="O263" s="244"/>
      <c r="P263" s="244"/>
      <c r="Q263" s="244"/>
      <c r="R263" s="244"/>
      <c r="S263" s="244"/>
      <c r="T263" s="245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46" t="s">
        <v>358</v>
      </c>
      <c r="AU263" s="246" t="s">
        <v>82</v>
      </c>
      <c r="AV263" s="13" t="s">
        <v>138</v>
      </c>
      <c r="AW263" s="13" t="s">
        <v>35</v>
      </c>
      <c r="AX263" s="13" t="s">
        <v>82</v>
      </c>
      <c r="AY263" s="246" t="s">
        <v>351</v>
      </c>
    </row>
    <row r="264" spans="1:65" s="2" customFormat="1" ht="44.25" customHeight="1">
      <c r="A264" s="38"/>
      <c r="B264" s="39"/>
      <c r="C264" s="212" t="s">
        <v>673</v>
      </c>
      <c r="D264" s="212" t="s">
        <v>352</v>
      </c>
      <c r="E264" s="213" t="s">
        <v>674</v>
      </c>
      <c r="F264" s="214" t="s">
        <v>675</v>
      </c>
      <c r="G264" s="215" t="s">
        <v>534</v>
      </c>
      <c r="H264" s="216">
        <v>1</v>
      </c>
      <c r="I264" s="217"/>
      <c r="J264" s="218">
        <f>ROUND(I264*H264,2)</f>
        <v>0</v>
      </c>
      <c r="K264" s="214" t="s">
        <v>356</v>
      </c>
      <c r="L264" s="44"/>
      <c r="M264" s="219" t="s">
        <v>28</v>
      </c>
      <c r="N264" s="220" t="s">
        <v>45</v>
      </c>
      <c r="O264" s="84"/>
      <c r="P264" s="221">
        <f>O264*H264</f>
        <v>0</v>
      </c>
      <c r="Q264" s="221">
        <v>0.40475</v>
      </c>
      <c r="R264" s="221">
        <f>Q264*H264</f>
        <v>0.40475</v>
      </c>
      <c r="S264" s="221">
        <v>0</v>
      </c>
      <c r="T264" s="222">
        <f>S264*H264</f>
        <v>0</v>
      </c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R264" s="223" t="s">
        <v>228</v>
      </c>
      <c r="AT264" s="223" t="s">
        <v>352</v>
      </c>
      <c r="AU264" s="223" t="s">
        <v>82</v>
      </c>
      <c r="AY264" s="17" t="s">
        <v>351</v>
      </c>
      <c r="BE264" s="224">
        <f>IF(N264="základní",J264,0)</f>
        <v>0</v>
      </c>
      <c r="BF264" s="224">
        <f>IF(N264="snížená",J264,0)</f>
        <v>0</v>
      </c>
      <c r="BG264" s="224">
        <f>IF(N264="zákl. přenesená",J264,0)</f>
        <v>0</v>
      </c>
      <c r="BH264" s="224">
        <f>IF(N264="sníž. přenesená",J264,0)</f>
        <v>0</v>
      </c>
      <c r="BI264" s="224">
        <f>IF(N264="nulová",J264,0)</f>
        <v>0</v>
      </c>
      <c r="BJ264" s="17" t="s">
        <v>82</v>
      </c>
      <c r="BK264" s="224">
        <f>ROUND(I264*H264,2)</f>
        <v>0</v>
      </c>
      <c r="BL264" s="17" t="s">
        <v>228</v>
      </c>
      <c r="BM264" s="223" t="s">
        <v>676</v>
      </c>
    </row>
    <row r="265" spans="1:51" s="12" customFormat="1" ht="12">
      <c r="A265" s="12"/>
      <c r="B265" s="225"/>
      <c r="C265" s="226"/>
      <c r="D265" s="227" t="s">
        <v>358</v>
      </c>
      <c r="E265" s="228" t="s">
        <v>28</v>
      </c>
      <c r="F265" s="229" t="s">
        <v>626</v>
      </c>
      <c r="G265" s="226"/>
      <c r="H265" s="228" t="s">
        <v>28</v>
      </c>
      <c r="I265" s="230"/>
      <c r="J265" s="226"/>
      <c r="K265" s="226"/>
      <c r="L265" s="231"/>
      <c r="M265" s="232"/>
      <c r="N265" s="233"/>
      <c r="O265" s="233"/>
      <c r="P265" s="233"/>
      <c r="Q265" s="233"/>
      <c r="R265" s="233"/>
      <c r="S265" s="233"/>
      <c r="T265" s="234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T265" s="235" t="s">
        <v>358</v>
      </c>
      <c r="AU265" s="235" t="s">
        <v>82</v>
      </c>
      <c r="AV265" s="12" t="s">
        <v>82</v>
      </c>
      <c r="AW265" s="12" t="s">
        <v>35</v>
      </c>
      <c r="AX265" s="12" t="s">
        <v>74</v>
      </c>
      <c r="AY265" s="235" t="s">
        <v>351</v>
      </c>
    </row>
    <row r="266" spans="1:51" s="13" customFormat="1" ht="12">
      <c r="A266" s="13"/>
      <c r="B266" s="236"/>
      <c r="C266" s="237"/>
      <c r="D266" s="227" t="s">
        <v>358</v>
      </c>
      <c r="E266" s="238" t="s">
        <v>677</v>
      </c>
      <c r="F266" s="239" t="s">
        <v>82</v>
      </c>
      <c r="G266" s="237"/>
      <c r="H266" s="240">
        <v>1</v>
      </c>
      <c r="I266" s="241"/>
      <c r="J266" s="237"/>
      <c r="K266" s="237"/>
      <c r="L266" s="242"/>
      <c r="M266" s="243"/>
      <c r="N266" s="244"/>
      <c r="O266" s="244"/>
      <c r="P266" s="244"/>
      <c r="Q266" s="244"/>
      <c r="R266" s="244"/>
      <c r="S266" s="244"/>
      <c r="T266" s="245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46" t="s">
        <v>358</v>
      </c>
      <c r="AU266" s="246" t="s">
        <v>82</v>
      </c>
      <c r="AV266" s="13" t="s">
        <v>138</v>
      </c>
      <c r="AW266" s="13" t="s">
        <v>35</v>
      </c>
      <c r="AX266" s="13" t="s">
        <v>82</v>
      </c>
      <c r="AY266" s="246" t="s">
        <v>351</v>
      </c>
    </row>
    <row r="267" spans="1:65" s="2" customFormat="1" ht="21.75" customHeight="1">
      <c r="A267" s="38"/>
      <c r="B267" s="39"/>
      <c r="C267" s="212" t="s">
        <v>678</v>
      </c>
      <c r="D267" s="212" t="s">
        <v>352</v>
      </c>
      <c r="E267" s="213" t="s">
        <v>679</v>
      </c>
      <c r="F267" s="214" t="s">
        <v>680</v>
      </c>
      <c r="G267" s="215" t="s">
        <v>612</v>
      </c>
      <c r="H267" s="216">
        <v>52</v>
      </c>
      <c r="I267" s="217"/>
      <c r="J267" s="218">
        <f>ROUND(I267*H267,2)</f>
        <v>0</v>
      </c>
      <c r="K267" s="214" t="s">
        <v>356</v>
      </c>
      <c r="L267" s="44"/>
      <c r="M267" s="219" t="s">
        <v>28</v>
      </c>
      <c r="N267" s="220" t="s">
        <v>45</v>
      </c>
      <c r="O267" s="84"/>
      <c r="P267" s="221">
        <f>O267*H267</f>
        <v>0</v>
      </c>
      <c r="Q267" s="221">
        <v>0.0003</v>
      </c>
      <c r="R267" s="221">
        <f>Q267*H267</f>
        <v>0.0156</v>
      </c>
      <c r="S267" s="221">
        <v>0</v>
      </c>
      <c r="T267" s="222">
        <f>S267*H267</f>
        <v>0</v>
      </c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R267" s="223" t="s">
        <v>228</v>
      </c>
      <c r="AT267" s="223" t="s">
        <v>352</v>
      </c>
      <c r="AU267" s="223" t="s">
        <v>82</v>
      </c>
      <c r="AY267" s="17" t="s">
        <v>351</v>
      </c>
      <c r="BE267" s="224">
        <f>IF(N267="základní",J267,0)</f>
        <v>0</v>
      </c>
      <c r="BF267" s="224">
        <f>IF(N267="snížená",J267,0)</f>
        <v>0</v>
      </c>
      <c r="BG267" s="224">
        <f>IF(N267="zákl. přenesená",J267,0)</f>
        <v>0</v>
      </c>
      <c r="BH267" s="224">
        <f>IF(N267="sníž. přenesená",J267,0)</f>
        <v>0</v>
      </c>
      <c r="BI267" s="224">
        <f>IF(N267="nulová",J267,0)</f>
        <v>0</v>
      </c>
      <c r="BJ267" s="17" t="s">
        <v>82</v>
      </c>
      <c r="BK267" s="224">
        <f>ROUND(I267*H267,2)</f>
        <v>0</v>
      </c>
      <c r="BL267" s="17" t="s">
        <v>228</v>
      </c>
      <c r="BM267" s="223" t="s">
        <v>681</v>
      </c>
    </row>
    <row r="268" spans="1:51" s="12" customFormat="1" ht="12">
      <c r="A268" s="12"/>
      <c r="B268" s="225"/>
      <c r="C268" s="226"/>
      <c r="D268" s="227" t="s">
        <v>358</v>
      </c>
      <c r="E268" s="228" t="s">
        <v>28</v>
      </c>
      <c r="F268" s="229" t="s">
        <v>626</v>
      </c>
      <c r="G268" s="226"/>
      <c r="H268" s="228" t="s">
        <v>28</v>
      </c>
      <c r="I268" s="230"/>
      <c r="J268" s="226"/>
      <c r="K268" s="226"/>
      <c r="L268" s="231"/>
      <c r="M268" s="232"/>
      <c r="N268" s="233"/>
      <c r="O268" s="233"/>
      <c r="P268" s="233"/>
      <c r="Q268" s="233"/>
      <c r="R268" s="233"/>
      <c r="S268" s="233"/>
      <c r="T268" s="234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T268" s="235" t="s">
        <v>358</v>
      </c>
      <c r="AU268" s="235" t="s">
        <v>82</v>
      </c>
      <c r="AV268" s="12" t="s">
        <v>82</v>
      </c>
      <c r="AW268" s="12" t="s">
        <v>35</v>
      </c>
      <c r="AX268" s="12" t="s">
        <v>74</v>
      </c>
      <c r="AY268" s="235" t="s">
        <v>351</v>
      </c>
    </row>
    <row r="269" spans="1:51" s="13" customFormat="1" ht="12">
      <c r="A269" s="13"/>
      <c r="B269" s="236"/>
      <c r="C269" s="237"/>
      <c r="D269" s="227" t="s">
        <v>358</v>
      </c>
      <c r="E269" s="238" t="s">
        <v>682</v>
      </c>
      <c r="F269" s="239" t="s">
        <v>683</v>
      </c>
      <c r="G269" s="237"/>
      <c r="H269" s="240">
        <v>52</v>
      </c>
      <c r="I269" s="241"/>
      <c r="J269" s="237"/>
      <c r="K269" s="237"/>
      <c r="L269" s="242"/>
      <c r="M269" s="243"/>
      <c r="N269" s="244"/>
      <c r="O269" s="244"/>
      <c r="P269" s="244"/>
      <c r="Q269" s="244"/>
      <c r="R269" s="244"/>
      <c r="S269" s="244"/>
      <c r="T269" s="245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46" t="s">
        <v>358</v>
      </c>
      <c r="AU269" s="246" t="s">
        <v>82</v>
      </c>
      <c r="AV269" s="13" t="s">
        <v>138</v>
      </c>
      <c r="AW269" s="13" t="s">
        <v>35</v>
      </c>
      <c r="AX269" s="13" t="s">
        <v>82</v>
      </c>
      <c r="AY269" s="246" t="s">
        <v>351</v>
      </c>
    </row>
    <row r="270" spans="1:65" s="2" customFormat="1" ht="33" customHeight="1">
      <c r="A270" s="38"/>
      <c r="B270" s="39"/>
      <c r="C270" s="212" t="s">
        <v>684</v>
      </c>
      <c r="D270" s="212" t="s">
        <v>352</v>
      </c>
      <c r="E270" s="213" t="s">
        <v>685</v>
      </c>
      <c r="F270" s="214" t="s">
        <v>686</v>
      </c>
      <c r="G270" s="215" t="s">
        <v>398</v>
      </c>
      <c r="H270" s="216">
        <v>4.65</v>
      </c>
      <c r="I270" s="217"/>
      <c r="J270" s="218">
        <f>ROUND(I270*H270,2)</f>
        <v>0</v>
      </c>
      <c r="K270" s="214" t="s">
        <v>356</v>
      </c>
      <c r="L270" s="44"/>
      <c r="M270" s="219" t="s">
        <v>28</v>
      </c>
      <c r="N270" s="220" t="s">
        <v>45</v>
      </c>
      <c r="O270" s="84"/>
      <c r="P270" s="221">
        <f>O270*H270</f>
        <v>0</v>
      </c>
      <c r="Q270" s="221">
        <v>0.23458</v>
      </c>
      <c r="R270" s="221">
        <f>Q270*H270</f>
        <v>1.0907970000000002</v>
      </c>
      <c r="S270" s="221">
        <v>0</v>
      </c>
      <c r="T270" s="222">
        <f>S270*H270</f>
        <v>0</v>
      </c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R270" s="223" t="s">
        <v>228</v>
      </c>
      <c r="AT270" s="223" t="s">
        <v>352</v>
      </c>
      <c r="AU270" s="223" t="s">
        <v>82</v>
      </c>
      <c r="AY270" s="17" t="s">
        <v>351</v>
      </c>
      <c r="BE270" s="224">
        <f>IF(N270="základní",J270,0)</f>
        <v>0</v>
      </c>
      <c r="BF270" s="224">
        <f>IF(N270="snížená",J270,0)</f>
        <v>0</v>
      </c>
      <c r="BG270" s="224">
        <f>IF(N270="zákl. přenesená",J270,0)</f>
        <v>0</v>
      </c>
      <c r="BH270" s="224">
        <f>IF(N270="sníž. přenesená",J270,0)</f>
        <v>0</v>
      </c>
      <c r="BI270" s="224">
        <f>IF(N270="nulová",J270,0)</f>
        <v>0</v>
      </c>
      <c r="BJ270" s="17" t="s">
        <v>82</v>
      </c>
      <c r="BK270" s="224">
        <f>ROUND(I270*H270,2)</f>
        <v>0</v>
      </c>
      <c r="BL270" s="17" t="s">
        <v>228</v>
      </c>
      <c r="BM270" s="223" t="s">
        <v>687</v>
      </c>
    </row>
    <row r="271" spans="1:51" s="12" customFormat="1" ht="12">
      <c r="A271" s="12"/>
      <c r="B271" s="225"/>
      <c r="C271" s="226"/>
      <c r="D271" s="227" t="s">
        <v>358</v>
      </c>
      <c r="E271" s="228" t="s">
        <v>28</v>
      </c>
      <c r="F271" s="229" t="s">
        <v>582</v>
      </c>
      <c r="G271" s="226"/>
      <c r="H271" s="228" t="s">
        <v>28</v>
      </c>
      <c r="I271" s="230"/>
      <c r="J271" s="226"/>
      <c r="K271" s="226"/>
      <c r="L271" s="231"/>
      <c r="M271" s="232"/>
      <c r="N271" s="233"/>
      <c r="O271" s="233"/>
      <c r="P271" s="233"/>
      <c r="Q271" s="233"/>
      <c r="R271" s="233"/>
      <c r="S271" s="233"/>
      <c r="T271" s="234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T271" s="235" t="s">
        <v>358</v>
      </c>
      <c r="AU271" s="235" t="s">
        <v>82</v>
      </c>
      <c r="AV271" s="12" t="s">
        <v>82</v>
      </c>
      <c r="AW271" s="12" t="s">
        <v>35</v>
      </c>
      <c r="AX271" s="12" t="s">
        <v>74</v>
      </c>
      <c r="AY271" s="235" t="s">
        <v>351</v>
      </c>
    </row>
    <row r="272" spans="1:51" s="13" customFormat="1" ht="12">
      <c r="A272" s="13"/>
      <c r="B272" s="236"/>
      <c r="C272" s="237"/>
      <c r="D272" s="227" t="s">
        <v>358</v>
      </c>
      <c r="E272" s="238" t="s">
        <v>688</v>
      </c>
      <c r="F272" s="239" t="s">
        <v>689</v>
      </c>
      <c r="G272" s="237"/>
      <c r="H272" s="240">
        <v>4.65</v>
      </c>
      <c r="I272" s="241"/>
      <c r="J272" s="237"/>
      <c r="K272" s="237"/>
      <c r="L272" s="242"/>
      <c r="M272" s="243"/>
      <c r="N272" s="244"/>
      <c r="O272" s="244"/>
      <c r="P272" s="244"/>
      <c r="Q272" s="244"/>
      <c r="R272" s="244"/>
      <c r="S272" s="244"/>
      <c r="T272" s="245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46" t="s">
        <v>358</v>
      </c>
      <c r="AU272" s="246" t="s">
        <v>82</v>
      </c>
      <c r="AV272" s="13" t="s">
        <v>138</v>
      </c>
      <c r="AW272" s="13" t="s">
        <v>35</v>
      </c>
      <c r="AX272" s="13" t="s">
        <v>82</v>
      </c>
      <c r="AY272" s="246" t="s">
        <v>351</v>
      </c>
    </row>
    <row r="273" spans="1:65" s="2" customFormat="1" ht="33" customHeight="1">
      <c r="A273" s="38"/>
      <c r="B273" s="39"/>
      <c r="C273" s="212" t="s">
        <v>690</v>
      </c>
      <c r="D273" s="212" t="s">
        <v>352</v>
      </c>
      <c r="E273" s="213" t="s">
        <v>691</v>
      </c>
      <c r="F273" s="214" t="s">
        <v>692</v>
      </c>
      <c r="G273" s="215" t="s">
        <v>398</v>
      </c>
      <c r="H273" s="216">
        <v>100.96</v>
      </c>
      <c r="I273" s="217"/>
      <c r="J273" s="218">
        <f>ROUND(I273*H273,2)</f>
        <v>0</v>
      </c>
      <c r="K273" s="214" t="s">
        <v>356</v>
      </c>
      <c r="L273" s="44"/>
      <c r="M273" s="219" t="s">
        <v>28</v>
      </c>
      <c r="N273" s="220" t="s">
        <v>45</v>
      </c>
      <c r="O273" s="84"/>
      <c r="P273" s="221">
        <f>O273*H273</f>
        <v>0</v>
      </c>
      <c r="Q273" s="221">
        <v>0.13415</v>
      </c>
      <c r="R273" s="221">
        <f>Q273*H273</f>
        <v>13.543783999999999</v>
      </c>
      <c r="S273" s="221">
        <v>0</v>
      </c>
      <c r="T273" s="222">
        <f>S273*H273</f>
        <v>0</v>
      </c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R273" s="223" t="s">
        <v>228</v>
      </c>
      <c r="AT273" s="223" t="s">
        <v>352</v>
      </c>
      <c r="AU273" s="223" t="s">
        <v>82</v>
      </c>
      <c r="AY273" s="17" t="s">
        <v>351</v>
      </c>
      <c r="BE273" s="224">
        <f>IF(N273="základní",J273,0)</f>
        <v>0</v>
      </c>
      <c r="BF273" s="224">
        <f>IF(N273="snížená",J273,0)</f>
        <v>0</v>
      </c>
      <c r="BG273" s="224">
        <f>IF(N273="zákl. přenesená",J273,0)</f>
        <v>0</v>
      </c>
      <c r="BH273" s="224">
        <f>IF(N273="sníž. přenesená",J273,0)</f>
        <v>0</v>
      </c>
      <c r="BI273" s="224">
        <f>IF(N273="nulová",J273,0)</f>
        <v>0</v>
      </c>
      <c r="BJ273" s="17" t="s">
        <v>82</v>
      </c>
      <c r="BK273" s="224">
        <f>ROUND(I273*H273,2)</f>
        <v>0</v>
      </c>
      <c r="BL273" s="17" t="s">
        <v>228</v>
      </c>
      <c r="BM273" s="223" t="s">
        <v>693</v>
      </c>
    </row>
    <row r="274" spans="1:51" s="12" customFormat="1" ht="12">
      <c r="A274" s="12"/>
      <c r="B274" s="225"/>
      <c r="C274" s="226"/>
      <c r="D274" s="227" t="s">
        <v>358</v>
      </c>
      <c r="E274" s="228" t="s">
        <v>28</v>
      </c>
      <c r="F274" s="229" t="s">
        <v>582</v>
      </c>
      <c r="G274" s="226"/>
      <c r="H274" s="228" t="s">
        <v>28</v>
      </c>
      <c r="I274" s="230"/>
      <c r="J274" s="226"/>
      <c r="K274" s="226"/>
      <c r="L274" s="231"/>
      <c r="M274" s="232"/>
      <c r="N274" s="233"/>
      <c r="O274" s="233"/>
      <c r="P274" s="233"/>
      <c r="Q274" s="233"/>
      <c r="R274" s="233"/>
      <c r="S274" s="233"/>
      <c r="T274" s="234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T274" s="235" t="s">
        <v>358</v>
      </c>
      <c r="AU274" s="235" t="s">
        <v>82</v>
      </c>
      <c r="AV274" s="12" t="s">
        <v>82</v>
      </c>
      <c r="AW274" s="12" t="s">
        <v>35</v>
      </c>
      <c r="AX274" s="12" t="s">
        <v>74</v>
      </c>
      <c r="AY274" s="235" t="s">
        <v>351</v>
      </c>
    </row>
    <row r="275" spans="1:51" s="13" customFormat="1" ht="12">
      <c r="A275" s="13"/>
      <c r="B275" s="236"/>
      <c r="C275" s="237"/>
      <c r="D275" s="227" t="s">
        <v>358</v>
      </c>
      <c r="E275" s="238" t="s">
        <v>694</v>
      </c>
      <c r="F275" s="239" t="s">
        <v>695</v>
      </c>
      <c r="G275" s="237"/>
      <c r="H275" s="240">
        <v>109.76</v>
      </c>
      <c r="I275" s="241"/>
      <c r="J275" s="237"/>
      <c r="K275" s="237"/>
      <c r="L275" s="242"/>
      <c r="M275" s="243"/>
      <c r="N275" s="244"/>
      <c r="O275" s="244"/>
      <c r="P275" s="244"/>
      <c r="Q275" s="244"/>
      <c r="R275" s="244"/>
      <c r="S275" s="244"/>
      <c r="T275" s="245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46" t="s">
        <v>358</v>
      </c>
      <c r="AU275" s="246" t="s">
        <v>82</v>
      </c>
      <c r="AV275" s="13" t="s">
        <v>138</v>
      </c>
      <c r="AW275" s="13" t="s">
        <v>35</v>
      </c>
      <c r="AX275" s="13" t="s">
        <v>74</v>
      </c>
      <c r="AY275" s="246" t="s">
        <v>351</v>
      </c>
    </row>
    <row r="276" spans="1:51" s="13" customFormat="1" ht="12">
      <c r="A276" s="13"/>
      <c r="B276" s="236"/>
      <c r="C276" s="237"/>
      <c r="D276" s="227" t="s">
        <v>358</v>
      </c>
      <c r="E276" s="238" t="s">
        <v>175</v>
      </c>
      <c r="F276" s="239" t="s">
        <v>696</v>
      </c>
      <c r="G276" s="237"/>
      <c r="H276" s="240">
        <v>-8.8</v>
      </c>
      <c r="I276" s="241"/>
      <c r="J276" s="237"/>
      <c r="K276" s="237"/>
      <c r="L276" s="242"/>
      <c r="M276" s="243"/>
      <c r="N276" s="244"/>
      <c r="O276" s="244"/>
      <c r="P276" s="244"/>
      <c r="Q276" s="244"/>
      <c r="R276" s="244"/>
      <c r="S276" s="244"/>
      <c r="T276" s="245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46" t="s">
        <v>358</v>
      </c>
      <c r="AU276" s="246" t="s">
        <v>82</v>
      </c>
      <c r="AV276" s="13" t="s">
        <v>138</v>
      </c>
      <c r="AW276" s="13" t="s">
        <v>35</v>
      </c>
      <c r="AX276" s="13" t="s">
        <v>74</v>
      </c>
      <c r="AY276" s="246" t="s">
        <v>351</v>
      </c>
    </row>
    <row r="277" spans="1:51" s="13" customFormat="1" ht="12">
      <c r="A277" s="13"/>
      <c r="B277" s="236"/>
      <c r="C277" s="237"/>
      <c r="D277" s="227" t="s">
        <v>358</v>
      </c>
      <c r="E277" s="238" t="s">
        <v>697</v>
      </c>
      <c r="F277" s="239" t="s">
        <v>698</v>
      </c>
      <c r="G277" s="237"/>
      <c r="H277" s="240">
        <v>100.96</v>
      </c>
      <c r="I277" s="241"/>
      <c r="J277" s="237"/>
      <c r="K277" s="237"/>
      <c r="L277" s="242"/>
      <c r="M277" s="243"/>
      <c r="N277" s="244"/>
      <c r="O277" s="244"/>
      <c r="P277" s="244"/>
      <c r="Q277" s="244"/>
      <c r="R277" s="244"/>
      <c r="S277" s="244"/>
      <c r="T277" s="245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46" t="s">
        <v>358</v>
      </c>
      <c r="AU277" s="246" t="s">
        <v>82</v>
      </c>
      <c r="AV277" s="13" t="s">
        <v>138</v>
      </c>
      <c r="AW277" s="13" t="s">
        <v>35</v>
      </c>
      <c r="AX277" s="13" t="s">
        <v>82</v>
      </c>
      <c r="AY277" s="246" t="s">
        <v>351</v>
      </c>
    </row>
    <row r="278" spans="1:65" s="2" customFormat="1" ht="21.75" customHeight="1">
      <c r="A278" s="38"/>
      <c r="B278" s="39"/>
      <c r="C278" s="212" t="s">
        <v>699</v>
      </c>
      <c r="D278" s="212" t="s">
        <v>352</v>
      </c>
      <c r="E278" s="213" t="s">
        <v>700</v>
      </c>
      <c r="F278" s="214" t="s">
        <v>701</v>
      </c>
      <c r="G278" s="215" t="s">
        <v>612</v>
      </c>
      <c r="H278" s="216">
        <v>34.3</v>
      </c>
      <c r="I278" s="217"/>
      <c r="J278" s="218">
        <f>ROUND(I278*H278,2)</f>
        <v>0</v>
      </c>
      <c r="K278" s="214" t="s">
        <v>356</v>
      </c>
      <c r="L278" s="44"/>
      <c r="M278" s="219" t="s">
        <v>28</v>
      </c>
      <c r="N278" s="220" t="s">
        <v>45</v>
      </c>
      <c r="O278" s="84"/>
      <c r="P278" s="221">
        <f>O278*H278</f>
        <v>0</v>
      </c>
      <c r="Q278" s="221">
        <v>0.00012</v>
      </c>
      <c r="R278" s="221">
        <f>Q278*H278</f>
        <v>0.004116</v>
      </c>
      <c r="S278" s="221">
        <v>0</v>
      </c>
      <c r="T278" s="222">
        <f>S278*H278</f>
        <v>0</v>
      </c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R278" s="223" t="s">
        <v>228</v>
      </c>
      <c r="AT278" s="223" t="s">
        <v>352</v>
      </c>
      <c r="AU278" s="223" t="s">
        <v>82</v>
      </c>
      <c r="AY278" s="17" t="s">
        <v>351</v>
      </c>
      <c r="BE278" s="224">
        <f>IF(N278="základní",J278,0)</f>
        <v>0</v>
      </c>
      <c r="BF278" s="224">
        <f>IF(N278="snížená",J278,0)</f>
        <v>0</v>
      </c>
      <c r="BG278" s="224">
        <f>IF(N278="zákl. přenesená",J278,0)</f>
        <v>0</v>
      </c>
      <c r="BH278" s="224">
        <f>IF(N278="sníž. přenesená",J278,0)</f>
        <v>0</v>
      </c>
      <c r="BI278" s="224">
        <f>IF(N278="nulová",J278,0)</f>
        <v>0</v>
      </c>
      <c r="BJ278" s="17" t="s">
        <v>82</v>
      </c>
      <c r="BK278" s="224">
        <f>ROUND(I278*H278,2)</f>
        <v>0</v>
      </c>
      <c r="BL278" s="17" t="s">
        <v>228</v>
      </c>
      <c r="BM278" s="223" t="s">
        <v>702</v>
      </c>
    </row>
    <row r="279" spans="1:51" s="12" customFormat="1" ht="12">
      <c r="A279" s="12"/>
      <c r="B279" s="225"/>
      <c r="C279" s="226"/>
      <c r="D279" s="227" t="s">
        <v>358</v>
      </c>
      <c r="E279" s="228" t="s">
        <v>28</v>
      </c>
      <c r="F279" s="229" t="s">
        <v>582</v>
      </c>
      <c r="G279" s="226"/>
      <c r="H279" s="228" t="s">
        <v>28</v>
      </c>
      <c r="I279" s="230"/>
      <c r="J279" s="226"/>
      <c r="K279" s="226"/>
      <c r="L279" s="231"/>
      <c r="M279" s="232"/>
      <c r="N279" s="233"/>
      <c r="O279" s="233"/>
      <c r="P279" s="233"/>
      <c r="Q279" s="233"/>
      <c r="R279" s="233"/>
      <c r="S279" s="233"/>
      <c r="T279" s="234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T279" s="235" t="s">
        <v>358</v>
      </c>
      <c r="AU279" s="235" t="s">
        <v>82</v>
      </c>
      <c r="AV279" s="12" t="s">
        <v>82</v>
      </c>
      <c r="AW279" s="12" t="s">
        <v>35</v>
      </c>
      <c r="AX279" s="12" t="s">
        <v>74</v>
      </c>
      <c r="AY279" s="235" t="s">
        <v>351</v>
      </c>
    </row>
    <row r="280" spans="1:51" s="13" customFormat="1" ht="12">
      <c r="A280" s="13"/>
      <c r="B280" s="236"/>
      <c r="C280" s="237"/>
      <c r="D280" s="227" t="s">
        <v>358</v>
      </c>
      <c r="E280" s="238" t="s">
        <v>703</v>
      </c>
      <c r="F280" s="239" t="s">
        <v>704</v>
      </c>
      <c r="G280" s="237"/>
      <c r="H280" s="240">
        <v>34.3</v>
      </c>
      <c r="I280" s="241"/>
      <c r="J280" s="237"/>
      <c r="K280" s="237"/>
      <c r="L280" s="242"/>
      <c r="M280" s="243"/>
      <c r="N280" s="244"/>
      <c r="O280" s="244"/>
      <c r="P280" s="244"/>
      <c r="Q280" s="244"/>
      <c r="R280" s="244"/>
      <c r="S280" s="244"/>
      <c r="T280" s="245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46" t="s">
        <v>358</v>
      </c>
      <c r="AU280" s="246" t="s">
        <v>82</v>
      </c>
      <c r="AV280" s="13" t="s">
        <v>138</v>
      </c>
      <c r="AW280" s="13" t="s">
        <v>35</v>
      </c>
      <c r="AX280" s="13" t="s">
        <v>82</v>
      </c>
      <c r="AY280" s="246" t="s">
        <v>351</v>
      </c>
    </row>
    <row r="281" spans="1:65" s="2" customFormat="1" ht="16.5" customHeight="1">
      <c r="A281" s="38"/>
      <c r="B281" s="39"/>
      <c r="C281" s="212" t="s">
        <v>705</v>
      </c>
      <c r="D281" s="212" t="s">
        <v>352</v>
      </c>
      <c r="E281" s="213" t="s">
        <v>706</v>
      </c>
      <c r="F281" s="214" t="s">
        <v>707</v>
      </c>
      <c r="G281" s="215" t="s">
        <v>612</v>
      </c>
      <c r="H281" s="216">
        <v>8.8</v>
      </c>
      <c r="I281" s="217"/>
      <c r="J281" s="218">
        <f>ROUND(I281*H281,2)</f>
        <v>0</v>
      </c>
      <c r="K281" s="214" t="s">
        <v>28</v>
      </c>
      <c r="L281" s="44"/>
      <c r="M281" s="219" t="s">
        <v>28</v>
      </c>
      <c r="N281" s="220" t="s">
        <v>45</v>
      </c>
      <c r="O281" s="84"/>
      <c r="P281" s="221">
        <f>O281*H281</f>
        <v>0</v>
      </c>
      <c r="Q281" s="221">
        <v>0.00012</v>
      </c>
      <c r="R281" s="221">
        <f>Q281*H281</f>
        <v>0.001056</v>
      </c>
      <c r="S281" s="221">
        <v>0</v>
      </c>
      <c r="T281" s="222">
        <f>S281*H281</f>
        <v>0</v>
      </c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R281" s="223" t="s">
        <v>228</v>
      </c>
      <c r="AT281" s="223" t="s">
        <v>352</v>
      </c>
      <c r="AU281" s="223" t="s">
        <v>82</v>
      </c>
      <c r="AY281" s="17" t="s">
        <v>351</v>
      </c>
      <c r="BE281" s="224">
        <f>IF(N281="základní",J281,0)</f>
        <v>0</v>
      </c>
      <c r="BF281" s="224">
        <f>IF(N281="snížená",J281,0)</f>
        <v>0</v>
      </c>
      <c r="BG281" s="224">
        <f>IF(N281="zákl. přenesená",J281,0)</f>
        <v>0</v>
      </c>
      <c r="BH281" s="224">
        <f>IF(N281="sníž. přenesená",J281,0)</f>
        <v>0</v>
      </c>
      <c r="BI281" s="224">
        <f>IF(N281="nulová",J281,0)</f>
        <v>0</v>
      </c>
      <c r="BJ281" s="17" t="s">
        <v>82</v>
      </c>
      <c r="BK281" s="224">
        <f>ROUND(I281*H281,2)</f>
        <v>0</v>
      </c>
      <c r="BL281" s="17" t="s">
        <v>228</v>
      </c>
      <c r="BM281" s="223" t="s">
        <v>708</v>
      </c>
    </row>
    <row r="282" spans="1:51" s="12" customFormat="1" ht="12">
      <c r="A282" s="12"/>
      <c r="B282" s="225"/>
      <c r="C282" s="226"/>
      <c r="D282" s="227" t="s">
        <v>358</v>
      </c>
      <c r="E282" s="228" t="s">
        <v>28</v>
      </c>
      <c r="F282" s="229" t="s">
        <v>582</v>
      </c>
      <c r="G282" s="226"/>
      <c r="H282" s="228" t="s">
        <v>28</v>
      </c>
      <c r="I282" s="230"/>
      <c r="J282" s="226"/>
      <c r="K282" s="226"/>
      <c r="L282" s="231"/>
      <c r="M282" s="232"/>
      <c r="N282" s="233"/>
      <c r="O282" s="233"/>
      <c r="P282" s="233"/>
      <c r="Q282" s="233"/>
      <c r="R282" s="233"/>
      <c r="S282" s="233"/>
      <c r="T282" s="234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T282" s="235" t="s">
        <v>358</v>
      </c>
      <c r="AU282" s="235" t="s">
        <v>82</v>
      </c>
      <c r="AV282" s="12" t="s">
        <v>82</v>
      </c>
      <c r="AW282" s="12" t="s">
        <v>35</v>
      </c>
      <c r="AX282" s="12" t="s">
        <v>74</v>
      </c>
      <c r="AY282" s="235" t="s">
        <v>351</v>
      </c>
    </row>
    <row r="283" spans="1:51" s="13" customFormat="1" ht="12">
      <c r="A283" s="13"/>
      <c r="B283" s="236"/>
      <c r="C283" s="237"/>
      <c r="D283" s="227" t="s">
        <v>358</v>
      </c>
      <c r="E283" s="238" t="s">
        <v>709</v>
      </c>
      <c r="F283" s="239" t="s">
        <v>710</v>
      </c>
      <c r="G283" s="237"/>
      <c r="H283" s="240">
        <v>8.8</v>
      </c>
      <c r="I283" s="241"/>
      <c r="J283" s="237"/>
      <c r="K283" s="237"/>
      <c r="L283" s="242"/>
      <c r="M283" s="243"/>
      <c r="N283" s="244"/>
      <c r="O283" s="244"/>
      <c r="P283" s="244"/>
      <c r="Q283" s="244"/>
      <c r="R283" s="244"/>
      <c r="S283" s="244"/>
      <c r="T283" s="245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46" t="s">
        <v>358</v>
      </c>
      <c r="AU283" s="246" t="s">
        <v>82</v>
      </c>
      <c r="AV283" s="13" t="s">
        <v>138</v>
      </c>
      <c r="AW283" s="13" t="s">
        <v>35</v>
      </c>
      <c r="AX283" s="13" t="s">
        <v>82</v>
      </c>
      <c r="AY283" s="246" t="s">
        <v>351</v>
      </c>
    </row>
    <row r="284" spans="1:65" s="2" customFormat="1" ht="33" customHeight="1">
      <c r="A284" s="38"/>
      <c r="B284" s="39"/>
      <c r="C284" s="212" t="s">
        <v>711</v>
      </c>
      <c r="D284" s="212" t="s">
        <v>352</v>
      </c>
      <c r="E284" s="213" t="s">
        <v>712</v>
      </c>
      <c r="F284" s="214" t="s">
        <v>713</v>
      </c>
      <c r="G284" s="215" t="s">
        <v>398</v>
      </c>
      <c r="H284" s="216">
        <v>7.8</v>
      </c>
      <c r="I284" s="217"/>
      <c r="J284" s="218">
        <f>ROUND(I284*H284,2)</f>
        <v>0</v>
      </c>
      <c r="K284" s="214" t="s">
        <v>356</v>
      </c>
      <c r="L284" s="44"/>
      <c r="M284" s="219" t="s">
        <v>28</v>
      </c>
      <c r="N284" s="220" t="s">
        <v>45</v>
      </c>
      <c r="O284" s="84"/>
      <c r="P284" s="221">
        <f>O284*H284</f>
        <v>0</v>
      </c>
      <c r="Q284" s="221">
        <v>0.11585</v>
      </c>
      <c r="R284" s="221">
        <f>Q284*H284</f>
        <v>0.9036299999999999</v>
      </c>
      <c r="S284" s="221">
        <v>0</v>
      </c>
      <c r="T284" s="222">
        <f>S284*H284</f>
        <v>0</v>
      </c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R284" s="223" t="s">
        <v>228</v>
      </c>
      <c r="AT284" s="223" t="s">
        <v>352</v>
      </c>
      <c r="AU284" s="223" t="s">
        <v>82</v>
      </c>
      <c r="AY284" s="17" t="s">
        <v>351</v>
      </c>
      <c r="BE284" s="224">
        <f>IF(N284="základní",J284,0)</f>
        <v>0</v>
      </c>
      <c r="BF284" s="224">
        <f>IF(N284="snížená",J284,0)</f>
        <v>0</v>
      </c>
      <c r="BG284" s="224">
        <f>IF(N284="zákl. přenesená",J284,0)</f>
        <v>0</v>
      </c>
      <c r="BH284" s="224">
        <f>IF(N284="sníž. přenesená",J284,0)</f>
        <v>0</v>
      </c>
      <c r="BI284" s="224">
        <f>IF(N284="nulová",J284,0)</f>
        <v>0</v>
      </c>
      <c r="BJ284" s="17" t="s">
        <v>82</v>
      </c>
      <c r="BK284" s="224">
        <f>ROUND(I284*H284,2)</f>
        <v>0</v>
      </c>
      <c r="BL284" s="17" t="s">
        <v>228</v>
      </c>
      <c r="BM284" s="223" t="s">
        <v>714</v>
      </c>
    </row>
    <row r="285" spans="1:51" s="12" customFormat="1" ht="12">
      <c r="A285" s="12"/>
      <c r="B285" s="225"/>
      <c r="C285" s="226"/>
      <c r="D285" s="227" t="s">
        <v>358</v>
      </c>
      <c r="E285" s="228" t="s">
        <v>28</v>
      </c>
      <c r="F285" s="229" t="s">
        <v>582</v>
      </c>
      <c r="G285" s="226"/>
      <c r="H285" s="228" t="s">
        <v>28</v>
      </c>
      <c r="I285" s="230"/>
      <c r="J285" s="226"/>
      <c r="K285" s="226"/>
      <c r="L285" s="231"/>
      <c r="M285" s="232"/>
      <c r="N285" s="233"/>
      <c r="O285" s="233"/>
      <c r="P285" s="233"/>
      <c r="Q285" s="233"/>
      <c r="R285" s="233"/>
      <c r="S285" s="233"/>
      <c r="T285" s="234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T285" s="235" t="s">
        <v>358</v>
      </c>
      <c r="AU285" s="235" t="s">
        <v>82</v>
      </c>
      <c r="AV285" s="12" t="s">
        <v>82</v>
      </c>
      <c r="AW285" s="12" t="s">
        <v>35</v>
      </c>
      <c r="AX285" s="12" t="s">
        <v>74</v>
      </c>
      <c r="AY285" s="235" t="s">
        <v>351</v>
      </c>
    </row>
    <row r="286" spans="1:51" s="13" customFormat="1" ht="12">
      <c r="A286" s="13"/>
      <c r="B286" s="236"/>
      <c r="C286" s="237"/>
      <c r="D286" s="227" t="s">
        <v>358</v>
      </c>
      <c r="E286" s="238" t="s">
        <v>715</v>
      </c>
      <c r="F286" s="239" t="s">
        <v>716</v>
      </c>
      <c r="G286" s="237"/>
      <c r="H286" s="240">
        <v>7.8</v>
      </c>
      <c r="I286" s="241"/>
      <c r="J286" s="237"/>
      <c r="K286" s="237"/>
      <c r="L286" s="242"/>
      <c r="M286" s="243"/>
      <c r="N286" s="244"/>
      <c r="O286" s="244"/>
      <c r="P286" s="244"/>
      <c r="Q286" s="244"/>
      <c r="R286" s="244"/>
      <c r="S286" s="244"/>
      <c r="T286" s="245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46" t="s">
        <v>358</v>
      </c>
      <c r="AU286" s="246" t="s">
        <v>82</v>
      </c>
      <c r="AV286" s="13" t="s">
        <v>138</v>
      </c>
      <c r="AW286" s="13" t="s">
        <v>35</v>
      </c>
      <c r="AX286" s="13" t="s">
        <v>82</v>
      </c>
      <c r="AY286" s="246" t="s">
        <v>351</v>
      </c>
    </row>
    <row r="287" spans="1:63" s="11" customFormat="1" ht="25.9" customHeight="1">
      <c r="A287" s="11"/>
      <c r="B287" s="198"/>
      <c r="C287" s="199"/>
      <c r="D287" s="200" t="s">
        <v>73</v>
      </c>
      <c r="E287" s="201" t="s">
        <v>228</v>
      </c>
      <c r="F287" s="201" t="s">
        <v>717</v>
      </c>
      <c r="G287" s="199"/>
      <c r="H287" s="199"/>
      <c r="I287" s="202"/>
      <c r="J287" s="203">
        <f>BK287</f>
        <v>0</v>
      </c>
      <c r="K287" s="199"/>
      <c r="L287" s="204"/>
      <c r="M287" s="205"/>
      <c r="N287" s="206"/>
      <c r="O287" s="206"/>
      <c r="P287" s="207">
        <f>SUM(P288:P301)</f>
        <v>0</v>
      </c>
      <c r="Q287" s="206"/>
      <c r="R287" s="207">
        <f>SUM(R288:R301)</f>
        <v>11.7975426</v>
      </c>
      <c r="S287" s="206"/>
      <c r="T287" s="208">
        <f>SUM(T288:T301)</f>
        <v>0</v>
      </c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R287" s="209" t="s">
        <v>228</v>
      </c>
      <c r="AT287" s="210" t="s">
        <v>73</v>
      </c>
      <c r="AU287" s="210" t="s">
        <v>74</v>
      </c>
      <c r="AY287" s="209" t="s">
        <v>351</v>
      </c>
      <c r="BK287" s="211">
        <f>SUM(BK288:BK301)</f>
        <v>0</v>
      </c>
    </row>
    <row r="288" spans="1:65" s="2" customFormat="1" ht="21.75" customHeight="1">
      <c r="A288" s="38"/>
      <c r="B288" s="39"/>
      <c r="C288" s="212" t="s">
        <v>718</v>
      </c>
      <c r="D288" s="212" t="s">
        <v>352</v>
      </c>
      <c r="E288" s="213" t="s">
        <v>719</v>
      </c>
      <c r="F288" s="214" t="s">
        <v>720</v>
      </c>
      <c r="G288" s="215" t="s">
        <v>612</v>
      </c>
      <c r="H288" s="216">
        <v>60</v>
      </c>
      <c r="I288" s="217"/>
      <c r="J288" s="218">
        <f>ROUND(I288*H288,2)</f>
        <v>0</v>
      </c>
      <c r="K288" s="214" t="s">
        <v>356</v>
      </c>
      <c r="L288" s="44"/>
      <c r="M288" s="219" t="s">
        <v>28</v>
      </c>
      <c r="N288" s="220" t="s">
        <v>45</v>
      </c>
      <c r="O288" s="84"/>
      <c r="P288" s="221">
        <f>O288*H288</f>
        <v>0</v>
      </c>
      <c r="Q288" s="221">
        <v>0.01813</v>
      </c>
      <c r="R288" s="221">
        <f>Q288*H288</f>
        <v>1.0878</v>
      </c>
      <c r="S288" s="221">
        <v>0</v>
      </c>
      <c r="T288" s="222">
        <f>S288*H288</f>
        <v>0</v>
      </c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R288" s="223" t="s">
        <v>228</v>
      </c>
      <c r="AT288" s="223" t="s">
        <v>352</v>
      </c>
      <c r="AU288" s="223" t="s">
        <v>82</v>
      </c>
      <c r="AY288" s="17" t="s">
        <v>351</v>
      </c>
      <c r="BE288" s="224">
        <f>IF(N288="základní",J288,0)</f>
        <v>0</v>
      </c>
      <c r="BF288" s="224">
        <f>IF(N288="snížená",J288,0)</f>
        <v>0</v>
      </c>
      <c r="BG288" s="224">
        <f>IF(N288="zákl. přenesená",J288,0)</f>
        <v>0</v>
      </c>
      <c r="BH288" s="224">
        <f>IF(N288="sníž. přenesená",J288,0)</f>
        <v>0</v>
      </c>
      <c r="BI288" s="224">
        <f>IF(N288="nulová",J288,0)</f>
        <v>0</v>
      </c>
      <c r="BJ288" s="17" t="s">
        <v>82</v>
      </c>
      <c r="BK288" s="224">
        <f>ROUND(I288*H288,2)</f>
        <v>0</v>
      </c>
      <c r="BL288" s="17" t="s">
        <v>228</v>
      </c>
      <c r="BM288" s="223" t="s">
        <v>721</v>
      </c>
    </row>
    <row r="289" spans="1:51" s="12" customFormat="1" ht="12">
      <c r="A289" s="12"/>
      <c r="B289" s="225"/>
      <c r="C289" s="226"/>
      <c r="D289" s="227" t="s">
        <v>358</v>
      </c>
      <c r="E289" s="228" t="s">
        <v>28</v>
      </c>
      <c r="F289" s="229" t="s">
        <v>626</v>
      </c>
      <c r="G289" s="226"/>
      <c r="H289" s="228" t="s">
        <v>28</v>
      </c>
      <c r="I289" s="230"/>
      <c r="J289" s="226"/>
      <c r="K289" s="226"/>
      <c r="L289" s="231"/>
      <c r="M289" s="232"/>
      <c r="N289" s="233"/>
      <c r="O289" s="233"/>
      <c r="P289" s="233"/>
      <c r="Q289" s="233"/>
      <c r="R289" s="233"/>
      <c r="S289" s="233"/>
      <c r="T289" s="234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T289" s="235" t="s">
        <v>358</v>
      </c>
      <c r="AU289" s="235" t="s">
        <v>82</v>
      </c>
      <c r="AV289" s="12" t="s">
        <v>82</v>
      </c>
      <c r="AW289" s="12" t="s">
        <v>35</v>
      </c>
      <c r="AX289" s="12" t="s">
        <v>74</v>
      </c>
      <c r="AY289" s="235" t="s">
        <v>351</v>
      </c>
    </row>
    <row r="290" spans="1:51" s="13" customFormat="1" ht="12">
      <c r="A290" s="13"/>
      <c r="B290" s="236"/>
      <c r="C290" s="237"/>
      <c r="D290" s="227" t="s">
        <v>358</v>
      </c>
      <c r="E290" s="238" t="s">
        <v>722</v>
      </c>
      <c r="F290" s="239" t="s">
        <v>723</v>
      </c>
      <c r="G290" s="237"/>
      <c r="H290" s="240">
        <v>60</v>
      </c>
      <c r="I290" s="241"/>
      <c r="J290" s="237"/>
      <c r="K290" s="237"/>
      <c r="L290" s="242"/>
      <c r="M290" s="243"/>
      <c r="N290" s="244"/>
      <c r="O290" s="244"/>
      <c r="P290" s="244"/>
      <c r="Q290" s="244"/>
      <c r="R290" s="244"/>
      <c r="S290" s="244"/>
      <c r="T290" s="245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46" t="s">
        <v>358</v>
      </c>
      <c r="AU290" s="246" t="s">
        <v>82</v>
      </c>
      <c r="AV290" s="13" t="s">
        <v>138</v>
      </c>
      <c r="AW290" s="13" t="s">
        <v>35</v>
      </c>
      <c r="AX290" s="13" t="s">
        <v>82</v>
      </c>
      <c r="AY290" s="246" t="s">
        <v>351</v>
      </c>
    </row>
    <row r="291" spans="1:65" s="2" customFormat="1" ht="21.75" customHeight="1">
      <c r="A291" s="38"/>
      <c r="B291" s="39"/>
      <c r="C291" s="212" t="s">
        <v>724</v>
      </c>
      <c r="D291" s="212" t="s">
        <v>352</v>
      </c>
      <c r="E291" s="213" t="s">
        <v>725</v>
      </c>
      <c r="F291" s="214" t="s">
        <v>726</v>
      </c>
      <c r="G291" s="215" t="s">
        <v>355</v>
      </c>
      <c r="H291" s="216">
        <v>4.126</v>
      </c>
      <c r="I291" s="217"/>
      <c r="J291" s="218">
        <f>ROUND(I291*H291,2)</f>
        <v>0</v>
      </c>
      <c r="K291" s="214" t="s">
        <v>356</v>
      </c>
      <c r="L291" s="44"/>
      <c r="M291" s="219" t="s">
        <v>28</v>
      </c>
      <c r="N291" s="220" t="s">
        <v>45</v>
      </c>
      <c r="O291" s="84"/>
      <c r="P291" s="221">
        <f>O291*H291</f>
        <v>0</v>
      </c>
      <c r="Q291" s="221">
        <v>2.4534</v>
      </c>
      <c r="R291" s="221">
        <f>Q291*H291</f>
        <v>10.1227284</v>
      </c>
      <c r="S291" s="221">
        <v>0</v>
      </c>
      <c r="T291" s="222">
        <f>S291*H291</f>
        <v>0</v>
      </c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R291" s="223" t="s">
        <v>228</v>
      </c>
      <c r="AT291" s="223" t="s">
        <v>352</v>
      </c>
      <c r="AU291" s="223" t="s">
        <v>82</v>
      </c>
      <c r="AY291" s="17" t="s">
        <v>351</v>
      </c>
      <c r="BE291" s="224">
        <f>IF(N291="základní",J291,0)</f>
        <v>0</v>
      </c>
      <c r="BF291" s="224">
        <f>IF(N291="snížená",J291,0)</f>
        <v>0</v>
      </c>
      <c r="BG291" s="224">
        <f>IF(N291="zákl. přenesená",J291,0)</f>
        <v>0</v>
      </c>
      <c r="BH291" s="224">
        <f>IF(N291="sníž. přenesená",J291,0)</f>
        <v>0</v>
      </c>
      <c r="BI291" s="224">
        <f>IF(N291="nulová",J291,0)</f>
        <v>0</v>
      </c>
      <c r="BJ291" s="17" t="s">
        <v>82</v>
      </c>
      <c r="BK291" s="224">
        <f>ROUND(I291*H291,2)</f>
        <v>0</v>
      </c>
      <c r="BL291" s="17" t="s">
        <v>228</v>
      </c>
      <c r="BM291" s="223" t="s">
        <v>727</v>
      </c>
    </row>
    <row r="292" spans="1:51" s="12" customFormat="1" ht="12">
      <c r="A292" s="12"/>
      <c r="B292" s="225"/>
      <c r="C292" s="226"/>
      <c r="D292" s="227" t="s">
        <v>358</v>
      </c>
      <c r="E292" s="228" t="s">
        <v>28</v>
      </c>
      <c r="F292" s="229" t="s">
        <v>626</v>
      </c>
      <c r="G292" s="226"/>
      <c r="H292" s="228" t="s">
        <v>28</v>
      </c>
      <c r="I292" s="230"/>
      <c r="J292" s="226"/>
      <c r="K292" s="226"/>
      <c r="L292" s="231"/>
      <c r="M292" s="232"/>
      <c r="N292" s="233"/>
      <c r="O292" s="233"/>
      <c r="P292" s="233"/>
      <c r="Q292" s="233"/>
      <c r="R292" s="233"/>
      <c r="S292" s="233"/>
      <c r="T292" s="234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T292" s="235" t="s">
        <v>358</v>
      </c>
      <c r="AU292" s="235" t="s">
        <v>82</v>
      </c>
      <c r="AV292" s="12" t="s">
        <v>82</v>
      </c>
      <c r="AW292" s="12" t="s">
        <v>35</v>
      </c>
      <c r="AX292" s="12" t="s">
        <v>74</v>
      </c>
      <c r="AY292" s="235" t="s">
        <v>351</v>
      </c>
    </row>
    <row r="293" spans="1:51" s="13" customFormat="1" ht="12">
      <c r="A293" s="13"/>
      <c r="B293" s="236"/>
      <c r="C293" s="237"/>
      <c r="D293" s="227" t="s">
        <v>358</v>
      </c>
      <c r="E293" s="238" t="s">
        <v>728</v>
      </c>
      <c r="F293" s="239" t="s">
        <v>729</v>
      </c>
      <c r="G293" s="237"/>
      <c r="H293" s="240">
        <v>4.126</v>
      </c>
      <c r="I293" s="241"/>
      <c r="J293" s="237"/>
      <c r="K293" s="237"/>
      <c r="L293" s="242"/>
      <c r="M293" s="243"/>
      <c r="N293" s="244"/>
      <c r="O293" s="244"/>
      <c r="P293" s="244"/>
      <c r="Q293" s="244"/>
      <c r="R293" s="244"/>
      <c r="S293" s="244"/>
      <c r="T293" s="245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46" t="s">
        <v>358</v>
      </c>
      <c r="AU293" s="246" t="s">
        <v>82</v>
      </c>
      <c r="AV293" s="13" t="s">
        <v>138</v>
      </c>
      <c r="AW293" s="13" t="s">
        <v>35</v>
      </c>
      <c r="AX293" s="13" t="s">
        <v>82</v>
      </c>
      <c r="AY293" s="246" t="s">
        <v>351</v>
      </c>
    </row>
    <row r="294" spans="1:65" s="2" customFormat="1" ht="21.75" customHeight="1">
      <c r="A294" s="38"/>
      <c r="B294" s="39"/>
      <c r="C294" s="212" t="s">
        <v>730</v>
      </c>
      <c r="D294" s="212" t="s">
        <v>352</v>
      </c>
      <c r="E294" s="213" t="s">
        <v>731</v>
      </c>
      <c r="F294" s="214" t="s">
        <v>732</v>
      </c>
      <c r="G294" s="215" t="s">
        <v>398</v>
      </c>
      <c r="H294" s="216">
        <v>35.836</v>
      </c>
      <c r="I294" s="217"/>
      <c r="J294" s="218">
        <f>ROUND(I294*H294,2)</f>
        <v>0</v>
      </c>
      <c r="K294" s="214" t="s">
        <v>356</v>
      </c>
      <c r="L294" s="44"/>
      <c r="M294" s="219" t="s">
        <v>28</v>
      </c>
      <c r="N294" s="220" t="s">
        <v>45</v>
      </c>
      <c r="O294" s="84"/>
      <c r="P294" s="221">
        <f>O294*H294</f>
        <v>0</v>
      </c>
      <c r="Q294" s="221">
        <v>0.00519</v>
      </c>
      <c r="R294" s="221">
        <f>Q294*H294</f>
        <v>0.18598884</v>
      </c>
      <c r="S294" s="221">
        <v>0</v>
      </c>
      <c r="T294" s="222">
        <f>S294*H294</f>
        <v>0</v>
      </c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R294" s="223" t="s">
        <v>228</v>
      </c>
      <c r="AT294" s="223" t="s">
        <v>352</v>
      </c>
      <c r="AU294" s="223" t="s">
        <v>82</v>
      </c>
      <c r="AY294" s="17" t="s">
        <v>351</v>
      </c>
      <c r="BE294" s="224">
        <f>IF(N294="základní",J294,0)</f>
        <v>0</v>
      </c>
      <c r="BF294" s="224">
        <f>IF(N294="snížená",J294,0)</f>
        <v>0</v>
      </c>
      <c r="BG294" s="224">
        <f>IF(N294="zákl. přenesená",J294,0)</f>
        <v>0</v>
      </c>
      <c r="BH294" s="224">
        <f>IF(N294="sníž. přenesená",J294,0)</f>
        <v>0</v>
      </c>
      <c r="BI294" s="224">
        <f>IF(N294="nulová",J294,0)</f>
        <v>0</v>
      </c>
      <c r="BJ294" s="17" t="s">
        <v>82</v>
      </c>
      <c r="BK294" s="224">
        <f>ROUND(I294*H294,2)</f>
        <v>0</v>
      </c>
      <c r="BL294" s="17" t="s">
        <v>228</v>
      </c>
      <c r="BM294" s="223" t="s">
        <v>733</v>
      </c>
    </row>
    <row r="295" spans="1:51" s="12" customFormat="1" ht="12">
      <c r="A295" s="12"/>
      <c r="B295" s="225"/>
      <c r="C295" s="226"/>
      <c r="D295" s="227" t="s">
        <v>358</v>
      </c>
      <c r="E295" s="228" t="s">
        <v>28</v>
      </c>
      <c r="F295" s="229" t="s">
        <v>626</v>
      </c>
      <c r="G295" s="226"/>
      <c r="H295" s="228" t="s">
        <v>28</v>
      </c>
      <c r="I295" s="230"/>
      <c r="J295" s="226"/>
      <c r="K295" s="226"/>
      <c r="L295" s="231"/>
      <c r="M295" s="232"/>
      <c r="N295" s="233"/>
      <c r="O295" s="233"/>
      <c r="P295" s="233"/>
      <c r="Q295" s="233"/>
      <c r="R295" s="233"/>
      <c r="S295" s="233"/>
      <c r="T295" s="234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T295" s="235" t="s">
        <v>358</v>
      </c>
      <c r="AU295" s="235" t="s">
        <v>82</v>
      </c>
      <c r="AV295" s="12" t="s">
        <v>82</v>
      </c>
      <c r="AW295" s="12" t="s">
        <v>35</v>
      </c>
      <c r="AX295" s="12" t="s">
        <v>74</v>
      </c>
      <c r="AY295" s="235" t="s">
        <v>351</v>
      </c>
    </row>
    <row r="296" spans="1:51" s="13" customFormat="1" ht="12">
      <c r="A296" s="13"/>
      <c r="B296" s="236"/>
      <c r="C296" s="237"/>
      <c r="D296" s="227" t="s">
        <v>358</v>
      </c>
      <c r="E296" s="238" t="s">
        <v>734</v>
      </c>
      <c r="F296" s="239" t="s">
        <v>735</v>
      </c>
      <c r="G296" s="237"/>
      <c r="H296" s="240">
        <v>35.836</v>
      </c>
      <c r="I296" s="241"/>
      <c r="J296" s="237"/>
      <c r="K296" s="237"/>
      <c r="L296" s="242"/>
      <c r="M296" s="243"/>
      <c r="N296" s="244"/>
      <c r="O296" s="244"/>
      <c r="P296" s="244"/>
      <c r="Q296" s="244"/>
      <c r="R296" s="244"/>
      <c r="S296" s="244"/>
      <c r="T296" s="245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46" t="s">
        <v>358</v>
      </c>
      <c r="AU296" s="246" t="s">
        <v>82</v>
      </c>
      <c r="AV296" s="13" t="s">
        <v>138</v>
      </c>
      <c r="AW296" s="13" t="s">
        <v>35</v>
      </c>
      <c r="AX296" s="13" t="s">
        <v>82</v>
      </c>
      <c r="AY296" s="246" t="s">
        <v>351</v>
      </c>
    </row>
    <row r="297" spans="1:65" s="2" customFormat="1" ht="21.75" customHeight="1">
      <c r="A297" s="38"/>
      <c r="B297" s="39"/>
      <c r="C297" s="212" t="s">
        <v>736</v>
      </c>
      <c r="D297" s="212" t="s">
        <v>352</v>
      </c>
      <c r="E297" s="213" t="s">
        <v>737</v>
      </c>
      <c r="F297" s="214" t="s">
        <v>738</v>
      </c>
      <c r="G297" s="215" t="s">
        <v>398</v>
      </c>
      <c r="H297" s="216">
        <v>35.836</v>
      </c>
      <c r="I297" s="217"/>
      <c r="J297" s="218">
        <f>ROUND(I297*H297,2)</f>
        <v>0</v>
      </c>
      <c r="K297" s="214" t="s">
        <v>356</v>
      </c>
      <c r="L297" s="44"/>
      <c r="M297" s="219" t="s">
        <v>28</v>
      </c>
      <c r="N297" s="220" t="s">
        <v>45</v>
      </c>
      <c r="O297" s="84"/>
      <c r="P297" s="221">
        <f>O297*H297</f>
        <v>0</v>
      </c>
      <c r="Q297" s="221">
        <v>0</v>
      </c>
      <c r="R297" s="221">
        <f>Q297*H297</f>
        <v>0</v>
      </c>
      <c r="S297" s="221">
        <v>0</v>
      </c>
      <c r="T297" s="222">
        <f>S297*H297</f>
        <v>0</v>
      </c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R297" s="223" t="s">
        <v>228</v>
      </c>
      <c r="AT297" s="223" t="s">
        <v>352</v>
      </c>
      <c r="AU297" s="223" t="s">
        <v>82</v>
      </c>
      <c r="AY297" s="17" t="s">
        <v>351</v>
      </c>
      <c r="BE297" s="224">
        <f>IF(N297="základní",J297,0)</f>
        <v>0</v>
      </c>
      <c r="BF297" s="224">
        <f>IF(N297="snížená",J297,0)</f>
        <v>0</v>
      </c>
      <c r="BG297" s="224">
        <f>IF(N297="zákl. přenesená",J297,0)</f>
        <v>0</v>
      </c>
      <c r="BH297" s="224">
        <f>IF(N297="sníž. přenesená",J297,0)</f>
        <v>0</v>
      </c>
      <c r="BI297" s="224">
        <f>IF(N297="nulová",J297,0)</f>
        <v>0</v>
      </c>
      <c r="BJ297" s="17" t="s">
        <v>82</v>
      </c>
      <c r="BK297" s="224">
        <f>ROUND(I297*H297,2)</f>
        <v>0</v>
      </c>
      <c r="BL297" s="17" t="s">
        <v>228</v>
      </c>
      <c r="BM297" s="223" t="s">
        <v>739</v>
      </c>
    </row>
    <row r="298" spans="1:51" s="13" customFormat="1" ht="12">
      <c r="A298" s="13"/>
      <c r="B298" s="236"/>
      <c r="C298" s="237"/>
      <c r="D298" s="227" t="s">
        <v>358</v>
      </c>
      <c r="E298" s="238" t="s">
        <v>740</v>
      </c>
      <c r="F298" s="239" t="s">
        <v>741</v>
      </c>
      <c r="G298" s="237"/>
      <c r="H298" s="240">
        <v>35.836</v>
      </c>
      <c r="I298" s="241"/>
      <c r="J298" s="237"/>
      <c r="K298" s="237"/>
      <c r="L298" s="242"/>
      <c r="M298" s="243"/>
      <c r="N298" s="244"/>
      <c r="O298" s="244"/>
      <c r="P298" s="244"/>
      <c r="Q298" s="244"/>
      <c r="R298" s="244"/>
      <c r="S298" s="244"/>
      <c r="T298" s="245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46" t="s">
        <v>358</v>
      </c>
      <c r="AU298" s="246" t="s">
        <v>82</v>
      </c>
      <c r="AV298" s="13" t="s">
        <v>138</v>
      </c>
      <c r="AW298" s="13" t="s">
        <v>35</v>
      </c>
      <c r="AX298" s="13" t="s">
        <v>82</v>
      </c>
      <c r="AY298" s="246" t="s">
        <v>351</v>
      </c>
    </row>
    <row r="299" spans="1:65" s="2" customFormat="1" ht="21.75" customHeight="1">
      <c r="A299" s="38"/>
      <c r="B299" s="39"/>
      <c r="C299" s="212" t="s">
        <v>742</v>
      </c>
      <c r="D299" s="212" t="s">
        <v>352</v>
      </c>
      <c r="E299" s="213" t="s">
        <v>743</v>
      </c>
      <c r="F299" s="214" t="s">
        <v>744</v>
      </c>
      <c r="G299" s="215" t="s">
        <v>540</v>
      </c>
      <c r="H299" s="216">
        <v>0.381</v>
      </c>
      <c r="I299" s="217"/>
      <c r="J299" s="218">
        <f>ROUND(I299*H299,2)</f>
        <v>0</v>
      </c>
      <c r="K299" s="214" t="s">
        <v>356</v>
      </c>
      <c r="L299" s="44"/>
      <c r="M299" s="219" t="s">
        <v>28</v>
      </c>
      <c r="N299" s="220" t="s">
        <v>45</v>
      </c>
      <c r="O299" s="84"/>
      <c r="P299" s="221">
        <f>O299*H299</f>
        <v>0</v>
      </c>
      <c r="Q299" s="221">
        <v>1.05256</v>
      </c>
      <c r="R299" s="221">
        <f>Q299*H299</f>
        <v>0.40102536</v>
      </c>
      <c r="S299" s="221">
        <v>0</v>
      </c>
      <c r="T299" s="222">
        <f>S299*H299</f>
        <v>0</v>
      </c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R299" s="223" t="s">
        <v>228</v>
      </c>
      <c r="AT299" s="223" t="s">
        <v>352</v>
      </c>
      <c r="AU299" s="223" t="s">
        <v>82</v>
      </c>
      <c r="AY299" s="17" t="s">
        <v>351</v>
      </c>
      <c r="BE299" s="224">
        <f>IF(N299="základní",J299,0)</f>
        <v>0</v>
      </c>
      <c r="BF299" s="224">
        <f>IF(N299="snížená",J299,0)</f>
        <v>0</v>
      </c>
      <c r="BG299" s="224">
        <f>IF(N299="zákl. přenesená",J299,0)</f>
        <v>0</v>
      </c>
      <c r="BH299" s="224">
        <f>IF(N299="sníž. přenesená",J299,0)</f>
        <v>0</v>
      </c>
      <c r="BI299" s="224">
        <f>IF(N299="nulová",J299,0)</f>
        <v>0</v>
      </c>
      <c r="BJ299" s="17" t="s">
        <v>82</v>
      </c>
      <c r="BK299" s="224">
        <f>ROUND(I299*H299,2)</f>
        <v>0</v>
      </c>
      <c r="BL299" s="17" t="s">
        <v>228</v>
      </c>
      <c r="BM299" s="223" t="s">
        <v>745</v>
      </c>
    </row>
    <row r="300" spans="1:51" s="12" customFormat="1" ht="12">
      <c r="A300" s="12"/>
      <c r="B300" s="225"/>
      <c r="C300" s="226"/>
      <c r="D300" s="227" t="s">
        <v>358</v>
      </c>
      <c r="E300" s="228" t="s">
        <v>28</v>
      </c>
      <c r="F300" s="229" t="s">
        <v>626</v>
      </c>
      <c r="G300" s="226"/>
      <c r="H300" s="228" t="s">
        <v>28</v>
      </c>
      <c r="I300" s="230"/>
      <c r="J300" s="226"/>
      <c r="K300" s="226"/>
      <c r="L300" s="231"/>
      <c r="M300" s="232"/>
      <c r="N300" s="233"/>
      <c r="O300" s="233"/>
      <c r="P300" s="233"/>
      <c r="Q300" s="233"/>
      <c r="R300" s="233"/>
      <c r="S300" s="233"/>
      <c r="T300" s="234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T300" s="235" t="s">
        <v>358</v>
      </c>
      <c r="AU300" s="235" t="s">
        <v>82</v>
      </c>
      <c r="AV300" s="12" t="s">
        <v>82</v>
      </c>
      <c r="AW300" s="12" t="s">
        <v>35</v>
      </c>
      <c r="AX300" s="12" t="s">
        <v>74</v>
      </c>
      <c r="AY300" s="235" t="s">
        <v>351</v>
      </c>
    </row>
    <row r="301" spans="1:51" s="13" customFormat="1" ht="12">
      <c r="A301" s="13"/>
      <c r="B301" s="236"/>
      <c r="C301" s="237"/>
      <c r="D301" s="227" t="s">
        <v>358</v>
      </c>
      <c r="E301" s="238" t="s">
        <v>746</v>
      </c>
      <c r="F301" s="239" t="s">
        <v>747</v>
      </c>
      <c r="G301" s="237"/>
      <c r="H301" s="240">
        <v>0.381</v>
      </c>
      <c r="I301" s="241"/>
      <c r="J301" s="237"/>
      <c r="K301" s="237"/>
      <c r="L301" s="242"/>
      <c r="M301" s="243"/>
      <c r="N301" s="244"/>
      <c r="O301" s="244"/>
      <c r="P301" s="244"/>
      <c r="Q301" s="244"/>
      <c r="R301" s="244"/>
      <c r="S301" s="244"/>
      <c r="T301" s="245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46" t="s">
        <v>358</v>
      </c>
      <c r="AU301" s="246" t="s">
        <v>82</v>
      </c>
      <c r="AV301" s="13" t="s">
        <v>138</v>
      </c>
      <c r="AW301" s="13" t="s">
        <v>35</v>
      </c>
      <c r="AX301" s="13" t="s">
        <v>82</v>
      </c>
      <c r="AY301" s="246" t="s">
        <v>351</v>
      </c>
    </row>
    <row r="302" spans="1:63" s="11" customFormat="1" ht="25.9" customHeight="1">
      <c r="A302" s="11"/>
      <c r="B302" s="198"/>
      <c r="C302" s="199"/>
      <c r="D302" s="200" t="s">
        <v>73</v>
      </c>
      <c r="E302" s="201" t="s">
        <v>376</v>
      </c>
      <c r="F302" s="201" t="s">
        <v>748</v>
      </c>
      <c r="G302" s="199"/>
      <c r="H302" s="199"/>
      <c r="I302" s="202"/>
      <c r="J302" s="203">
        <f>BK302</f>
        <v>0</v>
      </c>
      <c r="K302" s="199"/>
      <c r="L302" s="204"/>
      <c r="M302" s="205"/>
      <c r="N302" s="206"/>
      <c r="O302" s="206"/>
      <c r="P302" s="207">
        <f>SUM(P303:P313)</f>
        <v>0</v>
      </c>
      <c r="Q302" s="206"/>
      <c r="R302" s="207">
        <f>SUM(R303:R313)</f>
        <v>46.3501902</v>
      </c>
      <c r="S302" s="206"/>
      <c r="T302" s="208">
        <f>SUM(T303:T313)</f>
        <v>0</v>
      </c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R302" s="209" t="s">
        <v>228</v>
      </c>
      <c r="AT302" s="210" t="s">
        <v>73</v>
      </c>
      <c r="AU302" s="210" t="s">
        <v>74</v>
      </c>
      <c r="AY302" s="209" t="s">
        <v>351</v>
      </c>
      <c r="BK302" s="211">
        <f>SUM(BK303:BK313)</f>
        <v>0</v>
      </c>
    </row>
    <row r="303" spans="1:65" s="2" customFormat="1" ht="21.75" customHeight="1">
      <c r="A303" s="38"/>
      <c r="B303" s="39"/>
      <c r="C303" s="212" t="s">
        <v>749</v>
      </c>
      <c r="D303" s="212" t="s">
        <v>352</v>
      </c>
      <c r="E303" s="213" t="s">
        <v>750</v>
      </c>
      <c r="F303" s="214" t="s">
        <v>751</v>
      </c>
      <c r="G303" s="215" t="s">
        <v>398</v>
      </c>
      <c r="H303" s="216">
        <v>103.63</v>
      </c>
      <c r="I303" s="217"/>
      <c r="J303" s="218">
        <f>ROUND(I303*H303,2)</f>
        <v>0</v>
      </c>
      <c r="K303" s="214" t="s">
        <v>356</v>
      </c>
      <c r="L303" s="44"/>
      <c r="M303" s="219" t="s">
        <v>28</v>
      </c>
      <c r="N303" s="220" t="s">
        <v>45</v>
      </c>
      <c r="O303" s="84"/>
      <c r="P303" s="221">
        <f>O303*H303</f>
        <v>0</v>
      </c>
      <c r="Q303" s="221">
        <v>0.27994</v>
      </c>
      <c r="R303" s="221">
        <f>Q303*H303</f>
        <v>29.010182200000003</v>
      </c>
      <c r="S303" s="221">
        <v>0</v>
      </c>
      <c r="T303" s="222">
        <f>S303*H303</f>
        <v>0</v>
      </c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R303" s="223" t="s">
        <v>228</v>
      </c>
      <c r="AT303" s="223" t="s">
        <v>352</v>
      </c>
      <c r="AU303" s="223" t="s">
        <v>82</v>
      </c>
      <c r="AY303" s="17" t="s">
        <v>351</v>
      </c>
      <c r="BE303" s="224">
        <f>IF(N303="základní",J303,0)</f>
        <v>0</v>
      </c>
      <c r="BF303" s="224">
        <f>IF(N303="snížená",J303,0)</f>
        <v>0</v>
      </c>
      <c r="BG303" s="224">
        <f>IF(N303="zákl. přenesená",J303,0)</f>
        <v>0</v>
      </c>
      <c r="BH303" s="224">
        <f>IF(N303="sníž. přenesená",J303,0)</f>
        <v>0</v>
      </c>
      <c r="BI303" s="224">
        <f>IF(N303="nulová",J303,0)</f>
        <v>0</v>
      </c>
      <c r="BJ303" s="17" t="s">
        <v>82</v>
      </c>
      <c r="BK303" s="224">
        <f>ROUND(I303*H303,2)</f>
        <v>0</v>
      </c>
      <c r="BL303" s="17" t="s">
        <v>228</v>
      </c>
      <c r="BM303" s="223" t="s">
        <v>752</v>
      </c>
    </row>
    <row r="304" spans="1:51" s="13" customFormat="1" ht="12">
      <c r="A304" s="13"/>
      <c r="B304" s="236"/>
      <c r="C304" s="237"/>
      <c r="D304" s="227" t="s">
        <v>358</v>
      </c>
      <c r="E304" s="238" t="s">
        <v>753</v>
      </c>
      <c r="F304" s="239" t="s">
        <v>754</v>
      </c>
      <c r="G304" s="237"/>
      <c r="H304" s="240">
        <v>81.7</v>
      </c>
      <c r="I304" s="241"/>
      <c r="J304" s="237"/>
      <c r="K304" s="237"/>
      <c r="L304" s="242"/>
      <c r="M304" s="243"/>
      <c r="N304" s="244"/>
      <c r="O304" s="244"/>
      <c r="P304" s="244"/>
      <c r="Q304" s="244"/>
      <c r="R304" s="244"/>
      <c r="S304" s="244"/>
      <c r="T304" s="245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46" t="s">
        <v>358</v>
      </c>
      <c r="AU304" s="246" t="s">
        <v>82</v>
      </c>
      <c r="AV304" s="13" t="s">
        <v>138</v>
      </c>
      <c r="AW304" s="13" t="s">
        <v>35</v>
      </c>
      <c r="AX304" s="13" t="s">
        <v>74</v>
      </c>
      <c r="AY304" s="246" t="s">
        <v>351</v>
      </c>
    </row>
    <row r="305" spans="1:51" s="13" customFormat="1" ht="12">
      <c r="A305" s="13"/>
      <c r="B305" s="236"/>
      <c r="C305" s="237"/>
      <c r="D305" s="227" t="s">
        <v>358</v>
      </c>
      <c r="E305" s="238" t="s">
        <v>177</v>
      </c>
      <c r="F305" s="239" t="s">
        <v>755</v>
      </c>
      <c r="G305" s="237"/>
      <c r="H305" s="240">
        <v>21.93</v>
      </c>
      <c r="I305" s="241"/>
      <c r="J305" s="237"/>
      <c r="K305" s="237"/>
      <c r="L305" s="242"/>
      <c r="M305" s="243"/>
      <c r="N305" s="244"/>
      <c r="O305" s="244"/>
      <c r="P305" s="244"/>
      <c r="Q305" s="244"/>
      <c r="R305" s="244"/>
      <c r="S305" s="244"/>
      <c r="T305" s="245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46" t="s">
        <v>358</v>
      </c>
      <c r="AU305" s="246" t="s">
        <v>82</v>
      </c>
      <c r="AV305" s="13" t="s">
        <v>138</v>
      </c>
      <c r="AW305" s="13" t="s">
        <v>35</v>
      </c>
      <c r="AX305" s="13" t="s">
        <v>74</v>
      </c>
      <c r="AY305" s="246" t="s">
        <v>351</v>
      </c>
    </row>
    <row r="306" spans="1:51" s="13" customFormat="1" ht="12">
      <c r="A306" s="13"/>
      <c r="B306" s="236"/>
      <c r="C306" s="237"/>
      <c r="D306" s="227" t="s">
        <v>358</v>
      </c>
      <c r="E306" s="238" t="s">
        <v>756</v>
      </c>
      <c r="F306" s="239" t="s">
        <v>757</v>
      </c>
      <c r="G306" s="237"/>
      <c r="H306" s="240">
        <v>103.63</v>
      </c>
      <c r="I306" s="241"/>
      <c r="J306" s="237"/>
      <c r="K306" s="237"/>
      <c r="L306" s="242"/>
      <c r="M306" s="243"/>
      <c r="N306" s="244"/>
      <c r="O306" s="244"/>
      <c r="P306" s="244"/>
      <c r="Q306" s="244"/>
      <c r="R306" s="244"/>
      <c r="S306" s="244"/>
      <c r="T306" s="245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46" t="s">
        <v>358</v>
      </c>
      <c r="AU306" s="246" t="s">
        <v>82</v>
      </c>
      <c r="AV306" s="13" t="s">
        <v>138</v>
      </c>
      <c r="AW306" s="13" t="s">
        <v>35</v>
      </c>
      <c r="AX306" s="13" t="s">
        <v>82</v>
      </c>
      <c r="AY306" s="246" t="s">
        <v>351</v>
      </c>
    </row>
    <row r="307" spans="1:65" s="2" customFormat="1" ht="21.75" customHeight="1">
      <c r="A307" s="38"/>
      <c r="B307" s="39"/>
      <c r="C307" s="212" t="s">
        <v>723</v>
      </c>
      <c r="D307" s="212" t="s">
        <v>352</v>
      </c>
      <c r="E307" s="213" t="s">
        <v>758</v>
      </c>
      <c r="F307" s="214" t="s">
        <v>759</v>
      </c>
      <c r="G307" s="215" t="s">
        <v>355</v>
      </c>
      <c r="H307" s="216">
        <v>6.579</v>
      </c>
      <c r="I307" s="217"/>
      <c r="J307" s="218">
        <f>ROUND(I307*H307,2)</f>
        <v>0</v>
      </c>
      <c r="K307" s="214" t="s">
        <v>356</v>
      </c>
      <c r="L307" s="44"/>
      <c r="M307" s="219" t="s">
        <v>28</v>
      </c>
      <c r="N307" s="220" t="s">
        <v>45</v>
      </c>
      <c r="O307" s="84"/>
      <c r="P307" s="221">
        <f>O307*H307</f>
        <v>0</v>
      </c>
      <c r="Q307" s="221">
        <v>0</v>
      </c>
      <c r="R307" s="221">
        <f>Q307*H307</f>
        <v>0</v>
      </c>
      <c r="S307" s="221">
        <v>0</v>
      </c>
      <c r="T307" s="222">
        <f>S307*H307</f>
        <v>0</v>
      </c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R307" s="223" t="s">
        <v>228</v>
      </c>
      <c r="AT307" s="223" t="s">
        <v>352</v>
      </c>
      <c r="AU307" s="223" t="s">
        <v>82</v>
      </c>
      <c r="AY307" s="17" t="s">
        <v>351</v>
      </c>
      <c r="BE307" s="224">
        <f>IF(N307="základní",J307,0)</f>
        <v>0</v>
      </c>
      <c r="BF307" s="224">
        <f>IF(N307="snížená",J307,0)</f>
        <v>0</v>
      </c>
      <c r="BG307" s="224">
        <f>IF(N307="zákl. přenesená",J307,0)</f>
        <v>0</v>
      </c>
      <c r="BH307" s="224">
        <f>IF(N307="sníž. přenesená",J307,0)</f>
        <v>0</v>
      </c>
      <c r="BI307" s="224">
        <f>IF(N307="nulová",J307,0)</f>
        <v>0</v>
      </c>
      <c r="BJ307" s="17" t="s">
        <v>82</v>
      </c>
      <c r="BK307" s="224">
        <f>ROUND(I307*H307,2)</f>
        <v>0</v>
      </c>
      <c r="BL307" s="17" t="s">
        <v>228</v>
      </c>
      <c r="BM307" s="223" t="s">
        <v>760</v>
      </c>
    </row>
    <row r="308" spans="1:51" s="12" customFormat="1" ht="12">
      <c r="A308" s="12"/>
      <c r="B308" s="225"/>
      <c r="C308" s="226"/>
      <c r="D308" s="227" t="s">
        <v>358</v>
      </c>
      <c r="E308" s="228" t="s">
        <v>28</v>
      </c>
      <c r="F308" s="229" t="s">
        <v>582</v>
      </c>
      <c r="G308" s="226"/>
      <c r="H308" s="228" t="s">
        <v>28</v>
      </c>
      <c r="I308" s="230"/>
      <c r="J308" s="226"/>
      <c r="K308" s="226"/>
      <c r="L308" s="231"/>
      <c r="M308" s="232"/>
      <c r="N308" s="233"/>
      <c r="O308" s="233"/>
      <c r="P308" s="233"/>
      <c r="Q308" s="233"/>
      <c r="R308" s="233"/>
      <c r="S308" s="233"/>
      <c r="T308" s="234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T308" s="235" t="s">
        <v>358</v>
      </c>
      <c r="AU308" s="235" t="s">
        <v>82</v>
      </c>
      <c r="AV308" s="12" t="s">
        <v>82</v>
      </c>
      <c r="AW308" s="12" t="s">
        <v>35</v>
      </c>
      <c r="AX308" s="12" t="s">
        <v>74</v>
      </c>
      <c r="AY308" s="235" t="s">
        <v>351</v>
      </c>
    </row>
    <row r="309" spans="1:51" s="13" customFormat="1" ht="12">
      <c r="A309" s="13"/>
      <c r="B309" s="236"/>
      <c r="C309" s="237"/>
      <c r="D309" s="227" t="s">
        <v>358</v>
      </c>
      <c r="E309" s="238" t="s">
        <v>761</v>
      </c>
      <c r="F309" s="239" t="s">
        <v>762</v>
      </c>
      <c r="G309" s="237"/>
      <c r="H309" s="240">
        <v>6.579</v>
      </c>
      <c r="I309" s="241"/>
      <c r="J309" s="237"/>
      <c r="K309" s="237"/>
      <c r="L309" s="242"/>
      <c r="M309" s="243"/>
      <c r="N309" s="244"/>
      <c r="O309" s="244"/>
      <c r="P309" s="244"/>
      <c r="Q309" s="244"/>
      <c r="R309" s="244"/>
      <c r="S309" s="244"/>
      <c r="T309" s="245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46" t="s">
        <v>358</v>
      </c>
      <c r="AU309" s="246" t="s">
        <v>82</v>
      </c>
      <c r="AV309" s="13" t="s">
        <v>138</v>
      </c>
      <c r="AW309" s="13" t="s">
        <v>35</v>
      </c>
      <c r="AX309" s="13" t="s">
        <v>82</v>
      </c>
      <c r="AY309" s="246" t="s">
        <v>351</v>
      </c>
    </row>
    <row r="310" spans="1:65" s="2" customFormat="1" ht="55.5" customHeight="1">
      <c r="A310" s="38"/>
      <c r="B310" s="39"/>
      <c r="C310" s="212" t="s">
        <v>763</v>
      </c>
      <c r="D310" s="212" t="s">
        <v>352</v>
      </c>
      <c r="E310" s="213" t="s">
        <v>764</v>
      </c>
      <c r="F310" s="214" t="s">
        <v>765</v>
      </c>
      <c r="G310" s="215" t="s">
        <v>398</v>
      </c>
      <c r="H310" s="216">
        <v>81.7</v>
      </c>
      <c r="I310" s="217"/>
      <c r="J310" s="218">
        <f>ROUND(I310*H310,2)</f>
        <v>0</v>
      </c>
      <c r="K310" s="214" t="s">
        <v>356</v>
      </c>
      <c r="L310" s="44"/>
      <c r="M310" s="219" t="s">
        <v>28</v>
      </c>
      <c r="N310" s="220" t="s">
        <v>45</v>
      </c>
      <c r="O310" s="84"/>
      <c r="P310" s="221">
        <f>O310*H310</f>
        <v>0</v>
      </c>
      <c r="Q310" s="221">
        <v>0.101</v>
      </c>
      <c r="R310" s="221">
        <f>Q310*H310</f>
        <v>8.251700000000001</v>
      </c>
      <c r="S310" s="221">
        <v>0</v>
      </c>
      <c r="T310" s="222">
        <f>S310*H310</f>
        <v>0</v>
      </c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R310" s="223" t="s">
        <v>228</v>
      </c>
      <c r="AT310" s="223" t="s">
        <v>352</v>
      </c>
      <c r="AU310" s="223" t="s">
        <v>82</v>
      </c>
      <c r="AY310" s="17" t="s">
        <v>351</v>
      </c>
      <c r="BE310" s="224">
        <f>IF(N310="základní",J310,0)</f>
        <v>0</v>
      </c>
      <c r="BF310" s="224">
        <f>IF(N310="snížená",J310,0)</f>
        <v>0</v>
      </c>
      <c r="BG310" s="224">
        <f>IF(N310="zákl. přenesená",J310,0)</f>
        <v>0</v>
      </c>
      <c r="BH310" s="224">
        <f>IF(N310="sníž. přenesená",J310,0)</f>
        <v>0</v>
      </c>
      <c r="BI310" s="224">
        <f>IF(N310="nulová",J310,0)</f>
        <v>0</v>
      </c>
      <c r="BJ310" s="17" t="s">
        <v>82</v>
      </c>
      <c r="BK310" s="224">
        <f>ROUND(I310*H310,2)</f>
        <v>0</v>
      </c>
      <c r="BL310" s="17" t="s">
        <v>228</v>
      </c>
      <c r="BM310" s="223" t="s">
        <v>766</v>
      </c>
    </row>
    <row r="311" spans="1:51" s="13" customFormat="1" ht="12">
      <c r="A311" s="13"/>
      <c r="B311" s="236"/>
      <c r="C311" s="237"/>
      <c r="D311" s="227" t="s">
        <v>358</v>
      </c>
      <c r="E311" s="238" t="s">
        <v>767</v>
      </c>
      <c r="F311" s="239" t="s">
        <v>754</v>
      </c>
      <c r="G311" s="237"/>
      <c r="H311" s="240">
        <v>81.7</v>
      </c>
      <c r="I311" s="241"/>
      <c r="J311" s="237"/>
      <c r="K311" s="237"/>
      <c r="L311" s="242"/>
      <c r="M311" s="243"/>
      <c r="N311" s="244"/>
      <c r="O311" s="244"/>
      <c r="P311" s="244"/>
      <c r="Q311" s="244"/>
      <c r="R311" s="244"/>
      <c r="S311" s="244"/>
      <c r="T311" s="245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46" t="s">
        <v>358</v>
      </c>
      <c r="AU311" s="246" t="s">
        <v>82</v>
      </c>
      <c r="AV311" s="13" t="s">
        <v>138</v>
      </c>
      <c r="AW311" s="13" t="s">
        <v>35</v>
      </c>
      <c r="AX311" s="13" t="s">
        <v>82</v>
      </c>
      <c r="AY311" s="246" t="s">
        <v>351</v>
      </c>
    </row>
    <row r="312" spans="1:65" s="2" customFormat="1" ht="16.5" customHeight="1">
      <c r="A312" s="38"/>
      <c r="B312" s="39"/>
      <c r="C312" s="247" t="s">
        <v>768</v>
      </c>
      <c r="D312" s="247" t="s">
        <v>612</v>
      </c>
      <c r="E312" s="248" t="s">
        <v>769</v>
      </c>
      <c r="F312" s="249" t="s">
        <v>770</v>
      </c>
      <c r="G312" s="250" t="s">
        <v>398</v>
      </c>
      <c r="H312" s="251">
        <v>84.151</v>
      </c>
      <c r="I312" s="252"/>
      <c r="J312" s="253">
        <f>ROUND(I312*H312,2)</f>
        <v>0</v>
      </c>
      <c r="K312" s="249" t="s">
        <v>356</v>
      </c>
      <c r="L312" s="254"/>
      <c r="M312" s="255" t="s">
        <v>28</v>
      </c>
      <c r="N312" s="256" t="s">
        <v>45</v>
      </c>
      <c r="O312" s="84"/>
      <c r="P312" s="221">
        <f>O312*H312</f>
        <v>0</v>
      </c>
      <c r="Q312" s="221">
        <v>0.108</v>
      </c>
      <c r="R312" s="221">
        <f>Q312*H312</f>
        <v>9.088308</v>
      </c>
      <c r="S312" s="221">
        <v>0</v>
      </c>
      <c r="T312" s="222">
        <f>S312*H312</f>
        <v>0</v>
      </c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R312" s="223" t="s">
        <v>405</v>
      </c>
      <c r="AT312" s="223" t="s">
        <v>612</v>
      </c>
      <c r="AU312" s="223" t="s">
        <v>82</v>
      </c>
      <c r="AY312" s="17" t="s">
        <v>351</v>
      </c>
      <c r="BE312" s="224">
        <f>IF(N312="základní",J312,0)</f>
        <v>0</v>
      </c>
      <c r="BF312" s="224">
        <f>IF(N312="snížená",J312,0)</f>
        <v>0</v>
      </c>
      <c r="BG312" s="224">
        <f>IF(N312="zákl. přenesená",J312,0)</f>
        <v>0</v>
      </c>
      <c r="BH312" s="224">
        <f>IF(N312="sníž. přenesená",J312,0)</f>
        <v>0</v>
      </c>
      <c r="BI312" s="224">
        <f>IF(N312="nulová",J312,0)</f>
        <v>0</v>
      </c>
      <c r="BJ312" s="17" t="s">
        <v>82</v>
      </c>
      <c r="BK312" s="224">
        <f>ROUND(I312*H312,2)</f>
        <v>0</v>
      </c>
      <c r="BL312" s="17" t="s">
        <v>228</v>
      </c>
      <c r="BM312" s="223" t="s">
        <v>771</v>
      </c>
    </row>
    <row r="313" spans="1:51" s="13" customFormat="1" ht="12">
      <c r="A313" s="13"/>
      <c r="B313" s="236"/>
      <c r="C313" s="237"/>
      <c r="D313" s="227" t="s">
        <v>358</v>
      </c>
      <c r="E313" s="238" t="s">
        <v>772</v>
      </c>
      <c r="F313" s="239" t="s">
        <v>773</v>
      </c>
      <c r="G313" s="237"/>
      <c r="H313" s="240">
        <v>84.151</v>
      </c>
      <c r="I313" s="241"/>
      <c r="J313" s="237"/>
      <c r="K313" s="237"/>
      <c r="L313" s="242"/>
      <c r="M313" s="243"/>
      <c r="N313" s="244"/>
      <c r="O313" s="244"/>
      <c r="P313" s="244"/>
      <c r="Q313" s="244"/>
      <c r="R313" s="244"/>
      <c r="S313" s="244"/>
      <c r="T313" s="245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46" t="s">
        <v>358</v>
      </c>
      <c r="AU313" s="246" t="s">
        <v>82</v>
      </c>
      <c r="AV313" s="13" t="s">
        <v>138</v>
      </c>
      <c r="AW313" s="13" t="s">
        <v>35</v>
      </c>
      <c r="AX313" s="13" t="s">
        <v>82</v>
      </c>
      <c r="AY313" s="246" t="s">
        <v>351</v>
      </c>
    </row>
    <row r="314" spans="1:63" s="11" customFormat="1" ht="25.9" customHeight="1">
      <c r="A314" s="11"/>
      <c r="B314" s="198"/>
      <c r="C314" s="199"/>
      <c r="D314" s="200" t="s">
        <v>73</v>
      </c>
      <c r="E314" s="201" t="s">
        <v>385</v>
      </c>
      <c r="F314" s="201" t="s">
        <v>774</v>
      </c>
      <c r="G314" s="199"/>
      <c r="H314" s="199"/>
      <c r="I314" s="202"/>
      <c r="J314" s="203">
        <f>BK314</f>
        <v>0</v>
      </c>
      <c r="K314" s="199"/>
      <c r="L314" s="204"/>
      <c r="M314" s="205"/>
      <c r="N314" s="206"/>
      <c r="O314" s="206"/>
      <c r="P314" s="207">
        <f>SUM(P315:P459)</f>
        <v>0</v>
      </c>
      <c r="Q314" s="206"/>
      <c r="R314" s="207">
        <f>SUM(R315:R459)</f>
        <v>60.118989490000004</v>
      </c>
      <c r="S314" s="206"/>
      <c r="T314" s="208">
        <f>SUM(T315:T459)</f>
        <v>0</v>
      </c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R314" s="209" t="s">
        <v>228</v>
      </c>
      <c r="AT314" s="210" t="s">
        <v>73</v>
      </c>
      <c r="AU314" s="210" t="s">
        <v>74</v>
      </c>
      <c r="AY314" s="209" t="s">
        <v>351</v>
      </c>
      <c r="BK314" s="211">
        <f>SUM(BK315:BK459)</f>
        <v>0</v>
      </c>
    </row>
    <row r="315" spans="1:65" s="2" customFormat="1" ht="33" customHeight="1">
      <c r="A315" s="38"/>
      <c r="B315" s="39"/>
      <c r="C315" s="212" t="s">
        <v>775</v>
      </c>
      <c r="D315" s="212" t="s">
        <v>352</v>
      </c>
      <c r="E315" s="213" t="s">
        <v>776</v>
      </c>
      <c r="F315" s="214" t="s">
        <v>777</v>
      </c>
      <c r="G315" s="215" t="s">
        <v>398</v>
      </c>
      <c r="H315" s="216">
        <v>330.482</v>
      </c>
      <c r="I315" s="217"/>
      <c r="J315" s="218">
        <f>ROUND(I315*H315,2)</f>
        <v>0</v>
      </c>
      <c r="K315" s="214" t="s">
        <v>356</v>
      </c>
      <c r="L315" s="44"/>
      <c r="M315" s="219" t="s">
        <v>28</v>
      </c>
      <c r="N315" s="220" t="s">
        <v>45</v>
      </c>
      <c r="O315" s="84"/>
      <c r="P315" s="221">
        <f>O315*H315</f>
        <v>0</v>
      </c>
      <c r="Q315" s="221">
        <v>0.00489</v>
      </c>
      <c r="R315" s="221">
        <f>Q315*H315</f>
        <v>1.6160569800000002</v>
      </c>
      <c r="S315" s="221">
        <v>0</v>
      </c>
      <c r="T315" s="222">
        <f>S315*H315</f>
        <v>0</v>
      </c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R315" s="223" t="s">
        <v>228</v>
      </c>
      <c r="AT315" s="223" t="s">
        <v>352</v>
      </c>
      <c r="AU315" s="223" t="s">
        <v>82</v>
      </c>
      <c r="AY315" s="17" t="s">
        <v>351</v>
      </c>
      <c r="BE315" s="224">
        <f>IF(N315="základní",J315,0)</f>
        <v>0</v>
      </c>
      <c r="BF315" s="224">
        <f>IF(N315="snížená",J315,0)</f>
        <v>0</v>
      </c>
      <c r="BG315" s="224">
        <f>IF(N315="zákl. přenesená",J315,0)</f>
        <v>0</v>
      </c>
      <c r="BH315" s="224">
        <f>IF(N315="sníž. přenesená",J315,0)</f>
        <v>0</v>
      </c>
      <c r="BI315" s="224">
        <f>IF(N315="nulová",J315,0)</f>
        <v>0</v>
      </c>
      <c r="BJ315" s="17" t="s">
        <v>82</v>
      </c>
      <c r="BK315" s="224">
        <f>ROUND(I315*H315,2)</f>
        <v>0</v>
      </c>
      <c r="BL315" s="17" t="s">
        <v>228</v>
      </c>
      <c r="BM315" s="223" t="s">
        <v>778</v>
      </c>
    </row>
    <row r="316" spans="1:51" s="13" customFormat="1" ht="12">
      <c r="A316" s="13"/>
      <c r="B316" s="236"/>
      <c r="C316" s="237"/>
      <c r="D316" s="227" t="s">
        <v>358</v>
      </c>
      <c r="E316" s="238" t="s">
        <v>779</v>
      </c>
      <c r="F316" s="239" t="s">
        <v>780</v>
      </c>
      <c r="G316" s="237"/>
      <c r="H316" s="240">
        <v>330.482</v>
      </c>
      <c r="I316" s="241"/>
      <c r="J316" s="237"/>
      <c r="K316" s="237"/>
      <c r="L316" s="242"/>
      <c r="M316" s="243"/>
      <c r="N316" s="244"/>
      <c r="O316" s="244"/>
      <c r="P316" s="244"/>
      <c r="Q316" s="244"/>
      <c r="R316" s="244"/>
      <c r="S316" s="244"/>
      <c r="T316" s="245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46" t="s">
        <v>358</v>
      </c>
      <c r="AU316" s="246" t="s">
        <v>82</v>
      </c>
      <c r="AV316" s="13" t="s">
        <v>138</v>
      </c>
      <c r="AW316" s="13" t="s">
        <v>35</v>
      </c>
      <c r="AX316" s="13" t="s">
        <v>82</v>
      </c>
      <c r="AY316" s="246" t="s">
        <v>351</v>
      </c>
    </row>
    <row r="317" spans="1:65" s="2" customFormat="1" ht="33" customHeight="1">
      <c r="A317" s="38"/>
      <c r="B317" s="39"/>
      <c r="C317" s="212" t="s">
        <v>781</v>
      </c>
      <c r="D317" s="212" t="s">
        <v>352</v>
      </c>
      <c r="E317" s="213" t="s">
        <v>782</v>
      </c>
      <c r="F317" s="214" t="s">
        <v>783</v>
      </c>
      <c r="G317" s="215" t="s">
        <v>398</v>
      </c>
      <c r="H317" s="216">
        <v>165.241</v>
      </c>
      <c r="I317" s="217"/>
      <c r="J317" s="218">
        <f>ROUND(I317*H317,2)</f>
        <v>0</v>
      </c>
      <c r="K317" s="214" t="s">
        <v>28</v>
      </c>
      <c r="L317" s="44"/>
      <c r="M317" s="219" t="s">
        <v>28</v>
      </c>
      <c r="N317" s="220" t="s">
        <v>45</v>
      </c>
      <c r="O317" s="84"/>
      <c r="P317" s="221">
        <f>O317*H317</f>
        <v>0</v>
      </c>
      <c r="Q317" s="221">
        <v>0.00298</v>
      </c>
      <c r="R317" s="221">
        <f>Q317*H317</f>
        <v>0.49241818000000004</v>
      </c>
      <c r="S317" s="221">
        <v>0</v>
      </c>
      <c r="T317" s="222">
        <f>S317*H317</f>
        <v>0</v>
      </c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R317" s="223" t="s">
        <v>228</v>
      </c>
      <c r="AT317" s="223" t="s">
        <v>352</v>
      </c>
      <c r="AU317" s="223" t="s">
        <v>82</v>
      </c>
      <c r="AY317" s="17" t="s">
        <v>351</v>
      </c>
      <c r="BE317" s="224">
        <f>IF(N317="základní",J317,0)</f>
        <v>0</v>
      </c>
      <c r="BF317" s="224">
        <f>IF(N317="snížená",J317,0)</f>
        <v>0</v>
      </c>
      <c r="BG317" s="224">
        <f>IF(N317="zákl. přenesená",J317,0)</f>
        <v>0</v>
      </c>
      <c r="BH317" s="224">
        <f>IF(N317="sníž. přenesená",J317,0)</f>
        <v>0</v>
      </c>
      <c r="BI317" s="224">
        <f>IF(N317="nulová",J317,0)</f>
        <v>0</v>
      </c>
      <c r="BJ317" s="17" t="s">
        <v>82</v>
      </c>
      <c r="BK317" s="224">
        <f>ROUND(I317*H317,2)</f>
        <v>0</v>
      </c>
      <c r="BL317" s="17" t="s">
        <v>228</v>
      </c>
      <c r="BM317" s="223" t="s">
        <v>784</v>
      </c>
    </row>
    <row r="318" spans="1:51" s="13" customFormat="1" ht="12">
      <c r="A318" s="13"/>
      <c r="B318" s="236"/>
      <c r="C318" s="237"/>
      <c r="D318" s="227" t="s">
        <v>358</v>
      </c>
      <c r="E318" s="238" t="s">
        <v>785</v>
      </c>
      <c r="F318" s="239" t="s">
        <v>786</v>
      </c>
      <c r="G318" s="237"/>
      <c r="H318" s="240">
        <v>165.241</v>
      </c>
      <c r="I318" s="241"/>
      <c r="J318" s="237"/>
      <c r="K318" s="237"/>
      <c r="L318" s="242"/>
      <c r="M318" s="243"/>
      <c r="N318" s="244"/>
      <c r="O318" s="244"/>
      <c r="P318" s="244"/>
      <c r="Q318" s="244"/>
      <c r="R318" s="244"/>
      <c r="S318" s="244"/>
      <c r="T318" s="245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46" t="s">
        <v>358</v>
      </c>
      <c r="AU318" s="246" t="s">
        <v>82</v>
      </c>
      <c r="AV318" s="13" t="s">
        <v>138</v>
      </c>
      <c r="AW318" s="13" t="s">
        <v>35</v>
      </c>
      <c r="AX318" s="13" t="s">
        <v>82</v>
      </c>
      <c r="AY318" s="246" t="s">
        <v>351</v>
      </c>
    </row>
    <row r="319" spans="1:65" s="2" customFormat="1" ht="21.75" customHeight="1">
      <c r="A319" s="38"/>
      <c r="B319" s="39"/>
      <c r="C319" s="212" t="s">
        <v>787</v>
      </c>
      <c r="D319" s="212" t="s">
        <v>352</v>
      </c>
      <c r="E319" s="213" t="s">
        <v>788</v>
      </c>
      <c r="F319" s="214" t="s">
        <v>789</v>
      </c>
      <c r="G319" s="215" t="s">
        <v>398</v>
      </c>
      <c r="H319" s="216">
        <v>438.238</v>
      </c>
      <c r="I319" s="217"/>
      <c r="J319" s="218">
        <f>ROUND(I319*H319,2)</f>
        <v>0</v>
      </c>
      <c r="K319" s="214" t="s">
        <v>356</v>
      </c>
      <c r="L319" s="44"/>
      <c r="M319" s="219" t="s">
        <v>28</v>
      </c>
      <c r="N319" s="220" t="s">
        <v>45</v>
      </c>
      <c r="O319" s="84"/>
      <c r="P319" s="221">
        <f>O319*H319</f>
        <v>0</v>
      </c>
      <c r="Q319" s="221">
        <v>0.00735</v>
      </c>
      <c r="R319" s="221">
        <f>Q319*H319</f>
        <v>3.2210493</v>
      </c>
      <c r="S319" s="221">
        <v>0</v>
      </c>
      <c r="T319" s="222">
        <f>S319*H319</f>
        <v>0</v>
      </c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R319" s="223" t="s">
        <v>228</v>
      </c>
      <c r="AT319" s="223" t="s">
        <v>352</v>
      </c>
      <c r="AU319" s="223" t="s">
        <v>82</v>
      </c>
      <c r="AY319" s="17" t="s">
        <v>351</v>
      </c>
      <c r="BE319" s="224">
        <f>IF(N319="základní",J319,0)</f>
        <v>0</v>
      </c>
      <c r="BF319" s="224">
        <f>IF(N319="snížená",J319,0)</f>
        <v>0</v>
      </c>
      <c r="BG319" s="224">
        <f>IF(N319="zákl. přenesená",J319,0)</f>
        <v>0</v>
      </c>
      <c r="BH319" s="224">
        <f>IF(N319="sníž. přenesená",J319,0)</f>
        <v>0</v>
      </c>
      <c r="BI319" s="224">
        <f>IF(N319="nulová",J319,0)</f>
        <v>0</v>
      </c>
      <c r="BJ319" s="17" t="s">
        <v>82</v>
      </c>
      <c r="BK319" s="224">
        <f>ROUND(I319*H319,2)</f>
        <v>0</v>
      </c>
      <c r="BL319" s="17" t="s">
        <v>228</v>
      </c>
      <c r="BM319" s="223" t="s">
        <v>790</v>
      </c>
    </row>
    <row r="320" spans="1:51" s="13" customFormat="1" ht="12">
      <c r="A320" s="13"/>
      <c r="B320" s="236"/>
      <c r="C320" s="237"/>
      <c r="D320" s="227" t="s">
        <v>358</v>
      </c>
      <c r="E320" s="238" t="s">
        <v>791</v>
      </c>
      <c r="F320" s="239" t="s">
        <v>792</v>
      </c>
      <c r="G320" s="237"/>
      <c r="H320" s="240">
        <v>447.52</v>
      </c>
      <c r="I320" s="241"/>
      <c r="J320" s="237"/>
      <c r="K320" s="237"/>
      <c r="L320" s="242"/>
      <c r="M320" s="243"/>
      <c r="N320" s="244"/>
      <c r="O320" s="244"/>
      <c r="P320" s="244"/>
      <c r="Q320" s="244"/>
      <c r="R320" s="244"/>
      <c r="S320" s="244"/>
      <c r="T320" s="245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46" t="s">
        <v>358</v>
      </c>
      <c r="AU320" s="246" t="s">
        <v>82</v>
      </c>
      <c r="AV320" s="13" t="s">
        <v>138</v>
      </c>
      <c r="AW320" s="13" t="s">
        <v>35</v>
      </c>
      <c r="AX320" s="13" t="s">
        <v>74</v>
      </c>
      <c r="AY320" s="246" t="s">
        <v>351</v>
      </c>
    </row>
    <row r="321" spans="1:51" s="13" customFormat="1" ht="12">
      <c r="A321" s="13"/>
      <c r="B321" s="236"/>
      <c r="C321" s="237"/>
      <c r="D321" s="227" t="s">
        <v>358</v>
      </c>
      <c r="E321" s="238" t="s">
        <v>178</v>
      </c>
      <c r="F321" s="239" t="s">
        <v>793</v>
      </c>
      <c r="G321" s="237"/>
      <c r="H321" s="240">
        <v>-42.19</v>
      </c>
      <c r="I321" s="241"/>
      <c r="J321" s="237"/>
      <c r="K321" s="237"/>
      <c r="L321" s="242"/>
      <c r="M321" s="243"/>
      <c r="N321" s="244"/>
      <c r="O321" s="244"/>
      <c r="P321" s="244"/>
      <c r="Q321" s="244"/>
      <c r="R321" s="244"/>
      <c r="S321" s="244"/>
      <c r="T321" s="245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46" t="s">
        <v>358</v>
      </c>
      <c r="AU321" s="246" t="s">
        <v>82</v>
      </c>
      <c r="AV321" s="13" t="s">
        <v>138</v>
      </c>
      <c r="AW321" s="13" t="s">
        <v>35</v>
      </c>
      <c r="AX321" s="13" t="s">
        <v>74</v>
      </c>
      <c r="AY321" s="246" t="s">
        <v>351</v>
      </c>
    </row>
    <row r="322" spans="1:51" s="13" customFormat="1" ht="12">
      <c r="A322" s="13"/>
      <c r="B322" s="236"/>
      <c r="C322" s="237"/>
      <c r="D322" s="227" t="s">
        <v>358</v>
      </c>
      <c r="E322" s="238" t="s">
        <v>179</v>
      </c>
      <c r="F322" s="239" t="s">
        <v>794</v>
      </c>
      <c r="G322" s="237"/>
      <c r="H322" s="240">
        <v>-34.8</v>
      </c>
      <c r="I322" s="241"/>
      <c r="J322" s="237"/>
      <c r="K322" s="237"/>
      <c r="L322" s="242"/>
      <c r="M322" s="243"/>
      <c r="N322" s="244"/>
      <c r="O322" s="244"/>
      <c r="P322" s="244"/>
      <c r="Q322" s="244"/>
      <c r="R322" s="244"/>
      <c r="S322" s="244"/>
      <c r="T322" s="245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46" t="s">
        <v>358</v>
      </c>
      <c r="AU322" s="246" t="s">
        <v>82</v>
      </c>
      <c r="AV322" s="13" t="s">
        <v>138</v>
      </c>
      <c r="AW322" s="13" t="s">
        <v>35</v>
      </c>
      <c r="AX322" s="13" t="s">
        <v>74</v>
      </c>
      <c r="AY322" s="246" t="s">
        <v>351</v>
      </c>
    </row>
    <row r="323" spans="1:51" s="13" customFormat="1" ht="12">
      <c r="A323" s="13"/>
      <c r="B323" s="236"/>
      <c r="C323" s="237"/>
      <c r="D323" s="227" t="s">
        <v>358</v>
      </c>
      <c r="E323" s="238" t="s">
        <v>181</v>
      </c>
      <c r="F323" s="239" t="s">
        <v>795</v>
      </c>
      <c r="G323" s="237"/>
      <c r="H323" s="240">
        <v>22.71</v>
      </c>
      <c r="I323" s="241"/>
      <c r="J323" s="237"/>
      <c r="K323" s="237"/>
      <c r="L323" s="242"/>
      <c r="M323" s="243"/>
      <c r="N323" s="244"/>
      <c r="O323" s="244"/>
      <c r="P323" s="244"/>
      <c r="Q323" s="244"/>
      <c r="R323" s="244"/>
      <c r="S323" s="244"/>
      <c r="T323" s="245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46" t="s">
        <v>358</v>
      </c>
      <c r="AU323" s="246" t="s">
        <v>82</v>
      </c>
      <c r="AV323" s="13" t="s">
        <v>138</v>
      </c>
      <c r="AW323" s="13" t="s">
        <v>35</v>
      </c>
      <c r="AX323" s="13" t="s">
        <v>74</v>
      </c>
      <c r="AY323" s="246" t="s">
        <v>351</v>
      </c>
    </row>
    <row r="324" spans="1:51" s="13" customFormat="1" ht="12">
      <c r="A324" s="13"/>
      <c r="B324" s="236"/>
      <c r="C324" s="237"/>
      <c r="D324" s="227" t="s">
        <v>358</v>
      </c>
      <c r="E324" s="238" t="s">
        <v>183</v>
      </c>
      <c r="F324" s="239" t="s">
        <v>796</v>
      </c>
      <c r="G324" s="237"/>
      <c r="H324" s="240">
        <v>42.737</v>
      </c>
      <c r="I324" s="241"/>
      <c r="J324" s="237"/>
      <c r="K324" s="237"/>
      <c r="L324" s="242"/>
      <c r="M324" s="243"/>
      <c r="N324" s="244"/>
      <c r="O324" s="244"/>
      <c r="P324" s="244"/>
      <c r="Q324" s="244"/>
      <c r="R324" s="244"/>
      <c r="S324" s="244"/>
      <c r="T324" s="245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46" t="s">
        <v>358</v>
      </c>
      <c r="AU324" s="246" t="s">
        <v>82</v>
      </c>
      <c r="AV324" s="13" t="s">
        <v>138</v>
      </c>
      <c r="AW324" s="13" t="s">
        <v>35</v>
      </c>
      <c r="AX324" s="13" t="s">
        <v>74</v>
      </c>
      <c r="AY324" s="246" t="s">
        <v>351</v>
      </c>
    </row>
    <row r="325" spans="1:51" s="13" customFormat="1" ht="12">
      <c r="A325" s="13"/>
      <c r="B325" s="236"/>
      <c r="C325" s="237"/>
      <c r="D325" s="227" t="s">
        <v>358</v>
      </c>
      <c r="E325" s="238" t="s">
        <v>185</v>
      </c>
      <c r="F325" s="239" t="s">
        <v>797</v>
      </c>
      <c r="G325" s="237"/>
      <c r="H325" s="240">
        <v>2.261</v>
      </c>
      <c r="I325" s="241"/>
      <c r="J325" s="237"/>
      <c r="K325" s="237"/>
      <c r="L325" s="242"/>
      <c r="M325" s="243"/>
      <c r="N325" s="244"/>
      <c r="O325" s="244"/>
      <c r="P325" s="244"/>
      <c r="Q325" s="244"/>
      <c r="R325" s="244"/>
      <c r="S325" s="244"/>
      <c r="T325" s="245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46" t="s">
        <v>358</v>
      </c>
      <c r="AU325" s="246" t="s">
        <v>82</v>
      </c>
      <c r="AV325" s="13" t="s">
        <v>138</v>
      </c>
      <c r="AW325" s="13" t="s">
        <v>35</v>
      </c>
      <c r="AX325" s="13" t="s">
        <v>74</v>
      </c>
      <c r="AY325" s="246" t="s">
        <v>351</v>
      </c>
    </row>
    <row r="326" spans="1:51" s="13" customFormat="1" ht="12">
      <c r="A326" s="13"/>
      <c r="B326" s="236"/>
      <c r="C326" s="237"/>
      <c r="D326" s="227" t="s">
        <v>358</v>
      </c>
      <c r="E326" s="238" t="s">
        <v>798</v>
      </c>
      <c r="F326" s="239" t="s">
        <v>799</v>
      </c>
      <c r="G326" s="237"/>
      <c r="H326" s="240">
        <v>438.238</v>
      </c>
      <c r="I326" s="241"/>
      <c r="J326" s="237"/>
      <c r="K326" s="237"/>
      <c r="L326" s="242"/>
      <c r="M326" s="243"/>
      <c r="N326" s="244"/>
      <c r="O326" s="244"/>
      <c r="P326" s="244"/>
      <c r="Q326" s="244"/>
      <c r="R326" s="244"/>
      <c r="S326" s="244"/>
      <c r="T326" s="245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46" t="s">
        <v>358</v>
      </c>
      <c r="AU326" s="246" t="s">
        <v>82</v>
      </c>
      <c r="AV326" s="13" t="s">
        <v>138</v>
      </c>
      <c r="AW326" s="13" t="s">
        <v>35</v>
      </c>
      <c r="AX326" s="13" t="s">
        <v>82</v>
      </c>
      <c r="AY326" s="246" t="s">
        <v>351</v>
      </c>
    </row>
    <row r="327" spans="1:65" s="2" customFormat="1" ht="33" customHeight="1">
      <c r="A327" s="38"/>
      <c r="B327" s="39"/>
      <c r="C327" s="212" t="s">
        <v>800</v>
      </c>
      <c r="D327" s="212" t="s">
        <v>352</v>
      </c>
      <c r="E327" s="213" t="s">
        <v>801</v>
      </c>
      <c r="F327" s="214" t="s">
        <v>802</v>
      </c>
      <c r="G327" s="215" t="s">
        <v>398</v>
      </c>
      <c r="H327" s="216">
        <v>72.07</v>
      </c>
      <c r="I327" s="217"/>
      <c r="J327" s="218">
        <f>ROUND(I327*H327,2)</f>
        <v>0</v>
      </c>
      <c r="K327" s="214" t="s">
        <v>356</v>
      </c>
      <c r="L327" s="44"/>
      <c r="M327" s="219" t="s">
        <v>28</v>
      </c>
      <c r="N327" s="220" t="s">
        <v>45</v>
      </c>
      <c r="O327" s="84"/>
      <c r="P327" s="221">
        <f>O327*H327</f>
        <v>0</v>
      </c>
      <c r="Q327" s="221">
        <v>0.01365</v>
      </c>
      <c r="R327" s="221">
        <f>Q327*H327</f>
        <v>0.9837555</v>
      </c>
      <c r="S327" s="221">
        <v>0</v>
      </c>
      <c r="T327" s="222">
        <f>S327*H327</f>
        <v>0</v>
      </c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R327" s="223" t="s">
        <v>228</v>
      </c>
      <c r="AT327" s="223" t="s">
        <v>352</v>
      </c>
      <c r="AU327" s="223" t="s">
        <v>82</v>
      </c>
      <c r="AY327" s="17" t="s">
        <v>351</v>
      </c>
      <c r="BE327" s="224">
        <f>IF(N327="základní",J327,0)</f>
        <v>0</v>
      </c>
      <c r="BF327" s="224">
        <f>IF(N327="snížená",J327,0)</f>
        <v>0</v>
      </c>
      <c r="BG327" s="224">
        <f>IF(N327="zákl. přenesená",J327,0)</f>
        <v>0</v>
      </c>
      <c r="BH327" s="224">
        <f>IF(N327="sníž. přenesená",J327,0)</f>
        <v>0</v>
      </c>
      <c r="BI327" s="224">
        <f>IF(N327="nulová",J327,0)</f>
        <v>0</v>
      </c>
      <c r="BJ327" s="17" t="s">
        <v>82</v>
      </c>
      <c r="BK327" s="224">
        <f>ROUND(I327*H327,2)</f>
        <v>0</v>
      </c>
      <c r="BL327" s="17" t="s">
        <v>228</v>
      </c>
      <c r="BM327" s="223" t="s">
        <v>803</v>
      </c>
    </row>
    <row r="328" spans="1:51" s="13" customFormat="1" ht="12">
      <c r="A328" s="13"/>
      <c r="B328" s="236"/>
      <c r="C328" s="237"/>
      <c r="D328" s="227" t="s">
        <v>358</v>
      </c>
      <c r="E328" s="238" t="s">
        <v>804</v>
      </c>
      <c r="F328" s="239" t="s">
        <v>805</v>
      </c>
      <c r="G328" s="237"/>
      <c r="H328" s="240">
        <v>62.47</v>
      </c>
      <c r="I328" s="241"/>
      <c r="J328" s="237"/>
      <c r="K328" s="237"/>
      <c r="L328" s="242"/>
      <c r="M328" s="243"/>
      <c r="N328" s="244"/>
      <c r="O328" s="244"/>
      <c r="P328" s="244"/>
      <c r="Q328" s="244"/>
      <c r="R328" s="244"/>
      <c r="S328" s="244"/>
      <c r="T328" s="245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46" t="s">
        <v>358</v>
      </c>
      <c r="AU328" s="246" t="s">
        <v>82</v>
      </c>
      <c r="AV328" s="13" t="s">
        <v>138</v>
      </c>
      <c r="AW328" s="13" t="s">
        <v>35</v>
      </c>
      <c r="AX328" s="13" t="s">
        <v>74</v>
      </c>
      <c r="AY328" s="246" t="s">
        <v>351</v>
      </c>
    </row>
    <row r="329" spans="1:51" s="13" customFormat="1" ht="12">
      <c r="A329" s="13"/>
      <c r="B329" s="236"/>
      <c r="C329" s="237"/>
      <c r="D329" s="227" t="s">
        <v>358</v>
      </c>
      <c r="E329" s="238" t="s">
        <v>187</v>
      </c>
      <c r="F329" s="239" t="s">
        <v>806</v>
      </c>
      <c r="G329" s="237"/>
      <c r="H329" s="240">
        <v>9.6</v>
      </c>
      <c r="I329" s="241"/>
      <c r="J329" s="237"/>
      <c r="K329" s="237"/>
      <c r="L329" s="242"/>
      <c r="M329" s="243"/>
      <c r="N329" s="244"/>
      <c r="O329" s="244"/>
      <c r="P329" s="244"/>
      <c r="Q329" s="244"/>
      <c r="R329" s="244"/>
      <c r="S329" s="244"/>
      <c r="T329" s="245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46" t="s">
        <v>358</v>
      </c>
      <c r="AU329" s="246" t="s">
        <v>82</v>
      </c>
      <c r="AV329" s="13" t="s">
        <v>138</v>
      </c>
      <c r="AW329" s="13" t="s">
        <v>35</v>
      </c>
      <c r="AX329" s="13" t="s">
        <v>74</v>
      </c>
      <c r="AY329" s="246" t="s">
        <v>351</v>
      </c>
    </row>
    <row r="330" spans="1:51" s="13" customFormat="1" ht="12">
      <c r="A330" s="13"/>
      <c r="B330" s="236"/>
      <c r="C330" s="237"/>
      <c r="D330" s="227" t="s">
        <v>358</v>
      </c>
      <c r="E330" s="238" t="s">
        <v>807</v>
      </c>
      <c r="F330" s="239" t="s">
        <v>808</v>
      </c>
      <c r="G330" s="237"/>
      <c r="H330" s="240">
        <v>72.07</v>
      </c>
      <c r="I330" s="241"/>
      <c r="J330" s="237"/>
      <c r="K330" s="237"/>
      <c r="L330" s="242"/>
      <c r="M330" s="243"/>
      <c r="N330" s="244"/>
      <c r="O330" s="244"/>
      <c r="P330" s="244"/>
      <c r="Q330" s="244"/>
      <c r="R330" s="244"/>
      <c r="S330" s="244"/>
      <c r="T330" s="245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46" t="s">
        <v>358</v>
      </c>
      <c r="AU330" s="246" t="s">
        <v>82</v>
      </c>
      <c r="AV330" s="13" t="s">
        <v>138</v>
      </c>
      <c r="AW330" s="13" t="s">
        <v>35</v>
      </c>
      <c r="AX330" s="13" t="s">
        <v>82</v>
      </c>
      <c r="AY330" s="246" t="s">
        <v>351</v>
      </c>
    </row>
    <row r="331" spans="1:65" s="2" customFormat="1" ht="33" customHeight="1">
      <c r="A331" s="38"/>
      <c r="B331" s="39"/>
      <c r="C331" s="212" t="s">
        <v>809</v>
      </c>
      <c r="D331" s="212" t="s">
        <v>352</v>
      </c>
      <c r="E331" s="213" t="s">
        <v>810</v>
      </c>
      <c r="F331" s="214" t="s">
        <v>811</v>
      </c>
      <c r="G331" s="215" t="s">
        <v>398</v>
      </c>
      <c r="H331" s="216">
        <v>366.168</v>
      </c>
      <c r="I331" s="217"/>
      <c r="J331" s="218">
        <f>ROUND(I331*H331,2)</f>
        <v>0</v>
      </c>
      <c r="K331" s="214" t="s">
        <v>356</v>
      </c>
      <c r="L331" s="44"/>
      <c r="M331" s="219" t="s">
        <v>28</v>
      </c>
      <c r="N331" s="220" t="s">
        <v>45</v>
      </c>
      <c r="O331" s="84"/>
      <c r="P331" s="221">
        <f>O331*H331</f>
        <v>0</v>
      </c>
      <c r="Q331" s="221">
        <v>0.01628</v>
      </c>
      <c r="R331" s="221">
        <f>Q331*H331</f>
        <v>5.96121504</v>
      </c>
      <c r="S331" s="221">
        <v>0</v>
      </c>
      <c r="T331" s="222">
        <f>S331*H331</f>
        <v>0</v>
      </c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R331" s="223" t="s">
        <v>228</v>
      </c>
      <c r="AT331" s="223" t="s">
        <v>352</v>
      </c>
      <c r="AU331" s="223" t="s">
        <v>82</v>
      </c>
      <c r="AY331" s="17" t="s">
        <v>351</v>
      </c>
      <c r="BE331" s="224">
        <f>IF(N331="základní",J331,0)</f>
        <v>0</v>
      </c>
      <c r="BF331" s="224">
        <f>IF(N331="snížená",J331,0)</f>
        <v>0</v>
      </c>
      <c r="BG331" s="224">
        <f>IF(N331="zákl. přenesená",J331,0)</f>
        <v>0</v>
      </c>
      <c r="BH331" s="224">
        <f>IF(N331="sníž. přenesená",J331,0)</f>
        <v>0</v>
      </c>
      <c r="BI331" s="224">
        <f>IF(N331="nulová",J331,0)</f>
        <v>0</v>
      </c>
      <c r="BJ331" s="17" t="s">
        <v>82</v>
      </c>
      <c r="BK331" s="224">
        <f>ROUND(I331*H331,2)</f>
        <v>0</v>
      </c>
      <c r="BL331" s="17" t="s">
        <v>228</v>
      </c>
      <c r="BM331" s="223" t="s">
        <v>812</v>
      </c>
    </row>
    <row r="332" spans="1:51" s="13" customFormat="1" ht="12">
      <c r="A332" s="13"/>
      <c r="B332" s="236"/>
      <c r="C332" s="237"/>
      <c r="D332" s="227" t="s">
        <v>358</v>
      </c>
      <c r="E332" s="238" t="s">
        <v>813</v>
      </c>
      <c r="F332" s="239" t="s">
        <v>814</v>
      </c>
      <c r="G332" s="237"/>
      <c r="H332" s="240">
        <v>438.238</v>
      </c>
      <c r="I332" s="241"/>
      <c r="J332" s="237"/>
      <c r="K332" s="237"/>
      <c r="L332" s="242"/>
      <c r="M332" s="243"/>
      <c r="N332" s="244"/>
      <c r="O332" s="244"/>
      <c r="P332" s="244"/>
      <c r="Q332" s="244"/>
      <c r="R332" s="244"/>
      <c r="S332" s="244"/>
      <c r="T332" s="245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46" t="s">
        <v>358</v>
      </c>
      <c r="AU332" s="246" t="s">
        <v>82</v>
      </c>
      <c r="AV332" s="13" t="s">
        <v>138</v>
      </c>
      <c r="AW332" s="13" t="s">
        <v>35</v>
      </c>
      <c r="AX332" s="13" t="s">
        <v>74</v>
      </c>
      <c r="AY332" s="246" t="s">
        <v>351</v>
      </c>
    </row>
    <row r="333" spans="1:51" s="13" customFormat="1" ht="12">
      <c r="A333" s="13"/>
      <c r="B333" s="236"/>
      <c r="C333" s="237"/>
      <c r="D333" s="227" t="s">
        <v>358</v>
      </c>
      <c r="E333" s="238" t="s">
        <v>189</v>
      </c>
      <c r="F333" s="239" t="s">
        <v>815</v>
      </c>
      <c r="G333" s="237"/>
      <c r="H333" s="240">
        <v>-72.07</v>
      </c>
      <c r="I333" s="241"/>
      <c r="J333" s="237"/>
      <c r="K333" s="237"/>
      <c r="L333" s="242"/>
      <c r="M333" s="243"/>
      <c r="N333" s="244"/>
      <c r="O333" s="244"/>
      <c r="P333" s="244"/>
      <c r="Q333" s="244"/>
      <c r="R333" s="244"/>
      <c r="S333" s="244"/>
      <c r="T333" s="245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46" t="s">
        <v>358</v>
      </c>
      <c r="AU333" s="246" t="s">
        <v>82</v>
      </c>
      <c r="AV333" s="13" t="s">
        <v>138</v>
      </c>
      <c r="AW333" s="13" t="s">
        <v>35</v>
      </c>
      <c r="AX333" s="13" t="s">
        <v>74</v>
      </c>
      <c r="AY333" s="246" t="s">
        <v>351</v>
      </c>
    </row>
    <row r="334" spans="1:51" s="13" customFormat="1" ht="12">
      <c r="A334" s="13"/>
      <c r="B334" s="236"/>
      <c r="C334" s="237"/>
      <c r="D334" s="227" t="s">
        <v>358</v>
      </c>
      <c r="E334" s="238" t="s">
        <v>816</v>
      </c>
      <c r="F334" s="239" t="s">
        <v>817</v>
      </c>
      <c r="G334" s="237"/>
      <c r="H334" s="240">
        <v>366.168</v>
      </c>
      <c r="I334" s="241"/>
      <c r="J334" s="237"/>
      <c r="K334" s="237"/>
      <c r="L334" s="242"/>
      <c r="M334" s="243"/>
      <c r="N334" s="244"/>
      <c r="O334" s="244"/>
      <c r="P334" s="244"/>
      <c r="Q334" s="244"/>
      <c r="R334" s="244"/>
      <c r="S334" s="244"/>
      <c r="T334" s="245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46" t="s">
        <v>358</v>
      </c>
      <c r="AU334" s="246" t="s">
        <v>82</v>
      </c>
      <c r="AV334" s="13" t="s">
        <v>138</v>
      </c>
      <c r="AW334" s="13" t="s">
        <v>35</v>
      </c>
      <c r="AX334" s="13" t="s">
        <v>82</v>
      </c>
      <c r="AY334" s="246" t="s">
        <v>351</v>
      </c>
    </row>
    <row r="335" spans="1:65" s="2" customFormat="1" ht="33" customHeight="1">
      <c r="A335" s="38"/>
      <c r="B335" s="39"/>
      <c r="C335" s="212" t="s">
        <v>818</v>
      </c>
      <c r="D335" s="212" t="s">
        <v>352</v>
      </c>
      <c r="E335" s="213" t="s">
        <v>819</v>
      </c>
      <c r="F335" s="214" t="s">
        <v>820</v>
      </c>
      <c r="G335" s="215" t="s">
        <v>398</v>
      </c>
      <c r="H335" s="216">
        <v>201.92</v>
      </c>
      <c r="I335" s="217"/>
      <c r="J335" s="218">
        <f>ROUND(I335*H335,2)</f>
        <v>0</v>
      </c>
      <c r="K335" s="214" t="s">
        <v>356</v>
      </c>
      <c r="L335" s="44"/>
      <c r="M335" s="219" t="s">
        <v>28</v>
      </c>
      <c r="N335" s="220" t="s">
        <v>45</v>
      </c>
      <c r="O335" s="84"/>
      <c r="P335" s="221">
        <f>O335*H335</f>
        <v>0</v>
      </c>
      <c r="Q335" s="221">
        <v>0.0068</v>
      </c>
      <c r="R335" s="221">
        <f>Q335*H335</f>
        <v>1.3730559999999998</v>
      </c>
      <c r="S335" s="221">
        <v>0</v>
      </c>
      <c r="T335" s="222">
        <f>S335*H335</f>
        <v>0</v>
      </c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R335" s="223" t="s">
        <v>228</v>
      </c>
      <c r="AT335" s="223" t="s">
        <v>352</v>
      </c>
      <c r="AU335" s="223" t="s">
        <v>82</v>
      </c>
      <c r="AY335" s="17" t="s">
        <v>351</v>
      </c>
      <c r="BE335" s="224">
        <f>IF(N335="základní",J335,0)</f>
        <v>0</v>
      </c>
      <c r="BF335" s="224">
        <f>IF(N335="snížená",J335,0)</f>
        <v>0</v>
      </c>
      <c r="BG335" s="224">
        <f>IF(N335="zákl. přenesená",J335,0)</f>
        <v>0</v>
      </c>
      <c r="BH335" s="224">
        <f>IF(N335="sníž. přenesená",J335,0)</f>
        <v>0</v>
      </c>
      <c r="BI335" s="224">
        <f>IF(N335="nulová",J335,0)</f>
        <v>0</v>
      </c>
      <c r="BJ335" s="17" t="s">
        <v>82</v>
      </c>
      <c r="BK335" s="224">
        <f>ROUND(I335*H335,2)</f>
        <v>0</v>
      </c>
      <c r="BL335" s="17" t="s">
        <v>228</v>
      </c>
      <c r="BM335" s="223" t="s">
        <v>821</v>
      </c>
    </row>
    <row r="336" spans="1:51" s="13" customFormat="1" ht="12">
      <c r="A336" s="13"/>
      <c r="B336" s="236"/>
      <c r="C336" s="237"/>
      <c r="D336" s="227" t="s">
        <v>358</v>
      </c>
      <c r="E336" s="238" t="s">
        <v>822</v>
      </c>
      <c r="F336" s="239" t="s">
        <v>823</v>
      </c>
      <c r="G336" s="237"/>
      <c r="H336" s="240">
        <v>201.92</v>
      </c>
      <c r="I336" s="241"/>
      <c r="J336" s="237"/>
      <c r="K336" s="237"/>
      <c r="L336" s="242"/>
      <c r="M336" s="243"/>
      <c r="N336" s="244"/>
      <c r="O336" s="244"/>
      <c r="P336" s="244"/>
      <c r="Q336" s="244"/>
      <c r="R336" s="244"/>
      <c r="S336" s="244"/>
      <c r="T336" s="245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46" t="s">
        <v>358</v>
      </c>
      <c r="AU336" s="246" t="s">
        <v>82</v>
      </c>
      <c r="AV336" s="13" t="s">
        <v>138</v>
      </c>
      <c r="AW336" s="13" t="s">
        <v>35</v>
      </c>
      <c r="AX336" s="13" t="s">
        <v>82</v>
      </c>
      <c r="AY336" s="246" t="s">
        <v>351</v>
      </c>
    </row>
    <row r="337" spans="1:65" s="2" customFormat="1" ht="21.75" customHeight="1">
      <c r="A337" s="38"/>
      <c r="B337" s="39"/>
      <c r="C337" s="212" t="s">
        <v>824</v>
      </c>
      <c r="D337" s="212" t="s">
        <v>352</v>
      </c>
      <c r="E337" s="213" t="s">
        <v>825</v>
      </c>
      <c r="F337" s="214" t="s">
        <v>826</v>
      </c>
      <c r="G337" s="215" t="s">
        <v>398</v>
      </c>
      <c r="H337" s="216">
        <v>0.06</v>
      </c>
      <c r="I337" s="217"/>
      <c r="J337" s="218">
        <f>ROUND(I337*H337,2)</f>
        <v>0</v>
      </c>
      <c r="K337" s="214" t="s">
        <v>356</v>
      </c>
      <c r="L337" s="44"/>
      <c r="M337" s="219" t="s">
        <v>28</v>
      </c>
      <c r="N337" s="220" t="s">
        <v>45</v>
      </c>
      <c r="O337" s="84"/>
      <c r="P337" s="221">
        <f>O337*H337</f>
        <v>0</v>
      </c>
      <c r="Q337" s="221">
        <v>0.0389</v>
      </c>
      <c r="R337" s="221">
        <f>Q337*H337</f>
        <v>0.0023339999999999997</v>
      </c>
      <c r="S337" s="221">
        <v>0</v>
      </c>
      <c r="T337" s="222">
        <f>S337*H337</f>
        <v>0</v>
      </c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R337" s="223" t="s">
        <v>228</v>
      </c>
      <c r="AT337" s="223" t="s">
        <v>352</v>
      </c>
      <c r="AU337" s="223" t="s">
        <v>82</v>
      </c>
      <c r="AY337" s="17" t="s">
        <v>351</v>
      </c>
      <c r="BE337" s="224">
        <f>IF(N337="základní",J337,0)</f>
        <v>0</v>
      </c>
      <c r="BF337" s="224">
        <f>IF(N337="snížená",J337,0)</f>
        <v>0</v>
      </c>
      <c r="BG337" s="224">
        <f>IF(N337="zákl. přenesená",J337,0)</f>
        <v>0</v>
      </c>
      <c r="BH337" s="224">
        <f>IF(N337="sníž. přenesená",J337,0)</f>
        <v>0</v>
      </c>
      <c r="BI337" s="224">
        <f>IF(N337="nulová",J337,0)</f>
        <v>0</v>
      </c>
      <c r="BJ337" s="17" t="s">
        <v>82</v>
      </c>
      <c r="BK337" s="224">
        <f>ROUND(I337*H337,2)</f>
        <v>0</v>
      </c>
      <c r="BL337" s="17" t="s">
        <v>228</v>
      </c>
      <c r="BM337" s="223" t="s">
        <v>827</v>
      </c>
    </row>
    <row r="338" spans="1:51" s="12" customFormat="1" ht="12">
      <c r="A338" s="12"/>
      <c r="B338" s="225"/>
      <c r="C338" s="226"/>
      <c r="D338" s="227" t="s">
        <v>358</v>
      </c>
      <c r="E338" s="228" t="s">
        <v>28</v>
      </c>
      <c r="F338" s="229" t="s">
        <v>582</v>
      </c>
      <c r="G338" s="226"/>
      <c r="H338" s="228" t="s">
        <v>28</v>
      </c>
      <c r="I338" s="230"/>
      <c r="J338" s="226"/>
      <c r="K338" s="226"/>
      <c r="L338" s="231"/>
      <c r="M338" s="232"/>
      <c r="N338" s="233"/>
      <c r="O338" s="233"/>
      <c r="P338" s="233"/>
      <c r="Q338" s="233"/>
      <c r="R338" s="233"/>
      <c r="S338" s="233"/>
      <c r="T338" s="234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T338" s="235" t="s">
        <v>358</v>
      </c>
      <c r="AU338" s="235" t="s">
        <v>82</v>
      </c>
      <c r="AV338" s="12" t="s">
        <v>82</v>
      </c>
      <c r="AW338" s="12" t="s">
        <v>35</v>
      </c>
      <c r="AX338" s="12" t="s">
        <v>74</v>
      </c>
      <c r="AY338" s="235" t="s">
        <v>351</v>
      </c>
    </row>
    <row r="339" spans="1:51" s="13" customFormat="1" ht="12">
      <c r="A339" s="13"/>
      <c r="B339" s="236"/>
      <c r="C339" s="237"/>
      <c r="D339" s="227" t="s">
        <v>358</v>
      </c>
      <c r="E339" s="238" t="s">
        <v>828</v>
      </c>
      <c r="F339" s="239" t="s">
        <v>829</v>
      </c>
      <c r="G339" s="237"/>
      <c r="H339" s="240">
        <v>0.06</v>
      </c>
      <c r="I339" s="241"/>
      <c r="J339" s="237"/>
      <c r="K339" s="237"/>
      <c r="L339" s="242"/>
      <c r="M339" s="243"/>
      <c r="N339" s="244"/>
      <c r="O339" s="244"/>
      <c r="P339" s="244"/>
      <c r="Q339" s="244"/>
      <c r="R339" s="244"/>
      <c r="S339" s="244"/>
      <c r="T339" s="245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46" t="s">
        <v>358</v>
      </c>
      <c r="AU339" s="246" t="s">
        <v>82</v>
      </c>
      <c r="AV339" s="13" t="s">
        <v>138</v>
      </c>
      <c r="AW339" s="13" t="s">
        <v>35</v>
      </c>
      <c r="AX339" s="13" t="s">
        <v>82</v>
      </c>
      <c r="AY339" s="246" t="s">
        <v>351</v>
      </c>
    </row>
    <row r="340" spans="1:65" s="2" customFormat="1" ht="21.75" customHeight="1">
      <c r="A340" s="38"/>
      <c r="B340" s="39"/>
      <c r="C340" s="212" t="s">
        <v>830</v>
      </c>
      <c r="D340" s="212" t="s">
        <v>352</v>
      </c>
      <c r="E340" s="213" t="s">
        <v>831</v>
      </c>
      <c r="F340" s="214" t="s">
        <v>832</v>
      </c>
      <c r="G340" s="215" t="s">
        <v>398</v>
      </c>
      <c r="H340" s="216">
        <v>196.322</v>
      </c>
      <c r="I340" s="217"/>
      <c r="J340" s="218">
        <f>ROUND(I340*H340,2)</f>
        <v>0</v>
      </c>
      <c r="K340" s="214" t="s">
        <v>356</v>
      </c>
      <c r="L340" s="44"/>
      <c r="M340" s="219" t="s">
        <v>28</v>
      </c>
      <c r="N340" s="220" t="s">
        <v>45</v>
      </c>
      <c r="O340" s="84"/>
      <c r="P340" s="221">
        <f>O340*H340</f>
        <v>0</v>
      </c>
      <c r="Q340" s="221">
        <v>0.00735</v>
      </c>
      <c r="R340" s="221">
        <f>Q340*H340</f>
        <v>1.4429667</v>
      </c>
      <c r="S340" s="221">
        <v>0</v>
      </c>
      <c r="T340" s="222">
        <f>S340*H340</f>
        <v>0</v>
      </c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R340" s="223" t="s">
        <v>228</v>
      </c>
      <c r="AT340" s="223" t="s">
        <v>352</v>
      </c>
      <c r="AU340" s="223" t="s">
        <v>82</v>
      </c>
      <c r="AY340" s="17" t="s">
        <v>351</v>
      </c>
      <c r="BE340" s="224">
        <f>IF(N340="základní",J340,0)</f>
        <v>0</v>
      </c>
      <c r="BF340" s="224">
        <f>IF(N340="snížená",J340,0)</f>
        <v>0</v>
      </c>
      <c r="BG340" s="224">
        <f>IF(N340="zákl. přenesená",J340,0)</f>
        <v>0</v>
      </c>
      <c r="BH340" s="224">
        <f>IF(N340="sníž. přenesená",J340,0)</f>
        <v>0</v>
      </c>
      <c r="BI340" s="224">
        <f>IF(N340="nulová",J340,0)</f>
        <v>0</v>
      </c>
      <c r="BJ340" s="17" t="s">
        <v>82</v>
      </c>
      <c r="BK340" s="224">
        <f>ROUND(I340*H340,2)</f>
        <v>0</v>
      </c>
      <c r="BL340" s="17" t="s">
        <v>228</v>
      </c>
      <c r="BM340" s="223" t="s">
        <v>833</v>
      </c>
    </row>
    <row r="341" spans="1:51" s="12" customFormat="1" ht="12">
      <c r="A341" s="12"/>
      <c r="B341" s="225"/>
      <c r="C341" s="226"/>
      <c r="D341" s="227" t="s">
        <v>358</v>
      </c>
      <c r="E341" s="228" t="s">
        <v>28</v>
      </c>
      <c r="F341" s="229" t="s">
        <v>582</v>
      </c>
      <c r="G341" s="226"/>
      <c r="H341" s="228" t="s">
        <v>28</v>
      </c>
      <c r="I341" s="230"/>
      <c r="J341" s="226"/>
      <c r="K341" s="226"/>
      <c r="L341" s="231"/>
      <c r="M341" s="232"/>
      <c r="N341" s="233"/>
      <c r="O341" s="233"/>
      <c r="P341" s="233"/>
      <c r="Q341" s="233"/>
      <c r="R341" s="233"/>
      <c r="S341" s="233"/>
      <c r="T341" s="234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T341" s="235" t="s">
        <v>358</v>
      </c>
      <c r="AU341" s="235" t="s">
        <v>82</v>
      </c>
      <c r="AV341" s="12" t="s">
        <v>82</v>
      </c>
      <c r="AW341" s="12" t="s">
        <v>35</v>
      </c>
      <c r="AX341" s="12" t="s">
        <v>74</v>
      </c>
      <c r="AY341" s="235" t="s">
        <v>351</v>
      </c>
    </row>
    <row r="342" spans="1:51" s="13" customFormat="1" ht="12">
      <c r="A342" s="13"/>
      <c r="B342" s="236"/>
      <c r="C342" s="237"/>
      <c r="D342" s="227" t="s">
        <v>358</v>
      </c>
      <c r="E342" s="238" t="s">
        <v>834</v>
      </c>
      <c r="F342" s="239" t="s">
        <v>835</v>
      </c>
      <c r="G342" s="237"/>
      <c r="H342" s="240">
        <v>178.8</v>
      </c>
      <c r="I342" s="241"/>
      <c r="J342" s="237"/>
      <c r="K342" s="237"/>
      <c r="L342" s="242"/>
      <c r="M342" s="243"/>
      <c r="N342" s="244"/>
      <c r="O342" s="244"/>
      <c r="P342" s="244"/>
      <c r="Q342" s="244"/>
      <c r="R342" s="244"/>
      <c r="S342" s="244"/>
      <c r="T342" s="245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46" t="s">
        <v>358</v>
      </c>
      <c r="AU342" s="246" t="s">
        <v>82</v>
      </c>
      <c r="AV342" s="13" t="s">
        <v>138</v>
      </c>
      <c r="AW342" s="13" t="s">
        <v>35</v>
      </c>
      <c r="AX342" s="13" t="s">
        <v>74</v>
      </c>
      <c r="AY342" s="246" t="s">
        <v>351</v>
      </c>
    </row>
    <row r="343" spans="1:51" s="13" customFormat="1" ht="12">
      <c r="A343" s="13"/>
      <c r="B343" s="236"/>
      <c r="C343" s="237"/>
      <c r="D343" s="227" t="s">
        <v>358</v>
      </c>
      <c r="E343" s="238" t="s">
        <v>191</v>
      </c>
      <c r="F343" s="239" t="s">
        <v>836</v>
      </c>
      <c r="G343" s="237"/>
      <c r="H343" s="240">
        <v>46.833</v>
      </c>
      <c r="I343" s="241"/>
      <c r="J343" s="237"/>
      <c r="K343" s="237"/>
      <c r="L343" s="242"/>
      <c r="M343" s="243"/>
      <c r="N343" s="244"/>
      <c r="O343" s="244"/>
      <c r="P343" s="244"/>
      <c r="Q343" s="244"/>
      <c r="R343" s="244"/>
      <c r="S343" s="244"/>
      <c r="T343" s="245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46" t="s">
        <v>358</v>
      </c>
      <c r="AU343" s="246" t="s">
        <v>82</v>
      </c>
      <c r="AV343" s="13" t="s">
        <v>138</v>
      </c>
      <c r="AW343" s="13" t="s">
        <v>35</v>
      </c>
      <c r="AX343" s="13" t="s">
        <v>74</v>
      </c>
      <c r="AY343" s="246" t="s">
        <v>351</v>
      </c>
    </row>
    <row r="344" spans="1:51" s="13" customFormat="1" ht="12">
      <c r="A344" s="13"/>
      <c r="B344" s="236"/>
      <c r="C344" s="237"/>
      <c r="D344" s="227" t="s">
        <v>358</v>
      </c>
      <c r="E344" s="238" t="s">
        <v>193</v>
      </c>
      <c r="F344" s="239" t="s">
        <v>837</v>
      </c>
      <c r="G344" s="237"/>
      <c r="H344" s="240">
        <v>15.14</v>
      </c>
      <c r="I344" s="241"/>
      <c r="J344" s="237"/>
      <c r="K344" s="237"/>
      <c r="L344" s="242"/>
      <c r="M344" s="243"/>
      <c r="N344" s="244"/>
      <c r="O344" s="244"/>
      <c r="P344" s="244"/>
      <c r="Q344" s="244"/>
      <c r="R344" s="244"/>
      <c r="S344" s="244"/>
      <c r="T344" s="245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46" t="s">
        <v>358</v>
      </c>
      <c r="AU344" s="246" t="s">
        <v>82</v>
      </c>
      <c r="AV344" s="13" t="s">
        <v>138</v>
      </c>
      <c r="AW344" s="13" t="s">
        <v>35</v>
      </c>
      <c r="AX344" s="13" t="s">
        <v>74</v>
      </c>
      <c r="AY344" s="246" t="s">
        <v>351</v>
      </c>
    </row>
    <row r="345" spans="1:51" s="13" customFormat="1" ht="12">
      <c r="A345" s="13"/>
      <c r="B345" s="236"/>
      <c r="C345" s="237"/>
      <c r="D345" s="227" t="s">
        <v>358</v>
      </c>
      <c r="E345" s="238" t="s">
        <v>195</v>
      </c>
      <c r="F345" s="239" t="s">
        <v>793</v>
      </c>
      <c r="G345" s="237"/>
      <c r="H345" s="240">
        <v>-42.19</v>
      </c>
      <c r="I345" s="241"/>
      <c r="J345" s="237"/>
      <c r="K345" s="237"/>
      <c r="L345" s="242"/>
      <c r="M345" s="243"/>
      <c r="N345" s="244"/>
      <c r="O345" s="244"/>
      <c r="P345" s="244"/>
      <c r="Q345" s="244"/>
      <c r="R345" s="244"/>
      <c r="S345" s="244"/>
      <c r="T345" s="245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46" t="s">
        <v>358</v>
      </c>
      <c r="AU345" s="246" t="s">
        <v>82</v>
      </c>
      <c r="AV345" s="13" t="s">
        <v>138</v>
      </c>
      <c r="AW345" s="13" t="s">
        <v>35</v>
      </c>
      <c r="AX345" s="13" t="s">
        <v>74</v>
      </c>
      <c r="AY345" s="246" t="s">
        <v>351</v>
      </c>
    </row>
    <row r="346" spans="1:51" s="13" customFormat="1" ht="12">
      <c r="A346" s="13"/>
      <c r="B346" s="236"/>
      <c r="C346" s="237"/>
      <c r="D346" s="227" t="s">
        <v>358</v>
      </c>
      <c r="E346" s="238" t="s">
        <v>196</v>
      </c>
      <c r="F346" s="239" t="s">
        <v>838</v>
      </c>
      <c r="G346" s="237"/>
      <c r="H346" s="240">
        <v>-2.261</v>
      </c>
      <c r="I346" s="241"/>
      <c r="J346" s="237"/>
      <c r="K346" s="237"/>
      <c r="L346" s="242"/>
      <c r="M346" s="243"/>
      <c r="N346" s="244"/>
      <c r="O346" s="244"/>
      <c r="P346" s="244"/>
      <c r="Q346" s="244"/>
      <c r="R346" s="244"/>
      <c r="S346" s="244"/>
      <c r="T346" s="245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46" t="s">
        <v>358</v>
      </c>
      <c r="AU346" s="246" t="s">
        <v>82</v>
      </c>
      <c r="AV346" s="13" t="s">
        <v>138</v>
      </c>
      <c r="AW346" s="13" t="s">
        <v>35</v>
      </c>
      <c r="AX346" s="13" t="s">
        <v>74</v>
      </c>
      <c r="AY346" s="246" t="s">
        <v>351</v>
      </c>
    </row>
    <row r="347" spans="1:51" s="13" customFormat="1" ht="12">
      <c r="A347" s="13"/>
      <c r="B347" s="236"/>
      <c r="C347" s="237"/>
      <c r="D347" s="227" t="s">
        <v>358</v>
      </c>
      <c r="E347" s="238" t="s">
        <v>839</v>
      </c>
      <c r="F347" s="239" t="s">
        <v>840</v>
      </c>
      <c r="G347" s="237"/>
      <c r="H347" s="240">
        <v>196.322</v>
      </c>
      <c r="I347" s="241"/>
      <c r="J347" s="237"/>
      <c r="K347" s="237"/>
      <c r="L347" s="242"/>
      <c r="M347" s="243"/>
      <c r="N347" s="244"/>
      <c r="O347" s="244"/>
      <c r="P347" s="244"/>
      <c r="Q347" s="244"/>
      <c r="R347" s="244"/>
      <c r="S347" s="244"/>
      <c r="T347" s="245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46" t="s">
        <v>358</v>
      </c>
      <c r="AU347" s="246" t="s">
        <v>82</v>
      </c>
      <c r="AV347" s="13" t="s">
        <v>138</v>
      </c>
      <c r="AW347" s="13" t="s">
        <v>35</v>
      </c>
      <c r="AX347" s="13" t="s">
        <v>82</v>
      </c>
      <c r="AY347" s="246" t="s">
        <v>351</v>
      </c>
    </row>
    <row r="348" spans="1:65" s="2" customFormat="1" ht="33" customHeight="1">
      <c r="A348" s="38"/>
      <c r="B348" s="39"/>
      <c r="C348" s="212" t="s">
        <v>841</v>
      </c>
      <c r="D348" s="212" t="s">
        <v>352</v>
      </c>
      <c r="E348" s="213" t="s">
        <v>842</v>
      </c>
      <c r="F348" s="214" t="s">
        <v>843</v>
      </c>
      <c r="G348" s="215" t="s">
        <v>398</v>
      </c>
      <c r="H348" s="216">
        <v>196.322</v>
      </c>
      <c r="I348" s="217"/>
      <c r="J348" s="218">
        <f>ROUND(I348*H348,2)</f>
        <v>0</v>
      </c>
      <c r="K348" s="214" t="s">
        <v>356</v>
      </c>
      <c r="L348" s="44"/>
      <c r="M348" s="219" t="s">
        <v>28</v>
      </c>
      <c r="N348" s="220" t="s">
        <v>45</v>
      </c>
      <c r="O348" s="84"/>
      <c r="P348" s="221">
        <f>O348*H348</f>
        <v>0</v>
      </c>
      <c r="Q348" s="221">
        <v>0.00489</v>
      </c>
      <c r="R348" s="221">
        <f>Q348*H348</f>
        <v>0.9600145800000001</v>
      </c>
      <c r="S348" s="221">
        <v>0</v>
      </c>
      <c r="T348" s="222">
        <f>S348*H348</f>
        <v>0</v>
      </c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R348" s="223" t="s">
        <v>228</v>
      </c>
      <c r="AT348" s="223" t="s">
        <v>352</v>
      </c>
      <c r="AU348" s="223" t="s">
        <v>82</v>
      </c>
      <c r="AY348" s="17" t="s">
        <v>351</v>
      </c>
      <c r="BE348" s="224">
        <f>IF(N348="základní",J348,0)</f>
        <v>0</v>
      </c>
      <c r="BF348" s="224">
        <f>IF(N348="snížená",J348,0)</f>
        <v>0</v>
      </c>
      <c r="BG348" s="224">
        <f>IF(N348="zákl. přenesená",J348,0)</f>
        <v>0</v>
      </c>
      <c r="BH348" s="224">
        <f>IF(N348="sníž. přenesená",J348,0)</f>
        <v>0</v>
      </c>
      <c r="BI348" s="224">
        <f>IF(N348="nulová",J348,0)</f>
        <v>0</v>
      </c>
      <c r="BJ348" s="17" t="s">
        <v>82</v>
      </c>
      <c r="BK348" s="224">
        <f>ROUND(I348*H348,2)</f>
        <v>0</v>
      </c>
      <c r="BL348" s="17" t="s">
        <v>228</v>
      </c>
      <c r="BM348" s="223" t="s">
        <v>844</v>
      </c>
    </row>
    <row r="349" spans="1:51" s="13" customFormat="1" ht="12">
      <c r="A349" s="13"/>
      <c r="B349" s="236"/>
      <c r="C349" s="237"/>
      <c r="D349" s="227" t="s">
        <v>358</v>
      </c>
      <c r="E349" s="238" t="s">
        <v>845</v>
      </c>
      <c r="F349" s="239" t="s">
        <v>846</v>
      </c>
      <c r="G349" s="237"/>
      <c r="H349" s="240">
        <v>196.322</v>
      </c>
      <c r="I349" s="241"/>
      <c r="J349" s="237"/>
      <c r="K349" s="237"/>
      <c r="L349" s="242"/>
      <c r="M349" s="243"/>
      <c r="N349" s="244"/>
      <c r="O349" s="244"/>
      <c r="P349" s="244"/>
      <c r="Q349" s="244"/>
      <c r="R349" s="244"/>
      <c r="S349" s="244"/>
      <c r="T349" s="245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46" t="s">
        <v>358</v>
      </c>
      <c r="AU349" s="246" t="s">
        <v>82</v>
      </c>
      <c r="AV349" s="13" t="s">
        <v>138</v>
      </c>
      <c r="AW349" s="13" t="s">
        <v>35</v>
      </c>
      <c r="AX349" s="13" t="s">
        <v>82</v>
      </c>
      <c r="AY349" s="246" t="s">
        <v>351</v>
      </c>
    </row>
    <row r="350" spans="1:65" s="2" customFormat="1" ht="33" customHeight="1">
      <c r="A350" s="38"/>
      <c r="B350" s="39"/>
      <c r="C350" s="212" t="s">
        <v>847</v>
      </c>
      <c r="D350" s="212" t="s">
        <v>352</v>
      </c>
      <c r="E350" s="213" t="s">
        <v>848</v>
      </c>
      <c r="F350" s="214" t="s">
        <v>849</v>
      </c>
      <c r="G350" s="215" t="s">
        <v>612</v>
      </c>
      <c r="H350" s="216">
        <v>82.1</v>
      </c>
      <c r="I350" s="217"/>
      <c r="J350" s="218">
        <f>ROUND(I350*H350,2)</f>
        <v>0</v>
      </c>
      <c r="K350" s="214" t="s">
        <v>356</v>
      </c>
      <c r="L350" s="44"/>
      <c r="M350" s="219" t="s">
        <v>28</v>
      </c>
      <c r="N350" s="220" t="s">
        <v>45</v>
      </c>
      <c r="O350" s="84"/>
      <c r="P350" s="221">
        <f>O350*H350</f>
        <v>0</v>
      </c>
      <c r="Q350" s="221">
        <v>0</v>
      </c>
      <c r="R350" s="221">
        <f>Q350*H350</f>
        <v>0</v>
      </c>
      <c r="S350" s="221">
        <v>0</v>
      </c>
      <c r="T350" s="222">
        <f>S350*H350</f>
        <v>0</v>
      </c>
      <c r="U350" s="38"/>
      <c r="V350" s="38"/>
      <c r="W350" s="38"/>
      <c r="X350" s="38"/>
      <c r="Y350" s="38"/>
      <c r="Z350" s="38"/>
      <c r="AA350" s="38"/>
      <c r="AB350" s="38"/>
      <c r="AC350" s="38"/>
      <c r="AD350" s="38"/>
      <c r="AE350" s="38"/>
      <c r="AR350" s="223" t="s">
        <v>228</v>
      </c>
      <c r="AT350" s="223" t="s">
        <v>352</v>
      </c>
      <c r="AU350" s="223" t="s">
        <v>82</v>
      </c>
      <c r="AY350" s="17" t="s">
        <v>351</v>
      </c>
      <c r="BE350" s="224">
        <f>IF(N350="základní",J350,0)</f>
        <v>0</v>
      </c>
      <c r="BF350" s="224">
        <f>IF(N350="snížená",J350,0)</f>
        <v>0</v>
      </c>
      <c r="BG350" s="224">
        <f>IF(N350="zákl. přenesená",J350,0)</f>
        <v>0</v>
      </c>
      <c r="BH350" s="224">
        <f>IF(N350="sníž. přenesená",J350,0)</f>
        <v>0</v>
      </c>
      <c r="BI350" s="224">
        <f>IF(N350="nulová",J350,0)</f>
        <v>0</v>
      </c>
      <c r="BJ350" s="17" t="s">
        <v>82</v>
      </c>
      <c r="BK350" s="224">
        <f>ROUND(I350*H350,2)</f>
        <v>0</v>
      </c>
      <c r="BL350" s="17" t="s">
        <v>228</v>
      </c>
      <c r="BM350" s="223" t="s">
        <v>850</v>
      </c>
    </row>
    <row r="351" spans="1:51" s="12" customFormat="1" ht="12">
      <c r="A351" s="12"/>
      <c r="B351" s="225"/>
      <c r="C351" s="226"/>
      <c r="D351" s="227" t="s">
        <v>358</v>
      </c>
      <c r="E351" s="228" t="s">
        <v>28</v>
      </c>
      <c r="F351" s="229" t="s">
        <v>582</v>
      </c>
      <c r="G351" s="226"/>
      <c r="H351" s="228" t="s">
        <v>28</v>
      </c>
      <c r="I351" s="230"/>
      <c r="J351" s="226"/>
      <c r="K351" s="226"/>
      <c r="L351" s="231"/>
      <c r="M351" s="232"/>
      <c r="N351" s="233"/>
      <c r="O351" s="233"/>
      <c r="P351" s="233"/>
      <c r="Q351" s="233"/>
      <c r="R351" s="233"/>
      <c r="S351" s="233"/>
      <c r="T351" s="234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T351" s="235" t="s">
        <v>358</v>
      </c>
      <c r="AU351" s="235" t="s">
        <v>82</v>
      </c>
      <c r="AV351" s="12" t="s">
        <v>82</v>
      </c>
      <c r="AW351" s="12" t="s">
        <v>35</v>
      </c>
      <c r="AX351" s="12" t="s">
        <v>74</v>
      </c>
      <c r="AY351" s="235" t="s">
        <v>351</v>
      </c>
    </row>
    <row r="352" spans="1:51" s="13" customFormat="1" ht="12">
      <c r="A352" s="13"/>
      <c r="B352" s="236"/>
      <c r="C352" s="237"/>
      <c r="D352" s="227" t="s">
        <v>358</v>
      </c>
      <c r="E352" s="238" t="s">
        <v>851</v>
      </c>
      <c r="F352" s="239" t="s">
        <v>852</v>
      </c>
      <c r="G352" s="237"/>
      <c r="H352" s="240">
        <v>6.4</v>
      </c>
      <c r="I352" s="241"/>
      <c r="J352" s="237"/>
      <c r="K352" s="237"/>
      <c r="L352" s="242"/>
      <c r="M352" s="243"/>
      <c r="N352" s="244"/>
      <c r="O352" s="244"/>
      <c r="P352" s="244"/>
      <c r="Q352" s="244"/>
      <c r="R352" s="244"/>
      <c r="S352" s="244"/>
      <c r="T352" s="245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46" t="s">
        <v>358</v>
      </c>
      <c r="AU352" s="246" t="s">
        <v>82</v>
      </c>
      <c r="AV352" s="13" t="s">
        <v>138</v>
      </c>
      <c r="AW352" s="13" t="s">
        <v>35</v>
      </c>
      <c r="AX352" s="13" t="s">
        <v>74</v>
      </c>
      <c r="AY352" s="246" t="s">
        <v>351</v>
      </c>
    </row>
    <row r="353" spans="1:51" s="13" customFormat="1" ht="12">
      <c r="A353" s="13"/>
      <c r="B353" s="236"/>
      <c r="C353" s="237"/>
      <c r="D353" s="227" t="s">
        <v>358</v>
      </c>
      <c r="E353" s="238" t="s">
        <v>197</v>
      </c>
      <c r="F353" s="239" t="s">
        <v>853</v>
      </c>
      <c r="G353" s="237"/>
      <c r="H353" s="240">
        <v>75.7</v>
      </c>
      <c r="I353" s="241"/>
      <c r="J353" s="237"/>
      <c r="K353" s="237"/>
      <c r="L353" s="242"/>
      <c r="M353" s="243"/>
      <c r="N353" s="244"/>
      <c r="O353" s="244"/>
      <c r="P353" s="244"/>
      <c r="Q353" s="244"/>
      <c r="R353" s="244"/>
      <c r="S353" s="244"/>
      <c r="T353" s="245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46" t="s">
        <v>358</v>
      </c>
      <c r="AU353" s="246" t="s">
        <v>82</v>
      </c>
      <c r="AV353" s="13" t="s">
        <v>138</v>
      </c>
      <c r="AW353" s="13" t="s">
        <v>35</v>
      </c>
      <c r="AX353" s="13" t="s">
        <v>74</v>
      </c>
      <c r="AY353" s="246" t="s">
        <v>351</v>
      </c>
    </row>
    <row r="354" spans="1:51" s="13" customFormat="1" ht="12">
      <c r="A354" s="13"/>
      <c r="B354" s="236"/>
      <c r="C354" s="237"/>
      <c r="D354" s="227" t="s">
        <v>358</v>
      </c>
      <c r="E354" s="238" t="s">
        <v>854</v>
      </c>
      <c r="F354" s="239" t="s">
        <v>855</v>
      </c>
      <c r="G354" s="237"/>
      <c r="H354" s="240">
        <v>82.1</v>
      </c>
      <c r="I354" s="241"/>
      <c r="J354" s="237"/>
      <c r="K354" s="237"/>
      <c r="L354" s="242"/>
      <c r="M354" s="243"/>
      <c r="N354" s="244"/>
      <c r="O354" s="244"/>
      <c r="P354" s="244"/>
      <c r="Q354" s="244"/>
      <c r="R354" s="244"/>
      <c r="S354" s="244"/>
      <c r="T354" s="245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46" t="s">
        <v>358</v>
      </c>
      <c r="AU354" s="246" t="s">
        <v>82</v>
      </c>
      <c r="AV354" s="13" t="s">
        <v>138</v>
      </c>
      <c r="AW354" s="13" t="s">
        <v>35</v>
      </c>
      <c r="AX354" s="13" t="s">
        <v>82</v>
      </c>
      <c r="AY354" s="246" t="s">
        <v>351</v>
      </c>
    </row>
    <row r="355" spans="1:65" s="2" customFormat="1" ht="16.5" customHeight="1">
      <c r="A355" s="38"/>
      <c r="B355" s="39"/>
      <c r="C355" s="247" t="s">
        <v>856</v>
      </c>
      <c r="D355" s="247" t="s">
        <v>612</v>
      </c>
      <c r="E355" s="248" t="s">
        <v>857</v>
      </c>
      <c r="F355" s="249" t="s">
        <v>858</v>
      </c>
      <c r="G355" s="250" t="s">
        <v>612</v>
      </c>
      <c r="H355" s="251">
        <v>86.205</v>
      </c>
      <c r="I355" s="252"/>
      <c r="J355" s="253">
        <f>ROUND(I355*H355,2)</f>
        <v>0</v>
      </c>
      <c r="K355" s="249" t="s">
        <v>28</v>
      </c>
      <c r="L355" s="254"/>
      <c r="M355" s="255" t="s">
        <v>28</v>
      </c>
      <c r="N355" s="256" t="s">
        <v>45</v>
      </c>
      <c r="O355" s="84"/>
      <c r="P355" s="221">
        <f>O355*H355</f>
        <v>0</v>
      </c>
      <c r="Q355" s="221">
        <v>0.0001</v>
      </c>
      <c r="R355" s="221">
        <f>Q355*H355</f>
        <v>0.0086205</v>
      </c>
      <c r="S355" s="221">
        <v>0</v>
      </c>
      <c r="T355" s="222">
        <f>S355*H355</f>
        <v>0</v>
      </c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R355" s="223" t="s">
        <v>405</v>
      </c>
      <c r="AT355" s="223" t="s">
        <v>612</v>
      </c>
      <c r="AU355" s="223" t="s">
        <v>82</v>
      </c>
      <c r="AY355" s="17" t="s">
        <v>351</v>
      </c>
      <c r="BE355" s="224">
        <f>IF(N355="základní",J355,0)</f>
        <v>0</v>
      </c>
      <c r="BF355" s="224">
        <f>IF(N355="snížená",J355,0)</f>
        <v>0</v>
      </c>
      <c r="BG355" s="224">
        <f>IF(N355="zákl. přenesená",J355,0)</f>
        <v>0</v>
      </c>
      <c r="BH355" s="224">
        <f>IF(N355="sníž. přenesená",J355,0)</f>
        <v>0</v>
      </c>
      <c r="BI355" s="224">
        <f>IF(N355="nulová",J355,0)</f>
        <v>0</v>
      </c>
      <c r="BJ355" s="17" t="s">
        <v>82</v>
      </c>
      <c r="BK355" s="224">
        <f>ROUND(I355*H355,2)</f>
        <v>0</v>
      </c>
      <c r="BL355" s="17" t="s">
        <v>228</v>
      </c>
      <c r="BM355" s="223" t="s">
        <v>859</v>
      </c>
    </row>
    <row r="356" spans="1:51" s="13" customFormat="1" ht="12">
      <c r="A356" s="13"/>
      <c r="B356" s="236"/>
      <c r="C356" s="237"/>
      <c r="D356" s="227" t="s">
        <v>358</v>
      </c>
      <c r="E356" s="238" t="s">
        <v>860</v>
      </c>
      <c r="F356" s="239" t="s">
        <v>861</v>
      </c>
      <c r="G356" s="237"/>
      <c r="H356" s="240">
        <v>86.205</v>
      </c>
      <c r="I356" s="241"/>
      <c r="J356" s="237"/>
      <c r="K356" s="237"/>
      <c r="L356" s="242"/>
      <c r="M356" s="243"/>
      <c r="N356" s="244"/>
      <c r="O356" s="244"/>
      <c r="P356" s="244"/>
      <c r="Q356" s="244"/>
      <c r="R356" s="244"/>
      <c r="S356" s="244"/>
      <c r="T356" s="245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46" t="s">
        <v>358</v>
      </c>
      <c r="AU356" s="246" t="s">
        <v>82</v>
      </c>
      <c r="AV356" s="13" t="s">
        <v>138</v>
      </c>
      <c r="AW356" s="13" t="s">
        <v>35</v>
      </c>
      <c r="AX356" s="13" t="s">
        <v>82</v>
      </c>
      <c r="AY356" s="246" t="s">
        <v>351</v>
      </c>
    </row>
    <row r="357" spans="1:65" s="2" customFormat="1" ht="33" customHeight="1">
      <c r="A357" s="38"/>
      <c r="B357" s="39"/>
      <c r="C357" s="212" t="s">
        <v>862</v>
      </c>
      <c r="D357" s="212" t="s">
        <v>352</v>
      </c>
      <c r="E357" s="213" t="s">
        <v>863</v>
      </c>
      <c r="F357" s="214" t="s">
        <v>849</v>
      </c>
      <c r="G357" s="215" t="s">
        <v>612</v>
      </c>
      <c r="H357" s="216">
        <v>20.86</v>
      </c>
      <c r="I357" s="217"/>
      <c r="J357" s="218">
        <f>ROUND(I357*H357,2)</f>
        <v>0</v>
      </c>
      <c r="K357" s="214" t="s">
        <v>356</v>
      </c>
      <c r="L357" s="44"/>
      <c r="M357" s="219" t="s">
        <v>28</v>
      </c>
      <c r="N357" s="220" t="s">
        <v>45</v>
      </c>
      <c r="O357" s="84"/>
      <c r="P357" s="221">
        <f>O357*H357</f>
        <v>0</v>
      </c>
      <c r="Q357" s="221">
        <v>0</v>
      </c>
      <c r="R357" s="221">
        <f>Q357*H357</f>
        <v>0</v>
      </c>
      <c r="S357" s="221">
        <v>0</v>
      </c>
      <c r="T357" s="222">
        <f>S357*H357</f>
        <v>0</v>
      </c>
      <c r="U357" s="38"/>
      <c r="V357" s="38"/>
      <c r="W357" s="38"/>
      <c r="X357" s="38"/>
      <c r="Y357" s="38"/>
      <c r="Z357" s="38"/>
      <c r="AA357" s="38"/>
      <c r="AB357" s="38"/>
      <c r="AC357" s="38"/>
      <c r="AD357" s="38"/>
      <c r="AE357" s="38"/>
      <c r="AR357" s="223" t="s">
        <v>228</v>
      </c>
      <c r="AT357" s="223" t="s">
        <v>352</v>
      </c>
      <c r="AU357" s="223" t="s">
        <v>82</v>
      </c>
      <c r="AY357" s="17" t="s">
        <v>351</v>
      </c>
      <c r="BE357" s="224">
        <f>IF(N357="základní",J357,0)</f>
        <v>0</v>
      </c>
      <c r="BF357" s="224">
        <f>IF(N357="snížená",J357,0)</f>
        <v>0</v>
      </c>
      <c r="BG357" s="224">
        <f>IF(N357="zákl. přenesená",J357,0)</f>
        <v>0</v>
      </c>
      <c r="BH357" s="224">
        <f>IF(N357="sníž. přenesená",J357,0)</f>
        <v>0</v>
      </c>
      <c r="BI357" s="224">
        <f>IF(N357="nulová",J357,0)</f>
        <v>0</v>
      </c>
      <c r="BJ357" s="17" t="s">
        <v>82</v>
      </c>
      <c r="BK357" s="224">
        <f>ROUND(I357*H357,2)</f>
        <v>0</v>
      </c>
      <c r="BL357" s="17" t="s">
        <v>228</v>
      </c>
      <c r="BM357" s="223" t="s">
        <v>864</v>
      </c>
    </row>
    <row r="358" spans="1:51" s="12" customFormat="1" ht="12">
      <c r="A358" s="12"/>
      <c r="B358" s="225"/>
      <c r="C358" s="226"/>
      <c r="D358" s="227" t="s">
        <v>358</v>
      </c>
      <c r="E358" s="228" t="s">
        <v>28</v>
      </c>
      <c r="F358" s="229" t="s">
        <v>582</v>
      </c>
      <c r="G358" s="226"/>
      <c r="H358" s="228" t="s">
        <v>28</v>
      </c>
      <c r="I358" s="230"/>
      <c r="J358" s="226"/>
      <c r="K358" s="226"/>
      <c r="L358" s="231"/>
      <c r="M358" s="232"/>
      <c r="N358" s="233"/>
      <c r="O358" s="233"/>
      <c r="P358" s="233"/>
      <c r="Q358" s="233"/>
      <c r="R358" s="233"/>
      <c r="S358" s="233"/>
      <c r="T358" s="234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T358" s="235" t="s">
        <v>358</v>
      </c>
      <c r="AU358" s="235" t="s">
        <v>82</v>
      </c>
      <c r="AV358" s="12" t="s">
        <v>82</v>
      </c>
      <c r="AW358" s="12" t="s">
        <v>35</v>
      </c>
      <c r="AX358" s="12" t="s">
        <v>74</v>
      </c>
      <c r="AY358" s="235" t="s">
        <v>351</v>
      </c>
    </row>
    <row r="359" spans="1:51" s="13" customFormat="1" ht="12">
      <c r="A359" s="13"/>
      <c r="B359" s="236"/>
      <c r="C359" s="237"/>
      <c r="D359" s="227" t="s">
        <v>358</v>
      </c>
      <c r="E359" s="238" t="s">
        <v>865</v>
      </c>
      <c r="F359" s="239" t="s">
        <v>866</v>
      </c>
      <c r="G359" s="237"/>
      <c r="H359" s="240">
        <v>20.86</v>
      </c>
      <c r="I359" s="241"/>
      <c r="J359" s="237"/>
      <c r="K359" s="237"/>
      <c r="L359" s="242"/>
      <c r="M359" s="243"/>
      <c r="N359" s="244"/>
      <c r="O359" s="244"/>
      <c r="P359" s="244"/>
      <c r="Q359" s="244"/>
      <c r="R359" s="244"/>
      <c r="S359" s="244"/>
      <c r="T359" s="245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46" t="s">
        <v>358</v>
      </c>
      <c r="AU359" s="246" t="s">
        <v>82</v>
      </c>
      <c r="AV359" s="13" t="s">
        <v>138</v>
      </c>
      <c r="AW359" s="13" t="s">
        <v>35</v>
      </c>
      <c r="AX359" s="13" t="s">
        <v>82</v>
      </c>
      <c r="AY359" s="246" t="s">
        <v>351</v>
      </c>
    </row>
    <row r="360" spans="1:65" s="2" customFormat="1" ht="16.5" customHeight="1">
      <c r="A360" s="38"/>
      <c r="B360" s="39"/>
      <c r="C360" s="247" t="s">
        <v>867</v>
      </c>
      <c r="D360" s="247" t="s">
        <v>612</v>
      </c>
      <c r="E360" s="248" t="s">
        <v>868</v>
      </c>
      <c r="F360" s="249" t="s">
        <v>869</v>
      </c>
      <c r="G360" s="250" t="s">
        <v>612</v>
      </c>
      <c r="H360" s="251">
        <v>21.903</v>
      </c>
      <c r="I360" s="252"/>
      <c r="J360" s="253">
        <f>ROUND(I360*H360,2)</f>
        <v>0</v>
      </c>
      <c r="K360" s="249" t="s">
        <v>28</v>
      </c>
      <c r="L360" s="254"/>
      <c r="M360" s="255" t="s">
        <v>28</v>
      </c>
      <c r="N360" s="256" t="s">
        <v>45</v>
      </c>
      <c r="O360" s="84"/>
      <c r="P360" s="221">
        <f>O360*H360</f>
        <v>0</v>
      </c>
      <c r="Q360" s="221">
        <v>0.0001</v>
      </c>
      <c r="R360" s="221">
        <f>Q360*H360</f>
        <v>0.0021903</v>
      </c>
      <c r="S360" s="221">
        <v>0</v>
      </c>
      <c r="T360" s="222">
        <f>S360*H360</f>
        <v>0</v>
      </c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R360" s="223" t="s">
        <v>405</v>
      </c>
      <c r="AT360" s="223" t="s">
        <v>612</v>
      </c>
      <c r="AU360" s="223" t="s">
        <v>82</v>
      </c>
      <c r="AY360" s="17" t="s">
        <v>351</v>
      </c>
      <c r="BE360" s="224">
        <f>IF(N360="základní",J360,0)</f>
        <v>0</v>
      </c>
      <c r="BF360" s="224">
        <f>IF(N360="snížená",J360,0)</f>
        <v>0</v>
      </c>
      <c r="BG360" s="224">
        <f>IF(N360="zákl. přenesená",J360,0)</f>
        <v>0</v>
      </c>
      <c r="BH360" s="224">
        <f>IF(N360="sníž. přenesená",J360,0)</f>
        <v>0</v>
      </c>
      <c r="BI360" s="224">
        <f>IF(N360="nulová",J360,0)</f>
        <v>0</v>
      </c>
      <c r="BJ360" s="17" t="s">
        <v>82</v>
      </c>
      <c r="BK360" s="224">
        <f>ROUND(I360*H360,2)</f>
        <v>0</v>
      </c>
      <c r="BL360" s="17" t="s">
        <v>228</v>
      </c>
      <c r="BM360" s="223" t="s">
        <v>870</v>
      </c>
    </row>
    <row r="361" spans="1:51" s="13" customFormat="1" ht="12">
      <c r="A361" s="13"/>
      <c r="B361" s="236"/>
      <c r="C361" s="237"/>
      <c r="D361" s="227" t="s">
        <v>358</v>
      </c>
      <c r="E361" s="238" t="s">
        <v>871</v>
      </c>
      <c r="F361" s="239" t="s">
        <v>872</v>
      </c>
      <c r="G361" s="237"/>
      <c r="H361" s="240">
        <v>21.903</v>
      </c>
      <c r="I361" s="241"/>
      <c r="J361" s="237"/>
      <c r="K361" s="237"/>
      <c r="L361" s="242"/>
      <c r="M361" s="243"/>
      <c r="N361" s="244"/>
      <c r="O361" s="244"/>
      <c r="P361" s="244"/>
      <c r="Q361" s="244"/>
      <c r="R361" s="244"/>
      <c r="S361" s="244"/>
      <c r="T361" s="245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46" t="s">
        <v>358</v>
      </c>
      <c r="AU361" s="246" t="s">
        <v>82</v>
      </c>
      <c r="AV361" s="13" t="s">
        <v>138</v>
      </c>
      <c r="AW361" s="13" t="s">
        <v>35</v>
      </c>
      <c r="AX361" s="13" t="s">
        <v>82</v>
      </c>
      <c r="AY361" s="246" t="s">
        <v>351</v>
      </c>
    </row>
    <row r="362" spans="1:65" s="2" customFormat="1" ht="33" customHeight="1">
      <c r="A362" s="38"/>
      <c r="B362" s="39"/>
      <c r="C362" s="212" t="s">
        <v>873</v>
      </c>
      <c r="D362" s="212" t="s">
        <v>352</v>
      </c>
      <c r="E362" s="213" t="s">
        <v>874</v>
      </c>
      <c r="F362" s="214" t="s">
        <v>875</v>
      </c>
      <c r="G362" s="215" t="s">
        <v>612</v>
      </c>
      <c r="H362" s="216">
        <v>75.7</v>
      </c>
      <c r="I362" s="217"/>
      <c r="J362" s="218">
        <f>ROUND(I362*H362,2)</f>
        <v>0</v>
      </c>
      <c r="K362" s="214" t="s">
        <v>356</v>
      </c>
      <c r="L362" s="44"/>
      <c r="M362" s="219" t="s">
        <v>28</v>
      </c>
      <c r="N362" s="220" t="s">
        <v>45</v>
      </c>
      <c r="O362" s="84"/>
      <c r="P362" s="221">
        <f>O362*H362</f>
        <v>0</v>
      </c>
      <c r="Q362" s="221">
        <v>0</v>
      </c>
      <c r="R362" s="221">
        <f>Q362*H362</f>
        <v>0</v>
      </c>
      <c r="S362" s="221">
        <v>0</v>
      </c>
      <c r="T362" s="222">
        <f>S362*H362</f>
        <v>0</v>
      </c>
      <c r="U362" s="38"/>
      <c r="V362" s="38"/>
      <c r="W362" s="38"/>
      <c r="X362" s="38"/>
      <c r="Y362" s="38"/>
      <c r="Z362" s="38"/>
      <c r="AA362" s="38"/>
      <c r="AB362" s="38"/>
      <c r="AC362" s="38"/>
      <c r="AD362" s="38"/>
      <c r="AE362" s="38"/>
      <c r="AR362" s="223" t="s">
        <v>228</v>
      </c>
      <c r="AT362" s="223" t="s">
        <v>352</v>
      </c>
      <c r="AU362" s="223" t="s">
        <v>82</v>
      </c>
      <c r="AY362" s="17" t="s">
        <v>351</v>
      </c>
      <c r="BE362" s="224">
        <f>IF(N362="základní",J362,0)</f>
        <v>0</v>
      </c>
      <c r="BF362" s="224">
        <f>IF(N362="snížená",J362,0)</f>
        <v>0</v>
      </c>
      <c r="BG362" s="224">
        <f>IF(N362="zákl. přenesená",J362,0)</f>
        <v>0</v>
      </c>
      <c r="BH362" s="224">
        <f>IF(N362="sníž. přenesená",J362,0)</f>
        <v>0</v>
      </c>
      <c r="BI362" s="224">
        <f>IF(N362="nulová",J362,0)</f>
        <v>0</v>
      </c>
      <c r="BJ362" s="17" t="s">
        <v>82</v>
      </c>
      <c r="BK362" s="224">
        <f>ROUND(I362*H362,2)</f>
        <v>0</v>
      </c>
      <c r="BL362" s="17" t="s">
        <v>228</v>
      </c>
      <c r="BM362" s="223" t="s">
        <v>876</v>
      </c>
    </row>
    <row r="363" spans="1:51" s="12" customFormat="1" ht="12">
      <c r="A363" s="12"/>
      <c r="B363" s="225"/>
      <c r="C363" s="226"/>
      <c r="D363" s="227" t="s">
        <v>358</v>
      </c>
      <c r="E363" s="228" t="s">
        <v>28</v>
      </c>
      <c r="F363" s="229" t="s">
        <v>582</v>
      </c>
      <c r="G363" s="226"/>
      <c r="H363" s="228" t="s">
        <v>28</v>
      </c>
      <c r="I363" s="230"/>
      <c r="J363" s="226"/>
      <c r="K363" s="226"/>
      <c r="L363" s="231"/>
      <c r="M363" s="232"/>
      <c r="N363" s="233"/>
      <c r="O363" s="233"/>
      <c r="P363" s="233"/>
      <c r="Q363" s="233"/>
      <c r="R363" s="233"/>
      <c r="S363" s="233"/>
      <c r="T363" s="234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T363" s="235" t="s">
        <v>358</v>
      </c>
      <c r="AU363" s="235" t="s">
        <v>82</v>
      </c>
      <c r="AV363" s="12" t="s">
        <v>82</v>
      </c>
      <c r="AW363" s="12" t="s">
        <v>35</v>
      </c>
      <c r="AX363" s="12" t="s">
        <v>74</v>
      </c>
      <c r="AY363" s="235" t="s">
        <v>351</v>
      </c>
    </row>
    <row r="364" spans="1:51" s="13" customFormat="1" ht="12">
      <c r="A364" s="13"/>
      <c r="B364" s="236"/>
      <c r="C364" s="237"/>
      <c r="D364" s="227" t="s">
        <v>358</v>
      </c>
      <c r="E364" s="238" t="s">
        <v>877</v>
      </c>
      <c r="F364" s="239" t="s">
        <v>853</v>
      </c>
      <c r="G364" s="237"/>
      <c r="H364" s="240">
        <v>75.7</v>
      </c>
      <c r="I364" s="241"/>
      <c r="J364" s="237"/>
      <c r="K364" s="237"/>
      <c r="L364" s="242"/>
      <c r="M364" s="243"/>
      <c r="N364" s="244"/>
      <c r="O364" s="244"/>
      <c r="P364" s="244"/>
      <c r="Q364" s="244"/>
      <c r="R364" s="244"/>
      <c r="S364" s="244"/>
      <c r="T364" s="245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46" t="s">
        <v>358</v>
      </c>
      <c r="AU364" s="246" t="s">
        <v>82</v>
      </c>
      <c r="AV364" s="13" t="s">
        <v>138</v>
      </c>
      <c r="AW364" s="13" t="s">
        <v>35</v>
      </c>
      <c r="AX364" s="13" t="s">
        <v>82</v>
      </c>
      <c r="AY364" s="246" t="s">
        <v>351</v>
      </c>
    </row>
    <row r="365" spans="1:65" s="2" customFormat="1" ht="21.75" customHeight="1">
      <c r="A365" s="38"/>
      <c r="B365" s="39"/>
      <c r="C365" s="247" t="s">
        <v>878</v>
      </c>
      <c r="D365" s="247" t="s">
        <v>612</v>
      </c>
      <c r="E365" s="248" t="s">
        <v>879</v>
      </c>
      <c r="F365" s="249" t="s">
        <v>880</v>
      </c>
      <c r="G365" s="250" t="s">
        <v>612</v>
      </c>
      <c r="H365" s="251">
        <v>79.485</v>
      </c>
      <c r="I365" s="252"/>
      <c r="J365" s="253">
        <f>ROUND(I365*H365,2)</f>
        <v>0</v>
      </c>
      <c r="K365" s="249" t="s">
        <v>28</v>
      </c>
      <c r="L365" s="254"/>
      <c r="M365" s="255" t="s">
        <v>28</v>
      </c>
      <c r="N365" s="256" t="s">
        <v>45</v>
      </c>
      <c r="O365" s="84"/>
      <c r="P365" s="221">
        <f>O365*H365</f>
        <v>0</v>
      </c>
      <c r="Q365" s="221">
        <v>4E-05</v>
      </c>
      <c r="R365" s="221">
        <f>Q365*H365</f>
        <v>0.0031794</v>
      </c>
      <c r="S365" s="221">
        <v>0</v>
      </c>
      <c r="T365" s="222">
        <f>S365*H365</f>
        <v>0</v>
      </c>
      <c r="U365" s="38"/>
      <c r="V365" s="38"/>
      <c r="W365" s="38"/>
      <c r="X365" s="38"/>
      <c r="Y365" s="38"/>
      <c r="Z365" s="38"/>
      <c r="AA365" s="38"/>
      <c r="AB365" s="38"/>
      <c r="AC365" s="38"/>
      <c r="AD365" s="38"/>
      <c r="AE365" s="38"/>
      <c r="AR365" s="223" t="s">
        <v>405</v>
      </c>
      <c r="AT365" s="223" t="s">
        <v>612</v>
      </c>
      <c r="AU365" s="223" t="s">
        <v>82</v>
      </c>
      <c r="AY365" s="17" t="s">
        <v>351</v>
      </c>
      <c r="BE365" s="224">
        <f>IF(N365="základní",J365,0)</f>
        <v>0</v>
      </c>
      <c r="BF365" s="224">
        <f>IF(N365="snížená",J365,0)</f>
        <v>0</v>
      </c>
      <c r="BG365" s="224">
        <f>IF(N365="zákl. přenesená",J365,0)</f>
        <v>0</v>
      </c>
      <c r="BH365" s="224">
        <f>IF(N365="sníž. přenesená",J365,0)</f>
        <v>0</v>
      </c>
      <c r="BI365" s="224">
        <f>IF(N365="nulová",J365,0)</f>
        <v>0</v>
      </c>
      <c r="BJ365" s="17" t="s">
        <v>82</v>
      </c>
      <c r="BK365" s="224">
        <f>ROUND(I365*H365,2)</f>
        <v>0</v>
      </c>
      <c r="BL365" s="17" t="s">
        <v>228</v>
      </c>
      <c r="BM365" s="223" t="s">
        <v>881</v>
      </c>
    </row>
    <row r="366" spans="1:51" s="13" customFormat="1" ht="12">
      <c r="A366" s="13"/>
      <c r="B366" s="236"/>
      <c r="C366" s="237"/>
      <c r="D366" s="227" t="s">
        <v>358</v>
      </c>
      <c r="E366" s="238" t="s">
        <v>882</v>
      </c>
      <c r="F366" s="239" t="s">
        <v>883</v>
      </c>
      <c r="G366" s="237"/>
      <c r="H366" s="240">
        <v>79.485</v>
      </c>
      <c r="I366" s="241"/>
      <c r="J366" s="237"/>
      <c r="K366" s="237"/>
      <c r="L366" s="242"/>
      <c r="M366" s="243"/>
      <c r="N366" s="244"/>
      <c r="O366" s="244"/>
      <c r="P366" s="244"/>
      <c r="Q366" s="244"/>
      <c r="R366" s="244"/>
      <c r="S366" s="244"/>
      <c r="T366" s="245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46" t="s">
        <v>358</v>
      </c>
      <c r="AU366" s="246" t="s">
        <v>82</v>
      </c>
      <c r="AV366" s="13" t="s">
        <v>138</v>
      </c>
      <c r="AW366" s="13" t="s">
        <v>35</v>
      </c>
      <c r="AX366" s="13" t="s">
        <v>82</v>
      </c>
      <c r="AY366" s="246" t="s">
        <v>351</v>
      </c>
    </row>
    <row r="367" spans="1:65" s="2" customFormat="1" ht="33" customHeight="1">
      <c r="A367" s="38"/>
      <c r="B367" s="39"/>
      <c r="C367" s="212" t="s">
        <v>884</v>
      </c>
      <c r="D367" s="212" t="s">
        <v>352</v>
      </c>
      <c r="E367" s="213" t="s">
        <v>885</v>
      </c>
      <c r="F367" s="214" t="s">
        <v>886</v>
      </c>
      <c r="G367" s="215" t="s">
        <v>398</v>
      </c>
      <c r="H367" s="216">
        <v>74.675</v>
      </c>
      <c r="I367" s="217"/>
      <c r="J367" s="218">
        <f>ROUND(I367*H367,2)</f>
        <v>0</v>
      </c>
      <c r="K367" s="214" t="s">
        <v>356</v>
      </c>
      <c r="L367" s="44"/>
      <c r="M367" s="219" t="s">
        <v>28</v>
      </c>
      <c r="N367" s="220" t="s">
        <v>45</v>
      </c>
      <c r="O367" s="84"/>
      <c r="P367" s="221">
        <f>O367*H367</f>
        <v>0</v>
      </c>
      <c r="Q367" s="221">
        <v>0.00825</v>
      </c>
      <c r="R367" s="221">
        <f>Q367*H367</f>
        <v>0.61606875</v>
      </c>
      <c r="S367" s="221">
        <v>0</v>
      </c>
      <c r="T367" s="222">
        <f>S367*H367</f>
        <v>0</v>
      </c>
      <c r="U367" s="38"/>
      <c r="V367" s="38"/>
      <c r="W367" s="38"/>
      <c r="X367" s="38"/>
      <c r="Y367" s="38"/>
      <c r="Z367" s="38"/>
      <c r="AA367" s="38"/>
      <c r="AB367" s="38"/>
      <c r="AC367" s="38"/>
      <c r="AD367" s="38"/>
      <c r="AE367" s="38"/>
      <c r="AR367" s="223" t="s">
        <v>228</v>
      </c>
      <c r="AT367" s="223" t="s">
        <v>352</v>
      </c>
      <c r="AU367" s="223" t="s">
        <v>82</v>
      </c>
      <c r="AY367" s="17" t="s">
        <v>351</v>
      </c>
      <c r="BE367" s="224">
        <f>IF(N367="základní",J367,0)</f>
        <v>0</v>
      </c>
      <c r="BF367" s="224">
        <f>IF(N367="snížená",J367,0)</f>
        <v>0</v>
      </c>
      <c r="BG367" s="224">
        <f>IF(N367="zákl. přenesená",J367,0)</f>
        <v>0</v>
      </c>
      <c r="BH367" s="224">
        <f>IF(N367="sníž. přenesená",J367,0)</f>
        <v>0</v>
      </c>
      <c r="BI367" s="224">
        <f>IF(N367="nulová",J367,0)</f>
        <v>0</v>
      </c>
      <c r="BJ367" s="17" t="s">
        <v>82</v>
      </c>
      <c r="BK367" s="224">
        <f>ROUND(I367*H367,2)</f>
        <v>0</v>
      </c>
      <c r="BL367" s="17" t="s">
        <v>228</v>
      </c>
      <c r="BM367" s="223" t="s">
        <v>887</v>
      </c>
    </row>
    <row r="368" spans="1:51" s="12" customFormat="1" ht="12">
      <c r="A368" s="12"/>
      <c r="B368" s="225"/>
      <c r="C368" s="226"/>
      <c r="D368" s="227" t="s">
        <v>358</v>
      </c>
      <c r="E368" s="228" t="s">
        <v>28</v>
      </c>
      <c r="F368" s="229" t="s">
        <v>359</v>
      </c>
      <c r="G368" s="226"/>
      <c r="H368" s="228" t="s">
        <v>28</v>
      </c>
      <c r="I368" s="230"/>
      <c r="J368" s="226"/>
      <c r="K368" s="226"/>
      <c r="L368" s="231"/>
      <c r="M368" s="232"/>
      <c r="N368" s="233"/>
      <c r="O368" s="233"/>
      <c r="P368" s="233"/>
      <c r="Q368" s="233"/>
      <c r="R368" s="233"/>
      <c r="S368" s="233"/>
      <c r="T368" s="234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T368" s="235" t="s">
        <v>358</v>
      </c>
      <c r="AU368" s="235" t="s">
        <v>82</v>
      </c>
      <c r="AV368" s="12" t="s">
        <v>82</v>
      </c>
      <c r="AW368" s="12" t="s">
        <v>35</v>
      </c>
      <c r="AX368" s="12" t="s">
        <v>74</v>
      </c>
      <c r="AY368" s="235" t="s">
        <v>351</v>
      </c>
    </row>
    <row r="369" spans="1:51" s="13" customFormat="1" ht="12">
      <c r="A369" s="13"/>
      <c r="B369" s="236"/>
      <c r="C369" s="237"/>
      <c r="D369" s="227" t="s">
        <v>358</v>
      </c>
      <c r="E369" s="238" t="s">
        <v>888</v>
      </c>
      <c r="F369" s="239" t="s">
        <v>889</v>
      </c>
      <c r="G369" s="237"/>
      <c r="H369" s="240">
        <v>74.675</v>
      </c>
      <c r="I369" s="241"/>
      <c r="J369" s="237"/>
      <c r="K369" s="237"/>
      <c r="L369" s="242"/>
      <c r="M369" s="243"/>
      <c r="N369" s="244"/>
      <c r="O369" s="244"/>
      <c r="P369" s="244"/>
      <c r="Q369" s="244"/>
      <c r="R369" s="244"/>
      <c r="S369" s="244"/>
      <c r="T369" s="245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46" t="s">
        <v>358</v>
      </c>
      <c r="AU369" s="246" t="s">
        <v>82</v>
      </c>
      <c r="AV369" s="13" t="s">
        <v>138</v>
      </c>
      <c r="AW369" s="13" t="s">
        <v>35</v>
      </c>
      <c r="AX369" s="13" t="s">
        <v>82</v>
      </c>
      <c r="AY369" s="246" t="s">
        <v>351</v>
      </c>
    </row>
    <row r="370" spans="1:65" s="2" customFormat="1" ht="21.75" customHeight="1">
      <c r="A370" s="38"/>
      <c r="B370" s="39"/>
      <c r="C370" s="247" t="s">
        <v>890</v>
      </c>
      <c r="D370" s="247" t="s">
        <v>612</v>
      </c>
      <c r="E370" s="248" t="s">
        <v>891</v>
      </c>
      <c r="F370" s="249" t="s">
        <v>892</v>
      </c>
      <c r="G370" s="250" t="s">
        <v>398</v>
      </c>
      <c r="H370" s="251">
        <v>76.169</v>
      </c>
      <c r="I370" s="252"/>
      <c r="J370" s="253">
        <f>ROUND(I370*H370,2)</f>
        <v>0</v>
      </c>
      <c r="K370" s="249" t="s">
        <v>356</v>
      </c>
      <c r="L370" s="254"/>
      <c r="M370" s="255" t="s">
        <v>28</v>
      </c>
      <c r="N370" s="256" t="s">
        <v>45</v>
      </c>
      <c r="O370" s="84"/>
      <c r="P370" s="221">
        <f>O370*H370</f>
        <v>0</v>
      </c>
      <c r="Q370" s="221">
        <v>0.0021</v>
      </c>
      <c r="R370" s="221">
        <f>Q370*H370</f>
        <v>0.15995489999999998</v>
      </c>
      <c r="S370" s="221">
        <v>0</v>
      </c>
      <c r="T370" s="222">
        <f>S370*H370</f>
        <v>0</v>
      </c>
      <c r="U370" s="38"/>
      <c r="V370" s="38"/>
      <c r="W370" s="38"/>
      <c r="X370" s="38"/>
      <c r="Y370" s="38"/>
      <c r="Z370" s="38"/>
      <c r="AA370" s="38"/>
      <c r="AB370" s="38"/>
      <c r="AC370" s="38"/>
      <c r="AD370" s="38"/>
      <c r="AE370" s="38"/>
      <c r="AR370" s="223" t="s">
        <v>405</v>
      </c>
      <c r="AT370" s="223" t="s">
        <v>612</v>
      </c>
      <c r="AU370" s="223" t="s">
        <v>82</v>
      </c>
      <c r="AY370" s="17" t="s">
        <v>351</v>
      </c>
      <c r="BE370" s="224">
        <f>IF(N370="základní",J370,0)</f>
        <v>0</v>
      </c>
      <c r="BF370" s="224">
        <f>IF(N370="snížená",J370,0)</f>
        <v>0</v>
      </c>
      <c r="BG370" s="224">
        <f>IF(N370="zákl. přenesená",J370,0)</f>
        <v>0</v>
      </c>
      <c r="BH370" s="224">
        <f>IF(N370="sníž. přenesená",J370,0)</f>
        <v>0</v>
      </c>
      <c r="BI370" s="224">
        <f>IF(N370="nulová",J370,0)</f>
        <v>0</v>
      </c>
      <c r="BJ370" s="17" t="s">
        <v>82</v>
      </c>
      <c r="BK370" s="224">
        <f>ROUND(I370*H370,2)</f>
        <v>0</v>
      </c>
      <c r="BL370" s="17" t="s">
        <v>228</v>
      </c>
      <c r="BM370" s="223" t="s">
        <v>893</v>
      </c>
    </row>
    <row r="371" spans="1:51" s="13" customFormat="1" ht="12">
      <c r="A371" s="13"/>
      <c r="B371" s="236"/>
      <c r="C371" s="237"/>
      <c r="D371" s="227" t="s">
        <v>358</v>
      </c>
      <c r="E371" s="238" t="s">
        <v>894</v>
      </c>
      <c r="F371" s="239" t="s">
        <v>895</v>
      </c>
      <c r="G371" s="237"/>
      <c r="H371" s="240">
        <v>76.169</v>
      </c>
      <c r="I371" s="241"/>
      <c r="J371" s="237"/>
      <c r="K371" s="237"/>
      <c r="L371" s="242"/>
      <c r="M371" s="243"/>
      <c r="N371" s="244"/>
      <c r="O371" s="244"/>
      <c r="P371" s="244"/>
      <c r="Q371" s="244"/>
      <c r="R371" s="244"/>
      <c r="S371" s="244"/>
      <c r="T371" s="245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46" t="s">
        <v>358</v>
      </c>
      <c r="AU371" s="246" t="s">
        <v>82</v>
      </c>
      <c r="AV371" s="13" t="s">
        <v>138</v>
      </c>
      <c r="AW371" s="13" t="s">
        <v>35</v>
      </c>
      <c r="AX371" s="13" t="s">
        <v>82</v>
      </c>
      <c r="AY371" s="246" t="s">
        <v>351</v>
      </c>
    </row>
    <row r="372" spans="1:65" s="2" customFormat="1" ht="33" customHeight="1">
      <c r="A372" s="38"/>
      <c r="B372" s="39"/>
      <c r="C372" s="212" t="s">
        <v>896</v>
      </c>
      <c r="D372" s="212" t="s">
        <v>352</v>
      </c>
      <c r="E372" s="213" t="s">
        <v>897</v>
      </c>
      <c r="F372" s="214" t="s">
        <v>898</v>
      </c>
      <c r="G372" s="215" t="s">
        <v>612</v>
      </c>
      <c r="H372" s="216">
        <v>8.6</v>
      </c>
      <c r="I372" s="217"/>
      <c r="J372" s="218">
        <f>ROUND(I372*H372,2)</f>
        <v>0</v>
      </c>
      <c r="K372" s="214" t="s">
        <v>356</v>
      </c>
      <c r="L372" s="44"/>
      <c r="M372" s="219" t="s">
        <v>28</v>
      </c>
      <c r="N372" s="220" t="s">
        <v>45</v>
      </c>
      <c r="O372" s="84"/>
      <c r="P372" s="221">
        <f>O372*H372</f>
        <v>0</v>
      </c>
      <c r="Q372" s="221">
        <v>0.00168</v>
      </c>
      <c r="R372" s="221">
        <f>Q372*H372</f>
        <v>0.014448</v>
      </c>
      <c r="S372" s="221">
        <v>0</v>
      </c>
      <c r="T372" s="222">
        <f>S372*H372</f>
        <v>0</v>
      </c>
      <c r="U372" s="38"/>
      <c r="V372" s="38"/>
      <c r="W372" s="38"/>
      <c r="X372" s="38"/>
      <c r="Y372" s="38"/>
      <c r="Z372" s="38"/>
      <c r="AA372" s="38"/>
      <c r="AB372" s="38"/>
      <c r="AC372" s="38"/>
      <c r="AD372" s="38"/>
      <c r="AE372" s="38"/>
      <c r="AR372" s="223" t="s">
        <v>228</v>
      </c>
      <c r="AT372" s="223" t="s">
        <v>352</v>
      </c>
      <c r="AU372" s="223" t="s">
        <v>82</v>
      </c>
      <c r="AY372" s="17" t="s">
        <v>351</v>
      </c>
      <c r="BE372" s="224">
        <f>IF(N372="základní",J372,0)</f>
        <v>0</v>
      </c>
      <c r="BF372" s="224">
        <f>IF(N372="snížená",J372,0)</f>
        <v>0</v>
      </c>
      <c r="BG372" s="224">
        <f>IF(N372="zákl. přenesená",J372,0)</f>
        <v>0</v>
      </c>
      <c r="BH372" s="224">
        <f>IF(N372="sníž. přenesená",J372,0)</f>
        <v>0</v>
      </c>
      <c r="BI372" s="224">
        <f>IF(N372="nulová",J372,0)</f>
        <v>0</v>
      </c>
      <c r="BJ372" s="17" t="s">
        <v>82</v>
      </c>
      <c r="BK372" s="224">
        <f>ROUND(I372*H372,2)</f>
        <v>0</v>
      </c>
      <c r="BL372" s="17" t="s">
        <v>228</v>
      </c>
      <c r="BM372" s="223" t="s">
        <v>899</v>
      </c>
    </row>
    <row r="373" spans="1:51" s="12" customFormat="1" ht="12">
      <c r="A373" s="12"/>
      <c r="B373" s="225"/>
      <c r="C373" s="226"/>
      <c r="D373" s="227" t="s">
        <v>358</v>
      </c>
      <c r="E373" s="228" t="s">
        <v>28</v>
      </c>
      <c r="F373" s="229" t="s">
        <v>582</v>
      </c>
      <c r="G373" s="226"/>
      <c r="H373" s="228" t="s">
        <v>28</v>
      </c>
      <c r="I373" s="230"/>
      <c r="J373" s="226"/>
      <c r="K373" s="226"/>
      <c r="L373" s="231"/>
      <c r="M373" s="232"/>
      <c r="N373" s="233"/>
      <c r="O373" s="233"/>
      <c r="P373" s="233"/>
      <c r="Q373" s="233"/>
      <c r="R373" s="233"/>
      <c r="S373" s="233"/>
      <c r="T373" s="234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T373" s="235" t="s">
        <v>358</v>
      </c>
      <c r="AU373" s="235" t="s">
        <v>82</v>
      </c>
      <c r="AV373" s="12" t="s">
        <v>82</v>
      </c>
      <c r="AW373" s="12" t="s">
        <v>35</v>
      </c>
      <c r="AX373" s="12" t="s">
        <v>74</v>
      </c>
      <c r="AY373" s="235" t="s">
        <v>351</v>
      </c>
    </row>
    <row r="374" spans="1:51" s="13" customFormat="1" ht="12">
      <c r="A374" s="13"/>
      <c r="B374" s="236"/>
      <c r="C374" s="237"/>
      <c r="D374" s="227" t="s">
        <v>358</v>
      </c>
      <c r="E374" s="238" t="s">
        <v>900</v>
      </c>
      <c r="F374" s="239" t="s">
        <v>901</v>
      </c>
      <c r="G374" s="237"/>
      <c r="H374" s="240">
        <v>8.6</v>
      </c>
      <c r="I374" s="241"/>
      <c r="J374" s="237"/>
      <c r="K374" s="237"/>
      <c r="L374" s="242"/>
      <c r="M374" s="243"/>
      <c r="N374" s="244"/>
      <c r="O374" s="244"/>
      <c r="P374" s="244"/>
      <c r="Q374" s="244"/>
      <c r="R374" s="244"/>
      <c r="S374" s="244"/>
      <c r="T374" s="245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46" t="s">
        <v>358</v>
      </c>
      <c r="AU374" s="246" t="s">
        <v>82</v>
      </c>
      <c r="AV374" s="13" t="s">
        <v>138</v>
      </c>
      <c r="AW374" s="13" t="s">
        <v>35</v>
      </c>
      <c r="AX374" s="13" t="s">
        <v>82</v>
      </c>
      <c r="AY374" s="246" t="s">
        <v>351</v>
      </c>
    </row>
    <row r="375" spans="1:65" s="2" customFormat="1" ht="21.75" customHeight="1">
      <c r="A375" s="38"/>
      <c r="B375" s="39"/>
      <c r="C375" s="247" t="s">
        <v>902</v>
      </c>
      <c r="D375" s="247" t="s">
        <v>612</v>
      </c>
      <c r="E375" s="248" t="s">
        <v>903</v>
      </c>
      <c r="F375" s="249" t="s">
        <v>904</v>
      </c>
      <c r="G375" s="250" t="s">
        <v>398</v>
      </c>
      <c r="H375" s="251">
        <v>1.892</v>
      </c>
      <c r="I375" s="252"/>
      <c r="J375" s="253">
        <f>ROUND(I375*H375,2)</f>
        <v>0</v>
      </c>
      <c r="K375" s="249" t="s">
        <v>356</v>
      </c>
      <c r="L375" s="254"/>
      <c r="M375" s="255" t="s">
        <v>28</v>
      </c>
      <c r="N375" s="256" t="s">
        <v>45</v>
      </c>
      <c r="O375" s="84"/>
      <c r="P375" s="221">
        <f>O375*H375</f>
        <v>0</v>
      </c>
      <c r="Q375" s="221">
        <v>0.00051</v>
      </c>
      <c r="R375" s="221">
        <f>Q375*H375</f>
        <v>0.00096492</v>
      </c>
      <c r="S375" s="221">
        <v>0</v>
      </c>
      <c r="T375" s="222">
        <f>S375*H375</f>
        <v>0</v>
      </c>
      <c r="U375" s="38"/>
      <c r="V375" s="38"/>
      <c r="W375" s="38"/>
      <c r="X375" s="38"/>
      <c r="Y375" s="38"/>
      <c r="Z375" s="38"/>
      <c r="AA375" s="38"/>
      <c r="AB375" s="38"/>
      <c r="AC375" s="38"/>
      <c r="AD375" s="38"/>
      <c r="AE375" s="38"/>
      <c r="AR375" s="223" t="s">
        <v>405</v>
      </c>
      <c r="AT375" s="223" t="s">
        <v>612</v>
      </c>
      <c r="AU375" s="223" t="s">
        <v>82</v>
      </c>
      <c r="AY375" s="17" t="s">
        <v>351</v>
      </c>
      <c r="BE375" s="224">
        <f>IF(N375="základní",J375,0)</f>
        <v>0</v>
      </c>
      <c r="BF375" s="224">
        <f>IF(N375="snížená",J375,0)</f>
        <v>0</v>
      </c>
      <c r="BG375" s="224">
        <f>IF(N375="zákl. přenesená",J375,0)</f>
        <v>0</v>
      </c>
      <c r="BH375" s="224">
        <f>IF(N375="sníž. přenesená",J375,0)</f>
        <v>0</v>
      </c>
      <c r="BI375" s="224">
        <f>IF(N375="nulová",J375,0)</f>
        <v>0</v>
      </c>
      <c r="BJ375" s="17" t="s">
        <v>82</v>
      </c>
      <c r="BK375" s="224">
        <f>ROUND(I375*H375,2)</f>
        <v>0</v>
      </c>
      <c r="BL375" s="17" t="s">
        <v>228</v>
      </c>
      <c r="BM375" s="223" t="s">
        <v>905</v>
      </c>
    </row>
    <row r="376" spans="1:51" s="13" customFormat="1" ht="12">
      <c r="A376" s="13"/>
      <c r="B376" s="236"/>
      <c r="C376" s="237"/>
      <c r="D376" s="227" t="s">
        <v>358</v>
      </c>
      <c r="E376" s="238" t="s">
        <v>906</v>
      </c>
      <c r="F376" s="239" t="s">
        <v>907</v>
      </c>
      <c r="G376" s="237"/>
      <c r="H376" s="240">
        <v>1.892</v>
      </c>
      <c r="I376" s="241"/>
      <c r="J376" s="237"/>
      <c r="K376" s="237"/>
      <c r="L376" s="242"/>
      <c r="M376" s="243"/>
      <c r="N376" s="244"/>
      <c r="O376" s="244"/>
      <c r="P376" s="244"/>
      <c r="Q376" s="244"/>
      <c r="R376" s="244"/>
      <c r="S376" s="244"/>
      <c r="T376" s="245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46" t="s">
        <v>358</v>
      </c>
      <c r="AU376" s="246" t="s">
        <v>82</v>
      </c>
      <c r="AV376" s="13" t="s">
        <v>138</v>
      </c>
      <c r="AW376" s="13" t="s">
        <v>35</v>
      </c>
      <c r="AX376" s="13" t="s">
        <v>82</v>
      </c>
      <c r="AY376" s="246" t="s">
        <v>351</v>
      </c>
    </row>
    <row r="377" spans="1:65" s="2" customFormat="1" ht="33" customHeight="1">
      <c r="A377" s="38"/>
      <c r="B377" s="39"/>
      <c r="C377" s="212" t="s">
        <v>908</v>
      </c>
      <c r="D377" s="212" t="s">
        <v>352</v>
      </c>
      <c r="E377" s="213" t="s">
        <v>909</v>
      </c>
      <c r="F377" s="214" t="s">
        <v>910</v>
      </c>
      <c r="G377" s="215" t="s">
        <v>612</v>
      </c>
      <c r="H377" s="216">
        <v>67.1</v>
      </c>
      <c r="I377" s="217"/>
      <c r="J377" s="218">
        <f>ROUND(I377*H377,2)</f>
        <v>0</v>
      </c>
      <c r="K377" s="214" t="s">
        <v>356</v>
      </c>
      <c r="L377" s="44"/>
      <c r="M377" s="219" t="s">
        <v>28</v>
      </c>
      <c r="N377" s="220" t="s">
        <v>45</v>
      </c>
      <c r="O377" s="84"/>
      <c r="P377" s="221">
        <f>O377*H377</f>
        <v>0</v>
      </c>
      <c r="Q377" s="221">
        <v>0.00168</v>
      </c>
      <c r="R377" s="221">
        <f>Q377*H377</f>
        <v>0.112728</v>
      </c>
      <c r="S377" s="221">
        <v>0</v>
      </c>
      <c r="T377" s="222">
        <f>S377*H377</f>
        <v>0</v>
      </c>
      <c r="U377" s="38"/>
      <c r="V377" s="38"/>
      <c r="W377" s="38"/>
      <c r="X377" s="38"/>
      <c r="Y377" s="38"/>
      <c r="Z377" s="38"/>
      <c r="AA377" s="38"/>
      <c r="AB377" s="38"/>
      <c r="AC377" s="38"/>
      <c r="AD377" s="38"/>
      <c r="AE377" s="38"/>
      <c r="AR377" s="223" t="s">
        <v>228</v>
      </c>
      <c r="AT377" s="223" t="s">
        <v>352</v>
      </c>
      <c r="AU377" s="223" t="s">
        <v>82</v>
      </c>
      <c r="AY377" s="17" t="s">
        <v>351</v>
      </c>
      <c r="BE377" s="224">
        <f>IF(N377="základní",J377,0)</f>
        <v>0</v>
      </c>
      <c r="BF377" s="224">
        <f>IF(N377="snížená",J377,0)</f>
        <v>0</v>
      </c>
      <c r="BG377" s="224">
        <f>IF(N377="zákl. přenesená",J377,0)</f>
        <v>0</v>
      </c>
      <c r="BH377" s="224">
        <f>IF(N377="sníž. přenesená",J377,0)</f>
        <v>0</v>
      </c>
      <c r="BI377" s="224">
        <f>IF(N377="nulová",J377,0)</f>
        <v>0</v>
      </c>
      <c r="BJ377" s="17" t="s">
        <v>82</v>
      </c>
      <c r="BK377" s="224">
        <f>ROUND(I377*H377,2)</f>
        <v>0</v>
      </c>
      <c r="BL377" s="17" t="s">
        <v>228</v>
      </c>
      <c r="BM377" s="223" t="s">
        <v>911</v>
      </c>
    </row>
    <row r="378" spans="1:51" s="13" customFormat="1" ht="12">
      <c r="A378" s="13"/>
      <c r="B378" s="236"/>
      <c r="C378" s="237"/>
      <c r="D378" s="227" t="s">
        <v>358</v>
      </c>
      <c r="E378" s="238" t="s">
        <v>912</v>
      </c>
      <c r="F378" s="239" t="s">
        <v>913</v>
      </c>
      <c r="G378" s="237"/>
      <c r="H378" s="240">
        <v>75.7</v>
      </c>
      <c r="I378" s="241"/>
      <c r="J378" s="237"/>
      <c r="K378" s="237"/>
      <c r="L378" s="242"/>
      <c r="M378" s="243"/>
      <c r="N378" s="244"/>
      <c r="O378" s="244"/>
      <c r="P378" s="244"/>
      <c r="Q378" s="244"/>
      <c r="R378" s="244"/>
      <c r="S378" s="244"/>
      <c r="T378" s="245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46" t="s">
        <v>358</v>
      </c>
      <c r="AU378" s="246" t="s">
        <v>82</v>
      </c>
      <c r="AV378" s="13" t="s">
        <v>138</v>
      </c>
      <c r="AW378" s="13" t="s">
        <v>35</v>
      </c>
      <c r="AX378" s="13" t="s">
        <v>74</v>
      </c>
      <c r="AY378" s="246" t="s">
        <v>351</v>
      </c>
    </row>
    <row r="379" spans="1:51" s="13" customFormat="1" ht="12">
      <c r="A379" s="13"/>
      <c r="B379" s="236"/>
      <c r="C379" s="237"/>
      <c r="D379" s="227" t="s">
        <v>358</v>
      </c>
      <c r="E379" s="238" t="s">
        <v>199</v>
      </c>
      <c r="F379" s="239" t="s">
        <v>914</v>
      </c>
      <c r="G379" s="237"/>
      <c r="H379" s="240">
        <v>-8.6</v>
      </c>
      <c r="I379" s="241"/>
      <c r="J379" s="237"/>
      <c r="K379" s="237"/>
      <c r="L379" s="242"/>
      <c r="M379" s="243"/>
      <c r="N379" s="244"/>
      <c r="O379" s="244"/>
      <c r="P379" s="244"/>
      <c r="Q379" s="244"/>
      <c r="R379" s="244"/>
      <c r="S379" s="244"/>
      <c r="T379" s="245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46" t="s">
        <v>358</v>
      </c>
      <c r="AU379" s="246" t="s">
        <v>82</v>
      </c>
      <c r="AV379" s="13" t="s">
        <v>138</v>
      </c>
      <c r="AW379" s="13" t="s">
        <v>35</v>
      </c>
      <c r="AX379" s="13" t="s">
        <v>74</v>
      </c>
      <c r="AY379" s="246" t="s">
        <v>351</v>
      </c>
    </row>
    <row r="380" spans="1:51" s="13" customFormat="1" ht="12">
      <c r="A380" s="13"/>
      <c r="B380" s="236"/>
      <c r="C380" s="237"/>
      <c r="D380" s="227" t="s">
        <v>358</v>
      </c>
      <c r="E380" s="238" t="s">
        <v>915</v>
      </c>
      <c r="F380" s="239" t="s">
        <v>916</v>
      </c>
      <c r="G380" s="237"/>
      <c r="H380" s="240">
        <v>67.1</v>
      </c>
      <c r="I380" s="241"/>
      <c r="J380" s="237"/>
      <c r="K380" s="237"/>
      <c r="L380" s="242"/>
      <c r="M380" s="243"/>
      <c r="N380" s="244"/>
      <c r="O380" s="244"/>
      <c r="P380" s="244"/>
      <c r="Q380" s="244"/>
      <c r="R380" s="244"/>
      <c r="S380" s="244"/>
      <c r="T380" s="245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46" t="s">
        <v>358</v>
      </c>
      <c r="AU380" s="246" t="s">
        <v>82</v>
      </c>
      <c r="AV380" s="13" t="s">
        <v>138</v>
      </c>
      <c r="AW380" s="13" t="s">
        <v>35</v>
      </c>
      <c r="AX380" s="13" t="s">
        <v>82</v>
      </c>
      <c r="AY380" s="246" t="s">
        <v>351</v>
      </c>
    </row>
    <row r="381" spans="1:65" s="2" customFormat="1" ht="21.75" customHeight="1">
      <c r="A381" s="38"/>
      <c r="B381" s="39"/>
      <c r="C381" s="247" t="s">
        <v>917</v>
      </c>
      <c r="D381" s="247" t="s">
        <v>612</v>
      </c>
      <c r="E381" s="248" t="s">
        <v>918</v>
      </c>
      <c r="F381" s="249" t="s">
        <v>919</v>
      </c>
      <c r="G381" s="250" t="s">
        <v>398</v>
      </c>
      <c r="H381" s="251">
        <v>14.762</v>
      </c>
      <c r="I381" s="252"/>
      <c r="J381" s="253">
        <f>ROUND(I381*H381,2)</f>
        <v>0</v>
      </c>
      <c r="K381" s="249" t="s">
        <v>356</v>
      </c>
      <c r="L381" s="254"/>
      <c r="M381" s="255" t="s">
        <v>28</v>
      </c>
      <c r="N381" s="256" t="s">
        <v>45</v>
      </c>
      <c r="O381" s="84"/>
      <c r="P381" s="221">
        <f>O381*H381</f>
        <v>0</v>
      </c>
      <c r="Q381" s="221">
        <v>0.00085</v>
      </c>
      <c r="R381" s="221">
        <f>Q381*H381</f>
        <v>0.0125477</v>
      </c>
      <c r="S381" s="221">
        <v>0</v>
      </c>
      <c r="T381" s="222">
        <f>S381*H381</f>
        <v>0</v>
      </c>
      <c r="U381" s="38"/>
      <c r="V381" s="38"/>
      <c r="W381" s="38"/>
      <c r="X381" s="38"/>
      <c r="Y381" s="38"/>
      <c r="Z381" s="38"/>
      <c r="AA381" s="38"/>
      <c r="AB381" s="38"/>
      <c r="AC381" s="38"/>
      <c r="AD381" s="38"/>
      <c r="AE381" s="38"/>
      <c r="AR381" s="223" t="s">
        <v>405</v>
      </c>
      <c r="AT381" s="223" t="s">
        <v>612</v>
      </c>
      <c r="AU381" s="223" t="s">
        <v>82</v>
      </c>
      <c r="AY381" s="17" t="s">
        <v>351</v>
      </c>
      <c r="BE381" s="224">
        <f>IF(N381="základní",J381,0)</f>
        <v>0</v>
      </c>
      <c r="BF381" s="224">
        <f>IF(N381="snížená",J381,0)</f>
        <v>0</v>
      </c>
      <c r="BG381" s="224">
        <f>IF(N381="zákl. přenesená",J381,0)</f>
        <v>0</v>
      </c>
      <c r="BH381" s="224">
        <f>IF(N381="sníž. přenesená",J381,0)</f>
        <v>0</v>
      </c>
      <c r="BI381" s="224">
        <f>IF(N381="nulová",J381,0)</f>
        <v>0</v>
      </c>
      <c r="BJ381" s="17" t="s">
        <v>82</v>
      </c>
      <c r="BK381" s="224">
        <f>ROUND(I381*H381,2)</f>
        <v>0</v>
      </c>
      <c r="BL381" s="17" t="s">
        <v>228</v>
      </c>
      <c r="BM381" s="223" t="s">
        <v>920</v>
      </c>
    </row>
    <row r="382" spans="1:51" s="13" customFormat="1" ht="12">
      <c r="A382" s="13"/>
      <c r="B382" s="236"/>
      <c r="C382" s="237"/>
      <c r="D382" s="227" t="s">
        <v>358</v>
      </c>
      <c r="E382" s="238" t="s">
        <v>921</v>
      </c>
      <c r="F382" s="239" t="s">
        <v>922</v>
      </c>
      <c r="G382" s="237"/>
      <c r="H382" s="240">
        <v>14.762</v>
      </c>
      <c r="I382" s="241"/>
      <c r="J382" s="237"/>
      <c r="K382" s="237"/>
      <c r="L382" s="242"/>
      <c r="M382" s="243"/>
      <c r="N382" s="244"/>
      <c r="O382" s="244"/>
      <c r="P382" s="244"/>
      <c r="Q382" s="244"/>
      <c r="R382" s="244"/>
      <c r="S382" s="244"/>
      <c r="T382" s="245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46" t="s">
        <v>358</v>
      </c>
      <c r="AU382" s="246" t="s">
        <v>82</v>
      </c>
      <c r="AV382" s="13" t="s">
        <v>138</v>
      </c>
      <c r="AW382" s="13" t="s">
        <v>35</v>
      </c>
      <c r="AX382" s="13" t="s">
        <v>82</v>
      </c>
      <c r="AY382" s="246" t="s">
        <v>351</v>
      </c>
    </row>
    <row r="383" spans="1:65" s="2" customFormat="1" ht="21.75" customHeight="1">
      <c r="A383" s="38"/>
      <c r="B383" s="39"/>
      <c r="C383" s="212" t="s">
        <v>923</v>
      </c>
      <c r="D383" s="212" t="s">
        <v>352</v>
      </c>
      <c r="E383" s="213" t="s">
        <v>924</v>
      </c>
      <c r="F383" s="214" t="s">
        <v>925</v>
      </c>
      <c r="G383" s="215" t="s">
        <v>612</v>
      </c>
      <c r="H383" s="216">
        <v>8.6</v>
      </c>
      <c r="I383" s="217"/>
      <c r="J383" s="218">
        <f>ROUND(I383*H383,2)</f>
        <v>0</v>
      </c>
      <c r="K383" s="214" t="s">
        <v>28</v>
      </c>
      <c r="L383" s="44"/>
      <c r="M383" s="219" t="s">
        <v>28</v>
      </c>
      <c r="N383" s="220" t="s">
        <v>45</v>
      </c>
      <c r="O383" s="84"/>
      <c r="P383" s="221">
        <f>O383*H383</f>
        <v>0</v>
      </c>
      <c r="Q383" s="221">
        <v>0</v>
      </c>
      <c r="R383" s="221">
        <f>Q383*H383</f>
        <v>0</v>
      </c>
      <c r="S383" s="221">
        <v>0</v>
      </c>
      <c r="T383" s="222">
        <f>S383*H383</f>
        <v>0</v>
      </c>
      <c r="U383" s="38"/>
      <c r="V383" s="38"/>
      <c r="W383" s="38"/>
      <c r="X383" s="38"/>
      <c r="Y383" s="38"/>
      <c r="Z383" s="38"/>
      <c r="AA383" s="38"/>
      <c r="AB383" s="38"/>
      <c r="AC383" s="38"/>
      <c r="AD383" s="38"/>
      <c r="AE383" s="38"/>
      <c r="AR383" s="223" t="s">
        <v>228</v>
      </c>
      <c r="AT383" s="223" t="s">
        <v>352</v>
      </c>
      <c r="AU383" s="223" t="s">
        <v>82</v>
      </c>
      <c r="AY383" s="17" t="s">
        <v>351</v>
      </c>
      <c r="BE383" s="224">
        <f>IF(N383="základní",J383,0)</f>
        <v>0</v>
      </c>
      <c r="BF383" s="224">
        <f>IF(N383="snížená",J383,0)</f>
        <v>0</v>
      </c>
      <c r="BG383" s="224">
        <f>IF(N383="zákl. přenesená",J383,0)</f>
        <v>0</v>
      </c>
      <c r="BH383" s="224">
        <f>IF(N383="sníž. přenesená",J383,0)</f>
        <v>0</v>
      </c>
      <c r="BI383" s="224">
        <f>IF(N383="nulová",J383,0)</f>
        <v>0</v>
      </c>
      <c r="BJ383" s="17" t="s">
        <v>82</v>
      </c>
      <c r="BK383" s="224">
        <f>ROUND(I383*H383,2)</f>
        <v>0</v>
      </c>
      <c r="BL383" s="17" t="s">
        <v>228</v>
      </c>
      <c r="BM383" s="223" t="s">
        <v>926</v>
      </c>
    </row>
    <row r="384" spans="1:51" s="13" customFormat="1" ht="12">
      <c r="A384" s="13"/>
      <c r="B384" s="236"/>
      <c r="C384" s="237"/>
      <c r="D384" s="227" t="s">
        <v>358</v>
      </c>
      <c r="E384" s="238" t="s">
        <v>927</v>
      </c>
      <c r="F384" s="239" t="s">
        <v>901</v>
      </c>
      <c r="G384" s="237"/>
      <c r="H384" s="240">
        <v>8.6</v>
      </c>
      <c r="I384" s="241"/>
      <c r="J384" s="237"/>
      <c r="K384" s="237"/>
      <c r="L384" s="242"/>
      <c r="M384" s="243"/>
      <c r="N384" s="244"/>
      <c r="O384" s="244"/>
      <c r="P384" s="244"/>
      <c r="Q384" s="244"/>
      <c r="R384" s="244"/>
      <c r="S384" s="244"/>
      <c r="T384" s="245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46" t="s">
        <v>358</v>
      </c>
      <c r="AU384" s="246" t="s">
        <v>82</v>
      </c>
      <c r="AV384" s="13" t="s">
        <v>138</v>
      </c>
      <c r="AW384" s="13" t="s">
        <v>35</v>
      </c>
      <c r="AX384" s="13" t="s">
        <v>82</v>
      </c>
      <c r="AY384" s="246" t="s">
        <v>351</v>
      </c>
    </row>
    <row r="385" spans="1:65" s="2" customFormat="1" ht="21.75" customHeight="1">
      <c r="A385" s="38"/>
      <c r="B385" s="39"/>
      <c r="C385" s="212" t="s">
        <v>928</v>
      </c>
      <c r="D385" s="212" t="s">
        <v>352</v>
      </c>
      <c r="E385" s="213" t="s">
        <v>929</v>
      </c>
      <c r="F385" s="214" t="s">
        <v>930</v>
      </c>
      <c r="G385" s="215" t="s">
        <v>612</v>
      </c>
      <c r="H385" s="216">
        <v>59.74</v>
      </c>
      <c r="I385" s="217"/>
      <c r="J385" s="218">
        <f>ROUND(I385*H385,2)</f>
        <v>0</v>
      </c>
      <c r="K385" s="214" t="s">
        <v>356</v>
      </c>
      <c r="L385" s="44"/>
      <c r="M385" s="219" t="s">
        <v>28</v>
      </c>
      <c r="N385" s="220" t="s">
        <v>45</v>
      </c>
      <c r="O385" s="84"/>
      <c r="P385" s="221">
        <f>O385*H385</f>
        <v>0</v>
      </c>
      <c r="Q385" s="221">
        <v>6E-05</v>
      </c>
      <c r="R385" s="221">
        <f>Q385*H385</f>
        <v>0.0035844</v>
      </c>
      <c r="S385" s="221">
        <v>0</v>
      </c>
      <c r="T385" s="222">
        <f>S385*H385</f>
        <v>0</v>
      </c>
      <c r="U385" s="38"/>
      <c r="V385" s="38"/>
      <c r="W385" s="38"/>
      <c r="X385" s="38"/>
      <c r="Y385" s="38"/>
      <c r="Z385" s="38"/>
      <c r="AA385" s="38"/>
      <c r="AB385" s="38"/>
      <c r="AC385" s="38"/>
      <c r="AD385" s="38"/>
      <c r="AE385" s="38"/>
      <c r="AR385" s="223" t="s">
        <v>228</v>
      </c>
      <c r="AT385" s="223" t="s">
        <v>352</v>
      </c>
      <c r="AU385" s="223" t="s">
        <v>82</v>
      </c>
      <c r="AY385" s="17" t="s">
        <v>351</v>
      </c>
      <c r="BE385" s="224">
        <f>IF(N385="základní",J385,0)</f>
        <v>0</v>
      </c>
      <c r="BF385" s="224">
        <f>IF(N385="snížená",J385,0)</f>
        <v>0</v>
      </c>
      <c r="BG385" s="224">
        <f>IF(N385="zákl. přenesená",J385,0)</f>
        <v>0</v>
      </c>
      <c r="BH385" s="224">
        <f>IF(N385="sníž. přenesená",J385,0)</f>
        <v>0</v>
      </c>
      <c r="BI385" s="224">
        <f>IF(N385="nulová",J385,0)</f>
        <v>0</v>
      </c>
      <c r="BJ385" s="17" t="s">
        <v>82</v>
      </c>
      <c r="BK385" s="224">
        <f>ROUND(I385*H385,2)</f>
        <v>0</v>
      </c>
      <c r="BL385" s="17" t="s">
        <v>228</v>
      </c>
      <c r="BM385" s="223" t="s">
        <v>931</v>
      </c>
    </row>
    <row r="386" spans="1:51" s="12" customFormat="1" ht="12">
      <c r="A386" s="12"/>
      <c r="B386" s="225"/>
      <c r="C386" s="226"/>
      <c r="D386" s="227" t="s">
        <v>358</v>
      </c>
      <c r="E386" s="228" t="s">
        <v>28</v>
      </c>
      <c r="F386" s="229" t="s">
        <v>359</v>
      </c>
      <c r="G386" s="226"/>
      <c r="H386" s="228" t="s">
        <v>28</v>
      </c>
      <c r="I386" s="230"/>
      <c r="J386" s="226"/>
      <c r="K386" s="226"/>
      <c r="L386" s="231"/>
      <c r="M386" s="232"/>
      <c r="N386" s="233"/>
      <c r="O386" s="233"/>
      <c r="P386" s="233"/>
      <c r="Q386" s="233"/>
      <c r="R386" s="233"/>
      <c r="S386" s="233"/>
      <c r="T386" s="234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T386" s="235" t="s">
        <v>358</v>
      </c>
      <c r="AU386" s="235" t="s">
        <v>82</v>
      </c>
      <c r="AV386" s="12" t="s">
        <v>82</v>
      </c>
      <c r="AW386" s="12" t="s">
        <v>35</v>
      </c>
      <c r="AX386" s="12" t="s">
        <v>74</v>
      </c>
      <c r="AY386" s="235" t="s">
        <v>351</v>
      </c>
    </row>
    <row r="387" spans="1:51" s="13" customFormat="1" ht="12">
      <c r="A387" s="13"/>
      <c r="B387" s="236"/>
      <c r="C387" s="237"/>
      <c r="D387" s="227" t="s">
        <v>358</v>
      </c>
      <c r="E387" s="238" t="s">
        <v>932</v>
      </c>
      <c r="F387" s="239" t="s">
        <v>933</v>
      </c>
      <c r="G387" s="237"/>
      <c r="H387" s="240">
        <v>59.74</v>
      </c>
      <c r="I387" s="241"/>
      <c r="J387" s="237"/>
      <c r="K387" s="237"/>
      <c r="L387" s="242"/>
      <c r="M387" s="243"/>
      <c r="N387" s="244"/>
      <c r="O387" s="244"/>
      <c r="P387" s="244"/>
      <c r="Q387" s="244"/>
      <c r="R387" s="244"/>
      <c r="S387" s="244"/>
      <c r="T387" s="245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46" t="s">
        <v>358</v>
      </c>
      <c r="AU387" s="246" t="s">
        <v>82</v>
      </c>
      <c r="AV387" s="13" t="s">
        <v>138</v>
      </c>
      <c r="AW387" s="13" t="s">
        <v>35</v>
      </c>
      <c r="AX387" s="13" t="s">
        <v>82</v>
      </c>
      <c r="AY387" s="246" t="s">
        <v>351</v>
      </c>
    </row>
    <row r="388" spans="1:65" s="2" customFormat="1" ht="21.75" customHeight="1">
      <c r="A388" s="38"/>
      <c r="B388" s="39"/>
      <c r="C388" s="247" t="s">
        <v>934</v>
      </c>
      <c r="D388" s="247" t="s">
        <v>612</v>
      </c>
      <c r="E388" s="248" t="s">
        <v>935</v>
      </c>
      <c r="F388" s="249" t="s">
        <v>936</v>
      </c>
      <c r="G388" s="250" t="s">
        <v>612</v>
      </c>
      <c r="H388" s="251">
        <v>62.727</v>
      </c>
      <c r="I388" s="252"/>
      <c r="J388" s="253">
        <f>ROUND(I388*H388,2)</f>
        <v>0</v>
      </c>
      <c r="K388" s="249" t="s">
        <v>356</v>
      </c>
      <c r="L388" s="254"/>
      <c r="M388" s="255" t="s">
        <v>28</v>
      </c>
      <c r="N388" s="256" t="s">
        <v>45</v>
      </c>
      <c r="O388" s="84"/>
      <c r="P388" s="221">
        <f>O388*H388</f>
        <v>0</v>
      </c>
      <c r="Q388" s="221">
        <v>0.00035</v>
      </c>
      <c r="R388" s="221">
        <f>Q388*H388</f>
        <v>0.02195445</v>
      </c>
      <c r="S388" s="221">
        <v>0</v>
      </c>
      <c r="T388" s="222">
        <f>S388*H388</f>
        <v>0</v>
      </c>
      <c r="U388" s="38"/>
      <c r="V388" s="38"/>
      <c r="W388" s="38"/>
      <c r="X388" s="38"/>
      <c r="Y388" s="38"/>
      <c r="Z388" s="38"/>
      <c r="AA388" s="38"/>
      <c r="AB388" s="38"/>
      <c r="AC388" s="38"/>
      <c r="AD388" s="38"/>
      <c r="AE388" s="38"/>
      <c r="AR388" s="223" t="s">
        <v>405</v>
      </c>
      <c r="AT388" s="223" t="s">
        <v>612</v>
      </c>
      <c r="AU388" s="223" t="s">
        <v>82</v>
      </c>
      <c r="AY388" s="17" t="s">
        <v>351</v>
      </c>
      <c r="BE388" s="224">
        <f>IF(N388="základní",J388,0)</f>
        <v>0</v>
      </c>
      <c r="BF388" s="224">
        <f>IF(N388="snížená",J388,0)</f>
        <v>0</v>
      </c>
      <c r="BG388" s="224">
        <f>IF(N388="zákl. přenesená",J388,0)</f>
        <v>0</v>
      </c>
      <c r="BH388" s="224">
        <f>IF(N388="sníž. přenesená",J388,0)</f>
        <v>0</v>
      </c>
      <c r="BI388" s="224">
        <f>IF(N388="nulová",J388,0)</f>
        <v>0</v>
      </c>
      <c r="BJ388" s="17" t="s">
        <v>82</v>
      </c>
      <c r="BK388" s="224">
        <f>ROUND(I388*H388,2)</f>
        <v>0</v>
      </c>
      <c r="BL388" s="17" t="s">
        <v>228</v>
      </c>
      <c r="BM388" s="223" t="s">
        <v>937</v>
      </c>
    </row>
    <row r="389" spans="1:51" s="13" customFormat="1" ht="12">
      <c r="A389" s="13"/>
      <c r="B389" s="236"/>
      <c r="C389" s="237"/>
      <c r="D389" s="227" t="s">
        <v>358</v>
      </c>
      <c r="E389" s="238" t="s">
        <v>938</v>
      </c>
      <c r="F389" s="239" t="s">
        <v>939</v>
      </c>
      <c r="G389" s="237"/>
      <c r="H389" s="240">
        <v>62.727</v>
      </c>
      <c r="I389" s="241"/>
      <c r="J389" s="237"/>
      <c r="K389" s="237"/>
      <c r="L389" s="242"/>
      <c r="M389" s="243"/>
      <c r="N389" s="244"/>
      <c r="O389" s="244"/>
      <c r="P389" s="244"/>
      <c r="Q389" s="244"/>
      <c r="R389" s="244"/>
      <c r="S389" s="244"/>
      <c r="T389" s="245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46" t="s">
        <v>358</v>
      </c>
      <c r="AU389" s="246" t="s">
        <v>82</v>
      </c>
      <c r="AV389" s="13" t="s">
        <v>138</v>
      </c>
      <c r="AW389" s="13" t="s">
        <v>35</v>
      </c>
      <c r="AX389" s="13" t="s">
        <v>82</v>
      </c>
      <c r="AY389" s="246" t="s">
        <v>351</v>
      </c>
    </row>
    <row r="390" spans="1:65" s="2" customFormat="1" ht="21.75" customHeight="1">
      <c r="A390" s="38"/>
      <c r="B390" s="39"/>
      <c r="C390" s="212" t="s">
        <v>940</v>
      </c>
      <c r="D390" s="212" t="s">
        <v>352</v>
      </c>
      <c r="E390" s="213" t="s">
        <v>941</v>
      </c>
      <c r="F390" s="214" t="s">
        <v>942</v>
      </c>
      <c r="G390" s="215" t="s">
        <v>612</v>
      </c>
      <c r="H390" s="216">
        <v>163.9</v>
      </c>
      <c r="I390" s="217"/>
      <c r="J390" s="218">
        <f>ROUND(I390*H390,2)</f>
        <v>0</v>
      </c>
      <c r="K390" s="214" t="s">
        <v>356</v>
      </c>
      <c r="L390" s="44"/>
      <c r="M390" s="219" t="s">
        <v>28</v>
      </c>
      <c r="N390" s="220" t="s">
        <v>45</v>
      </c>
      <c r="O390" s="84"/>
      <c r="P390" s="221">
        <f>O390*H390</f>
        <v>0</v>
      </c>
      <c r="Q390" s="221">
        <v>0.00025</v>
      </c>
      <c r="R390" s="221">
        <f>Q390*H390</f>
        <v>0.040975000000000004</v>
      </c>
      <c r="S390" s="221">
        <v>0</v>
      </c>
      <c r="T390" s="222">
        <f>S390*H390</f>
        <v>0</v>
      </c>
      <c r="U390" s="38"/>
      <c r="V390" s="38"/>
      <c r="W390" s="38"/>
      <c r="X390" s="38"/>
      <c r="Y390" s="38"/>
      <c r="Z390" s="38"/>
      <c r="AA390" s="38"/>
      <c r="AB390" s="38"/>
      <c r="AC390" s="38"/>
      <c r="AD390" s="38"/>
      <c r="AE390" s="38"/>
      <c r="AR390" s="223" t="s">
        <v>228</v>
      </c>
      <c r="AT390" s="223" t="s">
        <v>352</v>
      </c>
      <c r="AU390" s="223" t="s">
        <v>82</v>
      </c>
      <c r="AY390" s="17" t="s">
        <v>351</v>
      </c>
      <c r="BE390" s="224">
        <f>IF(N390="základní",J390,0)</f>
        <v>0</v>
      </c>
      <c r="BF390" s="224">
        <f>IF(N390="snížená",J390,0)</f>
        <v>0</v>
      </c>
      <c r="BG390" s="224">
        <f>IF(N390="zákl. přenesená",J390,0)</f>
        <v>0</v>
      </c>
      <c r="BH390" s="224">
        <f>IF(N390="sníž. přenesená",J390,0)</f>
        <v>0</v>
      </c>
      <c r="BI390" s="224">
        <f>IF(N390="nulová",J390,0)</f>
        <v>0</v>
      </c>
      <c r="BJ390" s="17" t="s">
        <v>82</v>
      </c>
      <c r="BK390" s="224">
        <f>ROUND(I390*H390,2)</f>
        <v>0</v>
      </c>
      <c r="BL390" s="17" t="s">
        <v>228</v>
      </c>
      <c r="BM390" s="223" t="s">
        <v>943</v>
      </c>
    </row>
    <row r="391" spans="1:51" s="12" customFormat="1" ht="12">
      <c r="A391" s="12"/>
      <c r="B391" s="225"/>
      <c r="C391" s="226"/>
      <c r="D391" s="227" t="s">
        <v>358</v>
      </c>
      <c r="E391" s="228" t="s">
        <v>28</v>
      </c>
      <c r="F391" s="229" t="s">
        <v>359</v>
      </c>
      <c r="G391" s="226"/>
      <c r="H391" s="228" t="s">
        <v>28</v>
      </c>
      <c r="I391" s="230"/>
      <c r="J391" s="226"/>
      <c r="K391" s="226"/>
      <c r="L391" s="231"/>
      <c r="M391" s="232"/>
      <c r="N391" s="233"/>
      <c r="O391" s="233"/>
      <c r="P391" s="233"/>
      <c r="Q391" s="233"/>
      <c r="R391" s="233"/>
      <c r="S391" s="233"/>
      <c r="T391" s="234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T391" s="235" t="s">
        <v>358</v>
      </c>
      <c r="AU391" s="235" t="s">
        <v>82</v>
      </c>
      <c r="AV391" s="12" t="s">
        <v>82</v>
      </c>
      <c r="AW391" s="12" t="s">
        <v>35</v>
      </c>
      <c r="AX391" s="12" t="s">
        <v>74</v>
      </c>
      <c r="AY391" s="235" t="s">
        <v>351</v>
      </c>
    </row>
    <row r="392" spans="1:51" s="13" customFormat="1" ht="12">
      <c r="A392" s="13"/>
      <c r="B392" s="236"/>
      <c r="C392" s="237"/>
      <c r="D392" s="227" t="s">
        <v>358</v>
      </c>
      <c r="E392" s="238" t="s">
        <v>944</v>
      </c>
      <c r="F392" s="239" t="s">
        <v>945</v>
      </c>
      <c r="G392" s="237"/>
      <c r="H392" s="240">
        <v>8.75</v>
      </c>
      <c r="I392" s="241"/>
      <c r="J392" s="237"/>
      <c r="K392" s="237"/>
      <c r="L392" s="242"/>
      <c r="M392" s="243"/>
      <c r="N392" s="244"/>
      <c r="O392" s="244"/>
      <c r="P392" s="244"/>
      <c r="Q392" s="244"/>
      <c r="R392" s="244"/>
      <c r="S392" s="244"/>
      <c r="T392" s="245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T392" s="246" t="s">
        <v>358</v>
      </c>
      <c r="AU392" s="246" t="s">
        <v>82</v>
      </c>
      <c r="AV392" s="13" t="s">
        <v>138</v>
      </c>
      <c r="AW392" s="13" t="s">
        <v>35</v>
      </c>
      <c r="AX392" s="13" t="s">
        <v>74</v>
      </c>
      <c r="AY392" s="246" t="s">
        <v>351</v>
      </c>
    </row>
    <row r="393" spans="1:51" s="13" customFormat="1" ht="12">
      <c r="A393" s="13"/>
      <c r="B393" s="236"/>
      <c r="C393" s="237"/>
      <c r="D393" s="227" t="s">
        <v>358</v>
      </c>
      <c r="E393" s="238" t="s">
        <v>201</v>
      </c>
      <c r="F393" s="239" t="s">
        <v>946</v>
      </c>
      <c r="G393" s="237"/>
      <c r="H393" s="240">
        <v>3.75</v>
      </c>
      <c r="I393" s="241"/>
      <c r="J393" s="237"/>
      <c r="K393" s="237"/>
      <c r="L393" s="242"/>
      <c r="M393" s="243"/>
      <c r="N393" s="244"/>
      <c r="O393" s="244"/>
      <c r="P393" s="244"/>
      <c r="Q393" s="244"/>
      <c r="R393" s="244"/>
      <c r="S393" s="244"/>
      <c r="T393" s="245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46" t="s">
        <v>358</v>
      </c>
      <c r="AU393" s="246" t="s">
        <v>82</v>
      </c>
      <c r="AV393" s="13" t="s">
        <v>138</v>
      </c>
      <c r="AW393" s="13" t="s">
        <v>35</v>
      </c>
      <c r="AX393" s="13" t="s">
        <v>74</v>
      </c>
      <c r="AY393" s="246" t="s">
        <v>351</v>
      </c>
    </row>
    <row r="394" spans="1:51" s="13" customFormat="1" ht="12">
      <c r="A394" s="13"/>
      <c r="B394" s="236"/>
      <c r="C394" s="237"/>
      <c r="D394" s="227" t="s">
        <v>358</v>
      </c>
      <c r="E394" s="238" t="s">
        <v>203</v>
      </c>
      <c r="F394" s="239" t="s">
        <v>901</v>
      </c>
      <c r="G394" s="237"/>
      <c r="H394" s="240">
        <v>8.6</v>
      </c>
      <c r="I394" s="241"/>
      <c r="J394" s="237"/>
      <c r="K394" s="237"/>
      <c r="L394" s="242"/>
      <c r="M394" s="243"/>
      <c r="N394" s="244"/>
      <c r="O394" s="244"/>
      <c r="P394" s="244"/>
      <c r="Q394" s="244"/>
      <c r="R394" s="244"/>
      <c r="S394" s="244"/>
      <c r="T394" s="245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46" t="s">
        <v>358</v>
      </c>
      <c r="AU394" s="246" t="s">
        <v>82</v>
      </c>
      <c r="AV394" s="13" t="s">
        <v>138</v>
      </c>
      <c r="AW394" s="13" t="s">
        <v>35</v>
      </c>
      <c r="AX394" s="13" t="s">
        <v>74</v>
      </c>
      <c r="AY394" s="246" t="s">
        <v>351</v>
      </c>
    </row>
    <row r="395" spans="1:51" s="13" customFormat="1" ht="12">
      <c r="A395" s="13"/>
      <c r="B395" s="236"/>
      <c r="C395" s="237"/>
      <c r="D395" s="227" t="s">
        <v>358</v>
      </c>
      <c r="E395" s="238" t="s">
        <v>947</v>
      </c>
      <c r="F395" s="239" t="s">
        <v>948</v>
      </c>
      <c r="G395" s="237"/>
      <c r="H395" s="240">
        <v>21.1</v>
      </c>
      <c r="I395" s="241"/>
      <c r="J395" s="237"/>
      <c r="K395" s="237"/>
      <c r="L395" s="242"/>
      <c r="M395" s="243"/>
      <c r="N395" s="244"/>
      <c r="O395" s="244"/>
      <c r="P395" s="244"/>
      <c r="Q395" s="244"/>
      <c r="R395" s="244"/>
      <c r="S395" s="244"/>
      <c r="T395" s="245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T395" s="246" t="s">
        <v>358</v>
      </c>
      <c r="AU395" s="246" t="s">
        <v>82</v>
      </c>
      <c r="AV395" s="13" t="s">
        <v>138</v>
      </c>
      <c r="AW395" s="13" t="s">
        <v>35</v>
      </c>
      <c r="AX395" s="13" t="s">
        <v>74</v>
      </c>
      <c r="AY395" s="246" t="s">
        <v>351</v>
      </c>
    </row>
    <row r="396" spans="1:51" s="13" customFormat="1" ht="12">
      <c r="A396" s="13"/>
      <c r="B396" s="236"/>
      <c r="C396" s="237"/>
      <c r="D396" s="227" t="s">
        <v>358</v>
      </c>
      <c r="E396" s="238" t="s">
        <v>205</v>
      </c>
      <c r="F396" s="239" t="s">
        <v>913</v>
      </c>
      <c r="G396" s="237"/>
      <c r="H396" s="240">
        <v>75.7</v>
      </c>
      <c r="I396" s="241"/>
      <c r="J396" s="237"/>
      <c r="K396" s="237"/>
      <c r="L396" s="242"/>
      <c r="M396" s="243"/>
      <c r="N396" s="244"/>
      <c r="O396" s="244"/>
      <c r="P396" s="244"/>
      <c r="Q396" s="244"/>
      <c r="R396" s="244"/>
      <c r="S396" s="244"/>
      <c r="T396" s="245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246" t="s">
        <v>358</v>
      </c>
      <c r="AU396" s="246" t="s">
        <v>82</v>
      </c>
      <c r="AV396" s="13" t="s">
        <v>138</v>
      </c>
      <c r="AW396" s="13" t="s">
        <v>35</v>
      </c>
      <c r="AX396" s="13" t="s">
        <v>74</v>
      </c>
      <c r="AY396" s="246" t="s">
        <v>351</v>
      </c>
    </row>
    <row r="397" spans="1:51" s="13" customFormat="1" ht="12">
      <c r="A397" s="13"/>
      <c r="B397" s="236"/>
      <c r="C397" s="237"/>
      <c r="D397" s="227" t="s">
        <v>358</v>
      </c>
      <c r="E397" s="238" t="s">
        <v>206</v>
      </c>
      <c r="F397" s="239" t="s">
        <v>914</v>
      </c>
      <c r="G397" s="237"/>
      <c r="H397" s="240">
        <v>-8.6</v>
      </c>
      <c r="I397" s="241"/>
      <c r="J397" s="237"/>
      <c r="K397" s="237"/>
      <c r="L397" s="242"/>
      <c r="M397" s="243"/>
      <c r="N397" s="244"/>
      <c r="O397" s="244"/>
      <c r="P397" s="244"/>
      <c r="Q397" s="244"/>
      <c r="R397" s="244"/>
      <c r="S397" s="244"/>
      <c r="T397" s="245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246" t="s">
        <v>358</v>
      </c>
      <c r="AU397" s="246" t="s">
        <v>82</v>
      </c>
      <c r="AV397" s="13" t="s">
        <v>138</v>
      </c>
      <c r="AW397" s="13" t="s">
        <v>35</v>
      </c>
      <c r="AX397" s="13" t="s">
        <v>74</v>
      </c>
      <c r="AY397" s="246" t="s">
        <v>351</v>
      </c>
    </row>
    <row r="398" spans="1:51" s="13" customFormat="1" ht="12">
      <c r="A398" s="13"/>
      <c r="B398" s="236"/>
      <c r="C398" s="237"/>
      <c r="D398" s="227" t="s">
        <v>358</v>
      </c>
      <c r="E398" s="238" t="s">
        <v>949</v>
      </c>
      <c r="F398" s="239" t="s">
        <v>950</v>
      </c>
      <c r="G398" s="237"/>
      <c r="H398" s="240">
        <v>67.1</v>
      </c>
      <c r="I398" s="241"/>
      <c r="J398" s="237"/>
      <c r="K398" s="237"/>
      <c r="L398" s="242"/>
      <c r="M398" s="243"/>
      <c r="N398" s="244"/>
      <c r="O398" s="244"/>
      <c r="P398" s="244"/>
      <c r="Q398" s="244"/>
      <c r="R398" s="244"/>
      <c r="S398" s="244"/>
      <c r="T398" s="245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246" t="s">
        <v>358</v>
      </c>
      <c r="AU398" s="246" t="s">
        <v>82</v>
      </c>
      <c r="AV398" s="13" t="s">
        <v>138</v>
      </c>
      <c r="AW398" s="13" t="s">
        <v>35</v>
      </c>
      <c r="AX398" s="13" t="s">
        <v>74</v>
      </c>
      <c r="AY398" s="246" t="s">
        <v>351</v>
      </c>
    </row>
    <row r="399" spans="1:51" s="13" customFormat="1" ht="12">
      <c r="A399" s="13"/>
      <c r="B399" s="236"/>
      <c r="C399" s="237"/>
      <c r="D399" s="227" t="s">
        <v>358</v>
      </c>
      <c r="E399" s="238" t="s">
        <v>207</v>
      </c>
      <c r="F399" s="239" t="s">
        <v>913</v>
      </c>
      <c r="G399" s="237"/>
      <c r="H399" s="240">
        <v>75.7</v>
      </c>
      <c r="I399" s="241"/>
      <c r="J399" s="237"/>
      <c r="K399" s="237"/>
      <c r="L399" s="242"/>
      <c r="M399" s="243"/>
      <c r="N399" s="244"/>
      <c r="O399" s="244"/>
      <c r="P399" s="244"/>
      <c r="Q399" s="244"/>
      <c r="R399" s="244"/>
      <c r="S399" s="244"/>
      <c r="T399" s="245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T399" s="246" t="s">
        <v>358</v>
      </c>
      <c r="AU399" s="246" t="s">
        <v>82</v>
      </c>
      <c r="AV399" s="13" t="s">
        <v>138</v>
      </c>
      <c r="AW399" s="13" t="s">
        <v>35</v>
      </c>
      <c r="AX399" s="13" t="s">
        <v>74</v>
      </c>
      <c r="AY399" s="246" t="s">
        <v>351</v>
      </c>
    </row>
    <row r="400" spans="1:51" s="13" customFormat="1" ht="12">
      <c r="A400" s="13"/>
      <c r="B400" s="236"/>
      <c r="C400" s="237"/>
      <c r="D400" s="227" t="s">
        <v>358</v>
      </c>
      <c r="E400" s="238" t="s">
        <v>951</v>
      </c>
      <c r="F400" s="239" t="s">
        <v>952</v>
      </c>
      <c r="G400" s="237"/>
      <c r="H400" s="240">
        <v>163.9</v>
      </c>
      <c r="I400" s="241"/>
      <c r="J400" s="237"/>
      <c r="K400" s="237"/>
      <c r="L400" s="242"/>
      <c r="M400" s="243"/>
      <c r="N400" s="244"/>
      <c r="O400" s="244"/>
      <c r="P400" s="244"/>
      <c r="Q400" s="244"/>
      <c r="R400" s="244"/>
      <c r="S400" s="244"/>
      <c r="T400" s="245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T400" s="246" t="s">
        <v>358</v>
      </c>
      <c r="AU400" s="246" t="s">
        <v>82</v>
      </c>
      <c r="AV400" s="13" t="s">
        <v>138</v>
      </c>
      <c r="AW400" s="13" t="s">
        <v>35</v>
      </c>
      <c r="AX400" s="13" t="s">
        <v>82</v>
      </c>
      <c r="AY400" s="246" t="s">
        <v>351</v>
      </c>
    </row>
    <row r="401" spans="1:65" s="2" customFormat="1" ht="33" customHeight="1">
      <c r="A401" s="38"/>
      <c r="B401" s="39"/>
      <c r="C401" s="247" t="s">
        <v>953</v>
      </c>
      <c r="D401" s="247" t="s">
        <v>612</v>
      </c>
      <c r="E401" s="248" t="s">
        <v>954</v>
      </c>
      <c r="F401" s="249" t="s">
        <v>955</v>
      </c>
      <c r="G401" s="250" t="s">
        <v>612</v>
      </c>
      <c r="H401" s="251">
        <v>9.03</v>
      </c>
      <c r="I401" s="252"/>
      <c r="J401" s="253">
        <f>ROUND(I401*H401,2)</f>
        <v>0</v>
      </c>
      <c r="K401" s="249" t="s">
        <v>28</v>
      </c>
      <c r="L401" s="254"/>
      <c r="M401" s="255" t="s">
        <v>28</v>
      </c>
      <c r="N401" s="256" t="s">
        <v>45</v>
      </c>
      <c r="O401" s="84"/>
      <c r="P401" s="221">
        <f>O401*H401</f>
        <v>0</v>
      </c>
      <c r="Q401" s="221">
        <v>3E-05</v>
      </c>
      <c r="R401" s="221">
        <f>Q401*H401</f>
        <v>0.00027089999999999997</v>
      </c>
      <c r="S401" s="221">
        <v>0</v>
      </c>
      <c r="T401" s="222">
        <f>S401*H401</f>
        <v>0</v>
      </c>
      <c r="U401" s="38"/>
      <c r="V401" s="38"/>
      <c r="W401" s="38"/>
      <c r="X401" s="38"/>
      <c r="Y401" s="38"/>
      <c r="Z401" s="38"/>
      <c r="AA401" s="38"/>
      <c r="AB401" s="38"/>
      <c r="AC401" s="38"/>
      <c r="AD401" s="38"/>
      <c r="AE401" s="38"/>
      <c r="AR401" s="223" t="s">
        <v>405</v>
      </c>
      <c r="AT401" s="223" t="s">
        <v>612</v>
      </c>
      <c r="AU401" s="223" t="s">
        <v>82</v>
      </c>
      <c r="AY401" s="17" t="s">
        <v>351</v>
      </c>
      <c r="BE401" s="224">
        <f>IF(N401="základní",J401,0)</f>
        <v>0</v>
      </c>
      <c r="BF401" s="224">
        <f>IF(N401="snížená",J401,0)</f>
        <v>0</v>
      </c>
      <c r="BG401" s="224">
        <f>IF(N401="zákl. přenesená",J401,0)</f>
        <v>0</v>
      </c>
      <c r="BH401" s="224">
        <f>IF(N401="sníž. přenesená",J401,0)</f>
        <v>0</v>
      </c>
      <c r="BI401" s="224">
        <f>IF(N401="nulová",J401,0)</f>
        <v>0</v>
      </c>
      <c r="BJ401" s="17" t="s">
        <v>82</v>
      </c>
      <c r="BK401" s="224">
        <f>ROUND(I401*H401,2)</f>
        <v>0</v>
      </c>
      <c r="BL401" s="17" t="s">
        <v>228</v>
      </c>
      <c r="BM401" s="223" t="s">
        <v>956</v>
      </c>
    </row>
    <row r="402" spans="1:51" s="13" customFormat="1" ht="12">
      <c r="A402" s="13"/>
      <c r="B402" s="236"/>
      <c r="C402" s="237"/>
      <c r="D402" s="227" t="s">
        <v>358</v>
      </c>
      <c r="E402" s="238" t="s">
        <v>957</v>
      </c>
      <c r="F402" s="239" t="s">
        <v>958</v>
      </c>
      <c r="G402" s="237"/>
      <c r="H402" s="240">
        <v>9.03</v>
      </c>
      <c r="I402" s="241"/>
      <c r="J402" s="237"/>
      <c r="K402" s="237"/>
      <c r="L402" s="242"/>
      <c r="M402" s="243"/>
      <c r="N402" s="244"/>
      <c r="O402" s="244"/>
      <c r="P402" s="244"/>
      <c r="Q402" s="244"/>
      <c r="R402" s="244"/>
      <c r="S402" s="244"/>
      <c r="T402" s="245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46" t="s">
        <v>358</v>
      </c>
      <c r="AU402" s="246" t="s">
        <v>82</v>
      </c>
      <c r="AV402" s="13" t="s">
        <v>138</v>
      </c>
      <c r="AW402" s="13" t="s">
        <v>35</v>
      </c>
      <c r="AX402" s="13" t="s">
        <v>82</v>
      </c>
      <c r="AY402" s="246" t="s">
        <v>351</v>
      </c>
    </row>
    <row r="403" spans="1:65" s="2" customFormat="1" ht="33" customHeight="1">
      <c r="A403" s="38"/>
      <c r="B403" s="39"/>
      <c r="C403" s="247" t="s">
        <v>959</v>
      </c>
      <c r="D403" s="247" t="s">
        <v>612</v>
      </c>
      <c r="E403" s="248" t="s">
        <v>960</v>
      </c>
      <c r="F403" s="249" t="s">
        <v>961</v>
      </c>
      <c r="G403" s="250" t="s">
        <v>612</v>
      </c>
      <c r="H403" s="251">
        <v>70.455</v>
      </c>
      <c r="I403" s="252"/>
      <c r="J403" s="253">
        <f>ROUND(I403*H403,2)</f>
        <v>0</v>
      </c>
      <c r="K403" s="249" t="s">
        <v>28</v>
      </c>
      <c r="L403" s="254"/>
      <c r="M403" s="255" t="s">
        <v>28</v>
      </c>
      <c r="N403" s="256" t="s">
        <v>45</v>
      </c>
      <c r="O403" s="84"/>
      <c r="P403" s="221">
        <f>O403*H403</f>
        <v>0</v>
      </c>
      <c r="Q403" s="221">
        <v>3E-05</v>
      </c>
      <c r="R403" s="221">
        <f>Q403*H403</f>
        <v>0.00211365</v>
      </c>
      <c r="S403" s="221">
        <v>0</v>
      </c>
      <c r="T403" s="222">
        <f>S403*H403</f>
        <v>0</v>
      </c>
      <c r="U403" s="38"/>
      <c r="V403" s="38"/>
      <c r="W403" s="38"/>
      <c r="X403" s="38"/>
      <c r="Y403" s="38"/>
      <c r="Z403" s="38"/>
      <c r="AA403" s="38"/>
      <c r="AB403" s="38"/>
      <c r="AC403" s="38"/>
      <c r="AD403" s="38"/>
      <c r="AE403" s="38"/>
      <c r="AR403" s="223" t="s">
        <v>405</v>
      </c>
      <c r="AT403" s="223" t="s">
        <v>612</v>
      </c>
      <c r="AU403" s="223" t="s">
        <v>82</v>
      </c>
      <c r="AY403" s="17" t="s">
        <v>351</v>
      </c>
      <c r="BE403" s="224">
        <f>IF(N403="základní",J403,0)</f>
        <v>0</v>
      </c>
      <c r="BF403" s="224">
        <f>IF(N403="snížená",J403,0)</f>
        <v>0</v>
      </c>
      <c r="BG403" s="224">
        <f>IF(N403="zákl. přenesená",J403,0)</f>
        <v>0</v>
      </c>
      <c r="BH403" s="224">
        <f>IF(N403="sníž. přenesená",J403,0)</f>
        <v>0</v>
      </c>
      <c r="BI403" s="224">
        <f>IF(N403="nulová",J403,0)</f>
        <v>0</v>
      </c>
      <c r="BJ403" s="17" t="s">
        <v>82</v>
      </c>
      <c r="BK403" s="224">
        <f>ROUND(I403*H403,2)</f>
        <v>0</v>
      </c>
      <c r="BL403" s="17" t="s">
        <v>228</v>
      </c>
      <c r="BM403" s="223" t="s">
        <v>962</v>
      </c>
    </row>
    <row r="404" spans="1:51" s="13" customFormat="1" ht="12">
      <c r="A404" s="13"/>
      <c r="B404" s="236"/>
      <c r="C404" s="237"/>
      <c r="D404" s="227" t="s">
        <v>358</v>
      </c>
      <c r="E404" s="238" t="s">
        <v>963</v>
      </c>
      <c r="F404" s="239" t="s">
        <v>964</v>
      </c>
      <c r="G404" s="237"/>
      <c r="H404" s="240">
        <v>70.455</v>
      </c>
      <c r="I404" s="241"/>
      <c r="J404" s="237"/>
      <c r="K404" s="237"/>
      <c r="L404" s="242"/>
      <c r="M404" s="243"/>
      <c r="N404" s="244"/>
      <c r="O404" s="244"/>
      <c r="P404" s="244"/>
      <c r="Q404" s="244"/>
      <c r="R404" s="244"/>
      <c r="S404" s="244"/>
      <c r="T404" s="245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T404" s="246" t="s">
        <v>358</v>
      </c>
      <c r="AU404" s="246" t="s">
        <v>82</v>
      </c>
      <c r="AV404" s="13" t="s">
        <v>138</v>
      </c>
      <c r="AW404" s="13" t="s">
        <v>35</v>
      </c>
      <c r="AX404" s="13" t="s">
        <v>82</v>
      </c>
      <c r="AY404" s="246" t="s">
        <v>351</v>
      </c>
    </row>
    <row r="405" spans="1:65" s="2" customFormat="1" ht="33" customHeight="1">
      <c r="A405" s="38"/>
      <c r="B405" s="39"/>
      <c r="C405" s="247" t="s">
        <v>965</v>
      </c>
      <c r="D405" s="247" t="s">
        <v>612</v>
      </c>
      <c r="E405" s="248" t="s">
        <v>966</v>
      </c>
      <c r="F405" s="249" t="s">
        <v>967</v>
      </c>
      <c r="G405" s="250" t="s">
        <v>612</v>
      </c>
      <c r="H405" s="251">
        <v>79.485</v>
      </c>
      <c r="I405" s="252"/>
      <c r="J405" s="253">
        <f>ROUND(I405*H405,2)</f>
        <v>0</v>
      </c>
      <c r="K405" s="249" t="s">
        <v>28</v>
      </c>
      <c r="L405" s="254"/>
      <c r="M405" s="255" t="s">
        <v>28</v>
      </c>
      <c r="N405" s="256" t="s">
        <v>45</v>
      </c>
      <c r="O405" s="84"/>
      <c r="P405" s="221">
        <f>O405*H405</f>
        <v>0</v>
      </c>
      <c r="Q405" s="221">
        <v>3E-05</v>
      </c>
      <c r="R405" s="221">
        <f>Q405*H405</f>
        <v>0.00238455</v>
      </c>
      <c r="S405" s="221">
        <v>0</v>
      </c>
      <c r="T405" s="222">
        <f>S405*H405</f>
        <v>0</v>
      </c>
      <c r="U405" s="38"/>
      <c r="V405" s="38"/>
      <c r="W405" s="38"/>
      <c r="X405" s="38"/>
      <c r="Y405" s="38"/>
      <c r="Z405" s="38"/>
      <c r="AA405" s="38"/>
      <c r="AB405" s="38"/>
      <c r="AC405" s="38"/>
      <c r="AD405" s="38"/>
      <c r="AE405" s="38"/>
      <c r="AR405" s="223" t="s">
        <v>405</v>
      </c>
      <c r="AT405" s="223" t="s">
        <v>612</v>
      </c>
      <c r="AU405" s="223" t="s">
        <v>82</v>
      </c>
      <c r="AY405" s="17" t="s">
        <v>351</v>
      </c>
      <c r="BE405" s="224">
        <f>IF(N405="základní",J405,0)</f>
        <v>0</v>
      </c>
      <c r="BF405" s="224">
        <f>IF(N405="snížená",J405,0)</f>
        <v>0</v>
      </c>
      <c r="BG405" s="224">
        <f>IF(N405="zákl. přenesená",J405,0)</f>
        <v>0</v>
      </c>
      <c r="BH405" s="224">
        <f>IF(N405="sníž. přenesená",J405,0)</f>
        <v>0</v>
      </c>
      <c r="BI405" s="224">
        <f>IF(N405="nulová",J405,0)</f>
        <v>0</v>
      </c>
      <c r="BJ405" s="17" t="s">
        <v>82</v>
      </c>
      <c r="BK405" s="224">
        <f>ROUND(I405*H405,2)</f>
        <v>0</v>
      </c>
      <c r="BL405" s="17" t="s">
        <v>228</v>
      </c>
      <c r="BM405" s="223" t="s">
        <v>968</v>
      </c>
    </row>
    <row r="406" spans="1:51" s="13" customFormat="1" ht="12">
      <c r="A406" s="13"/>
      <c r="B406" s="236"/>
      <c r="C406" s="237"/>
      <c r="D406" s="227" t="s">
        <v>358</v>
      </c>
      <c r="E406" s="238" t="s">
        <v>969</v>
      </c>
      <c r="F406" s="239" t="s">
        <v>883</v>
      </c>
      <c r="G406" s="237"/>
      <c r="H406" s="240">
        <v>79.485</v>
      </c>
      <c r="I406" s="241"/>
      <c r="J406" s="237"/>
      <c r="K406" s="237"/>
      <c r="L406" s="242"/>
      <c r="M406" s="243"/>
      <c r="N406" s="244"/>
      <c r="O406" s="244"/>
      <c r="P406" s="244"/>
      <c r="Q406" s="244"/>
      <c r="R406" s="244"/>
      <c r="S406" s="244"/>
      <c r="T406" s="245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T406" s="246" t="s">
        <v>358</v>
      </c>
      <c r="AU406" s="246" t="s">
        <v>82</v>
      </c>
      <c r="AV406" s="13" t="s">
        <v>138</v>
      </c>
      <c r="AW406" s="13" t="s">
        <v>35</v>
      </c>
      <c r="AX406" s="13" t="s">
        <v>82</v>
      </c>
      <c r="AY406" s="246" t="s">
        <v>351</v>
      </c>
    </row>
    <row r="407" spans="1:65" s="2" customFormat="1" ht="21.75" customHeight="1">
      <c r="A407" s="38"/>
      <c r="B407" s="39"/>
      <c r="C407" s="247" t="s">
        <v>970</v>
      </c>
      <c r="D407" s="247" t="s">
        <v>612</v>
      </c>
      <c r="E407" s="248" t="s">
        <v>971</v>
      </c>
      <c r="F407" s="249" t="s">
        <v>972</v>
      </c>
      <c r="G407" s="250" t="s">
        <v>612</v>
      </c>
      <c r="H407" s="251">
        <v>9.188</v>
      </c>
      <c r="I407" s="252"/>
      <c r="J407" s="253">
        <f>ROUND(I407*H407,2)</f>
        <v>0</v>
      </c>
      <c r="K407" s="249" t="s">
        <v>28</v>
      </c>
      <c r="L407" s="254"/>
      <c r="M407" s="255" t="s">
        <v>28</v>
      </c>
      <c r="N407" s="256" t="s">
        <v>45</v>
      </c>
      <c r="O407" s="84"/>
      <c r="P407" s="221">
        <f>O407*H407</f>
        <v>0</v>
      </c>
      <c r="Q407" s="221">
        <v>3E-05</v>
      </c>
      <c r="R407" s="221">
        <f>Q407*H407</f>
        <v>0.00027564</v>
      </c>
      <c r="S407" s="221">
        <v>0</v>
      </c>
      <c r="T407" s="222">
        <f>S407*H407</f>
        <v>0</v>
      </c>
      <c r="U407" s="38"/>
      <c r="V407" s="38"/>
      <c r="W407" s="38"/>
      <c r="X407" s="38"/>
      <c r="Y407" s="38"/>
      <c r="Z407" s="38"/>
      <c r="AA407" s="38"/>
      <c r="AB407" s="38"/>
      <c r="AC407" s="38"/>
      <c r="AD407" s="38"/>
      <c r="AE407" s="38"/>
      <c r="AR407" s="223" t="s">
        <v>405</v>
      </c>
      <c r="AT407" s="223" t="s">
        <v>612</v>
      </c>
      <c r="AU407" s="223" t="s">
        <v>82</v>
      </c>
      <c r="AY407" s="17" t="s">
        <v>351</v>
      </c>
      <c r="BE407" s="224">
        <f>IF(N407="základní",J407,0)</f>
        <v>0</v>
      </c>
      <c r="BF407" s="224">
        <f>IF(N407="snížená",J407,0)</f>
        <v>0</v>
      </c>
      <c r="BG407" s="224">
        <f>IF(N407="zákl. přenesená",J407,0)</f>
        <v>0</v>
      </c>
      <c r="BH407" s="224">
        <f>IF(N407="sníž. přenesená",J407,0)</f>
        <v>0</v>
      </c>
      <c r="BI407" s="224">
        <f>IF(N407="nulová",J407,0)</f>
        <v>0</v>
      </c>
      <c r="BJ407" s="17" t="s">
        <v>82</v>
      </c>
      <c r="BK407" s="224">
        <f>ROUND(I407*H407,2)</f>
        <v>0</v>
      </c>
      <c r="BL407" s="17" t="s">
        <v>228</v>
      </c>
      <c r="BM407" s="223" t="s">
        <v>973</v>
      </c>
    </row>
    <row r="408" spans="1:51" s="13" customFormat="1" ht="12">
      <c r="A408" s="13"/>
      <c r="B408" s="236"/>
      <c r="C408" s="237"/>
      <c r="D408" s="227" t="s">
        <v>358</v>
      </c>
      <c r="E408" s="238" t="s">
        <v>974</v>
      </c>
      <c r="F408" s="239" t="s">
        <v>975</v>
      </c>
      <c r="G408" s="237"/>
      <c r="H408" s="240">
        <v>9.188</v>
      </c>
      <c r="I408" s="241"/>
      <c r="J408" s="237"/>
      <c r="K408" s="237"/>
      <c r="L408" s="242"/>
      <c r="M408" s="243"/>
      <c r="N408" s="244"/>
      <c r="O408" s="244"/>
      <c r="P408" s="244"/>
      <c r="Q408" s="244"/>
      <c r="R408" s="244"/>
      <c r="S408" s="244"/>
      <c r="T408" s="245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246" t="s">
        <v>358</v>
      </c>
      <c r="AU408" s="246" t="s">
        <v>82</v>
      </c>
      <c r="AV408" s="13" t="s">
        <v>138</v>
      </c>
      <c r="AW408" s="13" t="s">
        <v>35</v>
      </c>
      <c r="AX408" s="13" t="s">
        <v>82</v>
      </c>
      <c r="AY408" s="246" t="s">
        <v>351</v>
      </c>
    </row>
    <row r="409" spans="1:65" s="2" customFormat="1" ht="21.75" customHeight="1">
      <c r="A409" s="38"/>
      <c r="B409" s="39"/>
      <c r="C409" s="247" t="s">
        <v>976</v>
      </c>
      <c r="D409" s="247" t="s">
        <v>612</v>
      </c>
      <c r="E409" s="248" t="s">
        <v>977</v>
      </c>
      <c r="F409" s="249" t="s">
        <v>978</v>
      </c>
      <c r="G409" s="250" t="s">
        <v>612</v>
      </c>
      <c r="H409" s="251">
        <v>3.938</v>
      </c>
      <c r="I409" s="252"/>
      <c r="J409" s="253">
        <f>ROUND(I409*H409,2)</f>
        <v>0</v>
      </c>
      <c r="K409" s="249" t="s">
        <v>28</v>
      </c>
      <c r="L409" s="254"/>
      <c r="M409" s="255" t="s">
        <v>28</v>
      </c>
      <c r="N409" s="256" t="s">
        <v>45</v>
      </c>
      <c r="O409" s="84"/>
      <c r="P409" s="221">
        <f>O409*H409</f>
        <v>0</v>
      </c>
      <c r="Q409" s="221">
        <v>3E-05</v>
      </c>
      <c r="R409" s="221">
        <f>Q409*H409</f>
        <v>0.00011814</v>
      </c>
      <c r="S409" s="221">
        <v>0</v>
      </c>
      <c r="T409" s="222">
        <f>S409*H409</f>
        <v>0</v>
      </c>
      <c r="U409" s="38"/>
      <c r="V409" s="38"/>
      <c r="W409" s="38"/>
      <c r="X409" s="38"/>
      <c r="Y409" s="38"/>
      <c r="Z409" s="38"/>
      <c r="AA409" s="38"/>
      <c r="AB409" s="38"/>
      <c r="AC409" s="38"/>
      <c r="AD409" s="38"/>
      <c r="AE409" s="38"/>
      <c r="AR409" s="223" t="s">
        <v>405</v>
      </c>
      <c r="AT409" s="223" t="s">
        <v>612</v>
      </c>
      <c r="AU409" s="223" t="s">
        <v>82</v>
      </c>
      <c r="AY409" s="17" t="s">
        <v>351</v>
      </c>
      <c r="BE409" s="224">
        <f>IF(N409="základní",J409,0)</f>
        <v>0</v>
      </c>
      <c r="BF409" s="224">
        <f>IF(N409="snížená",J409,0)</f>
        <v>0</v>
      </c>
      <c r="BG409" s="224">
        <f>IF(N409="zákl. přenesená",J409,0)</f>
        <v>0</v>
      </c>
      <c r="BH409" s="224">
        <f>IF(N409="sníž. přenesená",J409,0)</f>
        <v>0</v>
      </c>
      <c r="BI409" s="224">
        <f>IF(N409="nulová",J409,0)</f>
        <v>0</v>
      </c>
      <c r="BJ409" s="17" t="s">
        <v>82</v>
      </c>
      <c r="BK409" s="224">
        <f>ROUND(I409*H409,2)</f>
        <v>0</v>
      </c>
      <c r="BL409" s="17" t="s">
        <v>228</v>
      </c>
      <c r="BM409" s="223" t="s">
        <v>979</v>
      </c>
    </row>
    <row r="410" spans="1:51" s="13" customFormat="1" ht="12">
      <c r="A410" s="13"/>
      <c r="B410" s="236"/>
      <c r="C410" s="237"/>
      <c r="D410" s="227" t="s">
        <v>358</v>
      </c>
      <c r="E410" s="238" t="s">
        <v>980</v>
      </c>
      <c r="F410" s="239" t="s">
        <v>981</v>
      </c>
      <c r="G410" s="237"/>
      <c r="H410" s="240">
        <v>3.938</v>
      </c>
      <c r="I410" s="241"/>
      <c r="J410" s="237"/>
      <c r="K410" s="237"/>
      <c r="L410" s="242"/>
      <c r="M410" s="243"/>
      <c r="N410" s="244"/>
      <c r="O410" s="244"/>
      <c r="P410" s="244"/>
      <c r="Q410" s="244"/>
      <c r="R410" s="244"/>
      <c r="S410" s="244"/>
      <c r="T410" s="245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T410" s="246" t="s">
        <v>358</v>
      </c>
      <c r="AU410" s="246" t="s">
        <v>82</v>
      </c>
      <c r="AV410" s="13" t="s">
        <v>138</v>
      </c>
      <c r="AW410" s="13" t="s">
        <v>35</v>
      </c>
      <c r="AX410" s="13" t="s">
        <v>82</v>
      </c>
      <c r="AY410" s="246" t="s">
        <v>351</v>
      </c>
    </row>
    <row r="411" spans="1:65" s="2" customFormat="1" ht="21.75" customHeight="1">
      <c r="A411" s="38"/>
      <c r="B411" s="39"/>
      <c r="C411" s="212" t="s">
        <v>982</v>
      </c>
      <c r="D411" s="212" t="s">
        <v>352</v>
      </c>
      <c r="E411" s="213" t="s">
        <v>983</v>
      </c>
      <c r="F411" s="214" t="s">
        <v>984</v>
      </c>
      <c r="G411" s="215" t="s">
        <v>398</v>
      </c>
      <c r="H411" s="216">
        <v>196.322</v>
      </c>
      <c r="I411" s="217"/>
      <c r="J411" s="218">
        <f>ROUND(I411*H411,2)</f>
        <v>0</v>
      </c>
      <c r="K411" s="214" t="s">
        <v>356</v>
      </c>
      <c r="L411" s="44"/>
      <c r="M411" s="219" t="s">
        <v>28</v>
      </c>
      <c r="N411" s="220" t="s">
        <v>45</v>
      </c>
      <c r="O411" s="84"/>
      <c r="P411" s="221">
        <f>O411*H411</f>
        <v>0</v>
      </c>
      <c r="Q411" s="221">
        <v>0.0231</v>
      </c>
      <c r="R411" s="221">
        <f>Q411*H411</f>
        <v>4.5350382</v>
      </c>
      <c r="S411" s="221">
        <v>0</v>
      </c>
      <c r="T411" s="222">
        <f>S411*H411</f>
        <v>0</v>
      </c>
      <c r="U411" s="38"/>
      <c r="V411" s="38"/>
      <c r="W411" s="38"/>
      <c r="X411" s="38"/>
      <c r="Y411" s="38"/>
      <c r="Z411" s="38"/>
      <c r="AA411" s="38"/>
      <c r="AB411" s="38"/>
      <c r="AC411" s="38"/>
      <c r="AD411" s="38"/>
      <c r="AE411" s="38"/>
      <c r="AR411" s="223" t="s">
        <v>228</v>
      </c>
      <c r="AT411" s="223" t="s">
        <v>352</v>
      </c>
      <c r="AU411" s="223" t="s">
        <v>82</v>
      </c>
      <c r="AY411" s="17" t="s">
        <v>351</v>
      </c>
      <c r="BE411" s="224">
        <f>IF(N411="základní",J411,0)</f>
        <v>0</v>
      </c>
      <c r="BF411" s="224">
        <f>IF(N411="snížená",J411,0)</f>
        <v>0</v>
      </c>
      <c r="BG411" s="224">
        <f>IF(N411="zákl. přenesená",J411,0)</f>
        <v>0</v>
      </c>
      <c r="BH411" s="224">
        <f>IF(N411="sníž. přenesená",J411,0)</f>
        <v>0</v>
      </c>
      <c r="BI411" s="224">
        <f>IF(N411="nulová",J411,0)</f>
        <v>0</v>
      </c>
      <c r="BJ411" s="17" t="s">
        <v>82</v>
      </c>
      <c r="BK411" s="224">
        <f>ROUND(I411*H411,2)</f>
        <v>0</v>
      </c>
      <c r="BL411" s="17" t="s">
        <v>228</v>
      </c>
      <c r="BM411" s="223" t="s">
        <v>985</v>
      </c>
    </row>
    <row r="412" spans="1:51" s="13" customFormat="1" ht="12">
      <c r="A412" s="13"/>
      <c r="B412" s="236"/>
      <c r="C412" s="237"/>
      <c r="D412" s="227" t="s">
        <v>358</v>
      </c>
      <c r="E412" s="238" t="s">
        <v>986</v>
      </c>
      <c r="F412" s="239" t="s">
        <v>846</v>
      </c>
      <c r="G412" s="237"/>
      <c r="H412" s="240">
        <v>196.322</v>
      </c>
      <c r="I412" s="241"/>
      <c r="J412" s="237"/>
      <c r="K412" s="237"/>
      <c r="L412" s="242"/>
      <c r="M412" s="243"/>
      <c r="N412" s="244"/>
      <c r="O412" s="244"/>
      <c r="P412" s="244"/>
      <c r="Q412" s="244"/>
      <c r="R412" s="244"/>
      <c r="S412" s="244"/>
      <c r="T412" s="245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T412" s="246" t="s">
        <v>358</v>
      </c>
      <c r="AU412" s="246" t="s">
        <v>82</v>
      </c>
      <c r="AV412" s="13" t="s">
        <v>138</v>
      </c>
      <c r="AW412" s="13" t="s">
        <v>35</v>
      </c>
      <c r="AX412" s="13" t="s">
        <v>82</v>
      </c>
      <c r="AY412" s="246" t="s">
        <v>351</v>
      </c>
    </row>
    <row r="413" spans="1:65" s="2" customFormat="1" ht="33" customHeight="1">
      <c r="A413" s="38"/>
      <c r="B413" s="39"/>
      <c r="C413" s="212" t="s">
        <v>987</v>
      </c>
      <c r="D413" s="212" t="s">
        <v>352</v>
      </c>
      <c r="E413" s="213" t="s">
        <v>988</v>
      </c>
      <c r="F413" s="214" t="s">
        <v>989</v>
      </c>
      <c r="G413" s="215" t="s">
        <v>398</v>
      </c>
      <c r="H413" s="216">
        <v>178.4</v>
      </c>
      <c r="I413" s="217"/>
      <c r="J413" s="218">
        <f>ROUND(I413*H413,2)</f>
        <v>0</v>
      </c>
      <c r="K413" s="214" t="s">
        <v>356</v>
      </c>
      <c r="L413" s="44"/>
      <c r="M413" s="219" t="s">
        <v>28</v>
      </c>
      <c r="N413" s="220" t="s">
        <v>45</v>
      </c>
      <c r="O413" s="84"/>
      <c r="P413" s="221">
        <f>O413*H413</f>
        <v>0</v>
      </c>
      <c r="Q413" s="221">
        <v>0.00268</v>
      </c>
      <c r="R413" s="221">
        <f>Q413*H413</f>
        <v>0.47811200000000004</v>
      </c>
      <c r="S413" s="221">
        <v>0</v>
      </c>
      <c r="T413" s="222">
        <f>S413*H413</f>
        <v>0</v>
      </c>
      <c r="U413" s="38"/>
      <c r="V413" s="38"/>
      <c r="W413" s="38"/>
      <c r="X413" s="38"/>
      <c r="Y413" s="38"/>
      <c r="Z413" s="38"/>
      <c r="AA413" s="38"/>
      <c r="AB413" s="38"/>
      <c r="AC413" s="38"/>
      <c r="AD413" s="38"/>
      <c r="AE413" s="38"/>
      <c r="AR413" s="223" t="s">
        <v>228</v>
      </c>
      <c r="AT413" s="223" t="s">
        <v>352</v>
      </c>
      <c r="AU413" s="223" t="s">
        <v>82</v>
      </c>
      <c r="AY413" s="17" t="s">
        <v>351</v>
      </c>
      <c r="BE413" s="224">
        <f>IF(N413="základní",J413,0)</f>
        <v>0</v>
      </c>
      <c r="BF413" s="224">
        <f>IF(N413="snížená",J413,0)</f>
        <v>0</v>
      </c>
      <c r="BG413" s="224">
        <f>IF(N413="zákl. přenesená",J413,0)</f>
        <v>0</v>
      </c>
      <c r="BH413" s="224">
        <f>IF(N413="sníž. přenesená",J413,0)</f>
        <v>0</v>
      </c>
      <c r="BI413" s="224">
        <f>IF(N413="nulová",J413,0)</f>
        <v>0</v>
      </c>
      <c r="BJ413" s="17" t="s">
        <v>82</v>
      </c>
      <c r="BK413" s="224">
        <f>ROUND(I413*H413,2)</f>
        <v>0</v>
      </c>
      <c r="BL413" s="17" t="s">
        <v>228</v>
      </c>
      <c r="BM413" s="223" t="s">
        <v>990</v>
      </c>
    </row>
    <row r="414" spans="1:51" s="13" customFormat="1" ht="12">
      <c r="A414" s="13"/>
      <c r="B414" s="236"/>
      <c r="C414" s="237"/>
      <c r="D414" s="227" t="s">
        <v>358</v>
      </c>
      <c r="E414" s="238" t="s">
        <v>991</v>
      </c>
      <c r="F414" s="239" t="s">
        <v>846</v>
      </c>
      <c r="G414" s="237"/>
      <c r="H414" s="240">
        <v>196.322</v>
      </c>
      <c r="I414" s="241"/>
      <c r="J414" s="237"/>
      <c r="K414" s="237"/>
      <c r="L414" s="242"/>
      <c r="M414" s="243"/>
      <c r="N414" s="244"/>
      <c r="O414" s="244"/>
      <c r="P414" s="244"/>
      <c r="Q414" s="244"/>
      <c r="R414" s="244"/>
      <c r="S414" s="244"/>
      <c r="T414" s="245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T414" s="246" t="s">
        <v>358</v>
      </c>
      <c r="AU414" s="246" t="s">
        <v>82</v>
      </c>
      <c r="AV414" s="13" t="s">
        <v>138</v>
      </c>
      <c r="AW414" s="13" t="s">
        <v>35</v>
      </c>
      <c r="AX414" s="13" t="s">
        <v>74</v>
      </c>
      <c r="AY414" s="246" t="s">
        <v>351</v>
      </c>
    </row>
    <row r="415" spans="1:51" s="13" customFormat="1" ht="12">
      <c r="A415" s="13"/>
      <c r="B415" s="236"/>
      <c r="C415" s="237"/>
      <c r="D415" s="227" t="s">
        <v>358</v>
      </c>
      <c r="E415" s="238" t="s">
        <v>208</v>
      </c>
      <c r="F415" s="239" t="s">
        <v>992</v>
      </c>
      <c r="G415" s="237"/>
      <c r="H415" s="240">
        <v>-17.922</v>
      </c>
      <c r="I415" s="241"/>
      <c r="J415" s="237"/>
      <c r="K415" s="237"/>
      <c r="L415" s="242"/>
      <c r="M415" s="243"/>
      <c r="N415" s="244"/>
      <c r="O415" s="244"/>
      <c r="P415" s="244"/>
      <c r="Q415" s="244"/>
      <c r="R415" s="244"/>
      <c r="S415" s="244"/>
      <c r="T415" s="245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T415" s="246" t="s">
        <v>358</v>
      </c>
      <c r="AU415" s="246" t="s">
        <v>82</v>
      </c>
      <c r="AV415" s="13" t="s">
        <v>138</v>
      </c>
      <c r="AW415" s="13" t="s">
        <v>35</v>
      </c>
      <c r="AX415" s="13" t="s">
        <v>74</v>
      </c>
      <c r="AY415" s="246" t="s">
        <v>351</v>
      </c>
    </row>
    <row r="416" spans="1:51" s="13" customFormat="1" ht="12">
      <c r="A416" s="13"/>
      <c r="B416" s="236"/>
      <c r="C416" s="237"/>
      <c r="D416" s="227" t="s">
        <v>358</v>
      </c>
      <c r="E416" s="238" t="s">
        <v>993</v>
      </c>
      <c r="F416" s="239" t="s">
        <v>994</v>
      </c>
      <c r="G416" s="237"/>
      <c r="H416" s="240">
        <v>178.4</v>
      </c>
      <c r="I416" s="241"/>
      <c r="J416" s="237"/>
      <c r="K416" s="237"/>
      <c r="L416" s="242"/>
      <c r="M416" s="243"/>
      <c r="N416" s="244"/>
      <c r="O416" s="244"/>
      <c r="P416" s="244"/>
      <c r="Q416" s="244"/>
      <c r="R416" s="244"/>
      <c r="S416" s="244"/>
      <c r="T416" s="245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T416" s="246" t="s">
        <v>358</v>
      </c>
      <c r="AU416" s="246" t="s">
        <v>82</v>
      </c>
      <c r="AV416" s="13" t="s">
        <v>138</v>
      </c>
      <c r="AW416" s="13" t="s">
        <v>35</v>
      </c>
      <c r="AX416" s="13" t="s">
        <v>82</v>
      </c>
      <c r="AY416" s="246" t="s">
        <v>351</v>
      </c>
    </row>
    <row r="417" spans="1:65" s="2" customFormat="1" ht="33" customHeight="1">
      <c r="A417" s="38"/>
      <c r="B417" s="39"/>
      <c r="C417" s="212" t="s">
        <v>995</v>
      </c>
      <c r="D417" s="212" t="s">
        <v>352</v>
      </c>
      <c r="E417" s="213" t="s">
        <v>996</v>
      </c>
      <c r="F417" s="214" t="s">
        <v>997</v>
      </c>
      <c r="G417" s="215" t="s">
        <v>398</v>
      </c>
      <c r="H417" s="216">
        <v>17.922</v>
      </c>
      <c r="I417" s="217"/>
      <c r="J417" s="218">
        <f>ROUND(I417*H417,2)</f>
        <v>0</v>
      </c>
      <c r="K417" s="214" t="s">
        <v>356</v>
      </c>
      <c r="L417" s="44"/>
      <c r="M417" s="219" t="s">
        <v>28</v>
      </c>
      <c r="N417" s="220" t="s">
        <v>45</v>
      </c>
      <c r="O417" s="84"/>
      <c r="P417" s="221">
        <f>O417*H417</f>
        <v>0</v>
      </c>
      <c r="Q417" s="221">
        <v>0.00628</v>
      </c>
      <c r="R417" s="221">
        <f>Q417*H417</f>
        <v>0.11255016000000001</v>
      </c>
      <c r="S417" s="221">
        <v>0</v>
      </c>
      <c r="T417" s="222">
        <f>S417*H417</f>
        <v>0</v>
      </c>
      <c r="U417" s="38"/>
      <c r="V417" s="38"/>
      <c r="W417" s="38"/>
      <c r="X417" s="38"/>
      <c r="Y417" s="38"/>
      <c r="Z417" s="38"/>
      <c r="AA417" s="38"/>
      <c r="AB417" s="38"/>
      <c r="AC417" s="38"/>
      <c r="AD417" s="38"/>
      <c r="AE417" s="38"/>
      <c r="AR417" s="223" t="s">
        <v>228</v>
      </c>
      <c r="AT417" s="223" t="s">
        <v>352</v>
      </c>
      <c r="AU417" s="223" t="s">
        <v>82</v>
      </c>
      <c r="AY417" s="17" t="s">
        <v>351</v>
      </c>
      <c r="BE417" s="224">
        <f>IF(N417="základní",J417,0)</f>
        <v>0</v>
      </c>
      <c r="BF417" s="224">
        <f>IF(N417="snížená",J417,0)</f>
        <v>0</v>
      </c>
      <c r="BG417" s="224">
        <f>IF(N417="zákl. přenesená",J417,0)</f>
        <v>0</v>
      </c>
      <c r="BH417" s="224">
        <f>IF(N417="sníž. přenesená",J417,0)</f>
        <v>0</v>
      </c>
      <c r="BI417" s="224">
        <f>IF(N417="nulová",J417,0)</f>
        <v>0</v>
      </c>
      <c r="BJ417" s="17" t="s">
        <v>82</v>
      </c>
      <c r="BK417" s="224">
        <f>ROUND(I417*H417,2)</f>
        <v>0</v>
      </c>
      <c r="BL417" s="17" t="s">
        <v>228</v>
      </c>
      <c r="BM417" s="223" t="s">
        <v>998</v>
      </c>
    </row>
    <row r="418" spans="1:51" s="13" customFormat="1" ht="12">
      <c r="A418" s="13"/>
      <c r="B418" s="236"/>
      <c r="C418" s="237"/>
      <c r="D418" s="227" t="s">
        <v>358</v>
      </c>
      <c r="E418" s="238" t="s">
        <v>999</v>
      </c>
      <c r="F418" s="239" t="s">
        <v>1000</v>
      </c>
      <c r="G418" s="237"/>
      <c r="H418" s="240">
        <v>17.922</v>
      </c>
      <c r="I418" s="241"/>
      <c r="J418" s="237"/>
      <c r="K418" s="237"/>
      <c r="L418" s="242"/>
      <c r="M418" s="243"/>
      <c r="N418" s="244"/>
      <c r="O418" s="244"/>
      <c r="P418" s="244"/>
      <c r="Q418" s="244"/>
      <c r="R418" s="244"/>
      <c r="S418" s="244"/>
      <c r="T418" s="245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46" t="s">
        <v>358</v>
      </c>
      <c r="AU418" s="246" t="s">
        <v>82</v>
      </c>
      <c r="AV418" s="13" t="s">
        <v>138</v>
      </c>
      <c r="AW418" s="13" t="s">
        <v>35</v>
      </c>
      <c r="AX418" s="13" t="s">
        <v>82</v>
      </c>
      <c r="AY418" s="246" t="s">
        <v>351</v>
      </c>
    </row>
    <row r="419" spans="1:65" s="2" customFormat="1" ht="21.75" customHeight="1">
      <c r="A419" s="38"/>
      <c r="B419" s="39"/>
      <c r="C419" s="212" t="s">
        <v>1001</v>
      </c>
      <c r="D419" s="212" t="s">
        <v>352</v>
      </c>
      <c r="E419" s="213" t="s">
        <v>1002</v>
      </c>
      <c r="F419" s="214" t="s">
        <v>1003</v>
      </c>
      <c r="G419" s="215" t="s">
        <v>398</v>
      </c>
      <c r="H419" s="216">
        <v>196.322</v>
      </c>
      <c r="I419" s="217"/>
      <c r="J419" s="218">
        <f>ROUND(I419*H419,2)</f>
        <v>0</v>
      </c>
      <c r="K419" s="214" t="s">
        <v>356</v>
      </c>
      <c r="L419" s="44"/>
      <c r="M419" s="219" t="s">
        <v>28</v>
      </c>
      <c r="N419" s="220" t="s">
        <v>45</v>
      </c>
      <c r="O419" s="84"/>
      <c r="P419" s="221">
        <f>O419*H419</f>
        <v>0</v>
      </c>
      <c r="Q419" s="221">
        <v>0.015</v>
      </c>
      <c r="R419" s="221">
        <f>Q419*H419</f>
        <v>2.94483</v>
      </c>
      <c r="S419" s="221">
        <v>0</v>
      </c>
      <c r="T419" s="222">
        <f>S419*H419</f>
        <v>0</v>
      </c>
      <c r="U419" s="38"/>
      <c r="V419" s="38"/>
      <c r="W419" s="38"/>
      <c r="X419" s="38"/>
      <c r="Y419" s="38"/>
      <c r="Z419" s="38"/>
      <c r="AA419" s="38"/>
      <c r="AB419" s="38"/>
      <c r="AC419" s="38"/>
      <c r="AD419" s="38"/>
      <c r="AE419" s="38"/>
      <c r="AR419" s="223" t="s">
        <v>228</v>
      </c>
      <c r="AT419" s="223" t="s">
        <v>352</v>
      </c>
      <c r="AU419" s="223" t="s">
        <v>82</v>
      </c>
      <c r="AY419" s="17" t="s">
        <v>351</v>
      </c>
      <c r="BE419" s="224">
        <f>IF(N419="základní",J419,0)</f>
        <v>0</v>
      </c>
      <c r="BF419" s="224">
        <f>IF(N419="snížená",J419,0)</f>
        <v>0</v>
      </c>
      <c r="BG419" s="224">
        <f>IF(N419="zákl. přenesená",J419,0)</f>
        <v>0</v>
      </c>
      <c r="BH419" s="224">
        <f>IF(N419="sníž. přenesená",J419,0)</f>
        <v>0</v>
      </c>
      <c r="BI419" s="224">
        <f>IF(N419="nulová",J419,0)</f>
        <v>0</v>
      </c>
      <c r="BJ419" s="17" t="s">
        <v>82</v>
      </c>
      <c r="BK419" s="224">
        <f>ROUND(I419*H419,2)</f>
        <v>0</v>
      </c>
      <c r="BL419" s="17" t="s">
        <v>228</v>
      </c>
      <c r="BM419" s="223" t="s">
        <v>1004</v>
      </c>
    </row>
    <row r="420" spans="1:51" s="13" customFormat="1" ht="12">
      <c r="A420" s="13"/>
      <c r="B420" s="236"/>
      <c r="C420" s="237"/>
      <c r="D420" s="227" t="s">
        <v>358</v>
      </c>
      <c r="E420" s="238" t="s">
        <v>1005</v>
      </c>
      <c r="F420" s="239" t="s">
        <v>846</v>
      </c>
      <c r="G420" s="237"/>
      <c r="H420" s="240">
        <v>196.322</v>
      </c>
      <c r="I420" s="241"/>
      <c r="J420" s="237"/>
      <c r="K420" s="237"/>
      <c r="L420" s="242"/>
      <c r="M420" s="243"/>
      <c r="N420" s="244"/>
      <c r="O420" s="244"/>
      <c r="P420" s="244"/>
      <c r="Q420" s="244"/>
      <c r="R420" s="244"/>
      <c r="S420" s="244"/>
      <c r="T420" s="245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T420" s="246" t="s">
        <v>358</v>
      </c>
      <c r="AU420" s="246" t="s">
        <v>82</v>
      </c>
      <c r="AV420" s="13" t="s">
        <v>138</v>
      </c>
      <c r="AW420" s="13" t="s">
        <v>35</v>
      </c>
      <c r="AX420" s="13" t="s">
        <v>82</v>
      </c>
      <c r="AY420" s="246" t="s">
        <v>351</v>
      </c>
    </row>
    <row r="421" spans="1:65" s="2" customFormat="1" ht="21.75" customHeight="1">
      <c r="A421" s="38"/>
      <c r="B421" s="39"/>
      <c r="C421" s="212" t="s">
        <v>1006</v>
      </c>
      <c r="D421" s="212" t="s">
        <v>352</v>
      </c>
      <c r="E421" s="213" t="s">
        <v>1007</v>
      </c>
      <c r="F421" s="214" t="s">
        <v>1008</v>
      </c>
      <c r="G421" s="215" t="s">
        <v>612</v>
      </c>
      <c r="H421" s="216">
        <v>8.6</v>
      </c>
      <c r="I421" s="217"/>
      <c r="J421" s="218">
        <f>ROUND(I421*H421,2)</f>
        <v>0</v>
      </c>
      <c r="K421" s="214" t="s">
        <v>356</v>
      </c>
      <c r="L421" s="44"/>
      <c r="M421" s="219" t="s">
        <v>28</v>
      </c>
      <c r="N421" s="220" t="s">
        <v>45</v>
      </c>
      <c r="O421" s="84"/>
      <c r="P421" s="221">
        <f>O421*H421</f>
        <v>0</v>
      </c>
      <c r="Q421" s="221">
        <v>0.02065</v>
      </c>
      <c r="R421" s="221">
        <f>Q421*H421</f>
        <v>0.17759</v>
      </c>
      <c r="S421" s="221">
        <v>0</v>
      </c>
      <c r="T421" s="222">
        <f>S421*H421</f>
        <v>0</v>
      </c>
      <c r="U421" s="38"/>
      <c r="V421" s="38"/>
      <c r="W421" s="38"/>
      <c r="X421" s="38"/>
      <c r="Y421" s="38"/>
      <c r="Z421" s="38"/>
      <c r="AA421" s="38"/>
      <c r="AB421" s="38"/>
      <c r="AC421" s="38"/>
      <c r="AD421" s="38"/>
      <c r="AE421" s="38"/>
      <c r="AR421" s="223" t="s">
        <v>228</v>
      </c>
      <c r="AT421" s="223" t="s">
        <v>352</v>
      </c>
      <c r="AU421" s="223" t="s">
        <v>82</v>
      </c>
      <c r="AY421" s="17" t="s">
        <v>351</v>
      </c>
      <c r="BE421" s="224">
        <f>IF(N421="základní",J421,0)</f>
        <v>0</v>
      </c>
      <c r="BF421" s="224">
        <f>IF(N421="snížená",J421,0)</f>
        <v>0</v>
      </c>
      <c r="BG421" s="224">
        <f>IF(N421="zákl. přenesená",J421,0)</f>
        <v>0</v>
      </c>
      <c r="BH421" s="224">
        <f>IF(N421="sníž. přenesená",J421,0)</f>
        <v>0</v>
      </c>
      <c r="BI421" s="224">
        <f>IF(N421="nulová",J421,0)</f>
        <v>0</v>
      </c>
      <c r="BJ421" s="17" t="s">
        <v>82</v>
      </c>
      <c r="BK421" s="224">
        <f>ROUND(I421*H421,2)</f>
        <v>0</v>
      </c>
      <c r="BL421" s="17" t="s">
        <v>228</v>
      </c>
      <c r="BM421" s="223" t="s">
        <v>1009</v>
      </c>
    </row>
    <row r="422" spans="1:51" s="12" customFormat="1" ht="12">
      <c r="A422" s="12"/>
      <c r="B422" s="225"/>
      <c r="C422" s="226"/>
      <c r="D422" s="227" t="s">
        <v>358</v>
      </c>
      <c r="E422" s="228" t="s">
        <v>28</v>
      </c>
      <c r="F422" s="229" t="s">
        <v>582</v>
      </c>
      <c r="G422" s="226"/>
      <c r="H422" s="228" t="s">
        <v>28</v>
      </c>
      <c r="I422" s="230"/>
      <c r="J422" s="226"/>
      <c r="K422" s="226"/>
      <c r="L422" s="231"/>
      <c r="M422" s="232"/>
      <c r="N422" s="233"/>
      <c r="O422" s="233"/>
      <c r="P422" s="233"/>
      <c r="Q422" s="233"/>
      <c r="R422" s="233"/>
      <c r="S422" s="233"/>
      <c r="T422" s="234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T422" s="235" t="s">
        <v>358</v>
      </c>
      <c r="AU422" s="235" t="s">
        <v>82</v>
      </c>
      <c r="AV422" s="12" t="s">
        <v>82</v>
      </c>
      <c r="AW422" s="12" t="s">
        <v>35</v>
      </c>
      <c r="AX422" s="12" t="s">
        <v>74</v>
      </c>
      <c r="AY422" s="235" t="s">
        <v>351</v>
      </c>
    </row>
    <row r="423" spans="1:51" s="13" customFormat="1" ht="12">
      <c r="A423" s="13"/>
      <c r="B423" s="236"/>
      <c r="C423" s="237"/>
      <c r="D423" s="227" t="s">
        <v>358</v>
      </c>
      <c r="E423" s="238" t="s">
        <v>1010</v>
      </c>
      <c r="F423" s="239" t="s">
        <v>1011</v>
      </c>
      <c r="G423" s="237"/>
      <c r="H423" s="240">
        <v>8.6</v>
      </c>
      <c r="I423" s="241"/>
      <c r="J423" s="237"/>
      <c r="K423" s="237"/>
      <c r="L423" s="242"/>
      <c r="M423" s="243"/>
      <c r="N423" s="244"/>
      <c r="O423" s="244"/>
      <c r="P423" s="244"/>
      <c r="Q423" s="244"/>
      <c r="R423" s="244"/>
      <c r="S423" s="244"/>
      <c r="T423" s="245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T423" s="246" t="s">
        <v>358</v>
      </c>
      <c r="AU423" s="246" t="s">
        <v>82</v>
      </c>
      <c r="AV423" s="13" t="s">
        <v>138</v>
      </c>
      <c r="AW423" s="13" t="s">
        <v>35</v>
      </c>
      <c r="AX423" s="13" t="s">
        <v>82</v>
      </c>
      <c r="AY423" s="246" t="s">
        <v>351</v>
      </c>
    </row>
    <row r="424" spans="1:65" s="2" customFormat="1" ht="33" customHeight="1">
      <c r="A424" s="38"/>
      <c r="B424" s="39"/>
      <c r="C424" s="212" t="s">
        <v>1012</v>
      </c>
      <c r="D424" s="212" t="s">
        <v>352</v>
      </c>
      <c r="E424" s="213" t="s">
        <v>1013</v>
      </c>
      <c r="F424" s="214" t="s">
        <v>1014</v>
      </c>
      <c r="G424" s="215" t="s">
        <v>398</v>
      </c>
      <c r="H424" s="216">
        <v>88.902</v>
      </c>
      <c r="I424" s="217"/>
      <c r="J424" s="218">
        <f>ROUND(I424*H424,2)</f>
        <v>0</v>
      </c>
      <c r="K424" s="214" t="s">
        <v>356</v>
      </c>
      <c r="L424" s="44"/>
      <c r="M424" s="219" t="s">
        <v>28</v>
      </c>
      <c r="N424" s="220" t="s">
        <v>45</v>
      </c>
      <c r="O424" s="84"/>
      <c r="P424" s="221">
        <f>O424*H424</f>
        <v>0</v>
      </c>
      <c r="Q424" s="221">
        <v>0.00012</v>
      </c>
      <c r="R424" s="221">
        <f>Q424*H424</f>
        <v>0.01066824</v>
      </c>
      <c r="S424" s="221">
        <v>0</v>
      </c>
      <c r="T424" s="222">
        <f>S424*H424</f>
        <v>0</v>
      </c>
      <c r="U424" s="38"/>
      <c r="V424" s="38"/>
      <c r="W424" s="38"/>
      <c r="X424" s="38"/>
      <c r="Y424" s="38"/>
      <c r="Z424" s="38"/>
      <c r="AA424" s="38"/>
      <c r="AB424" s="38"/>
      <c r="AC424" s="38"/>
      <c r="AD424" s="38"/>
      <c r="AE424" s="38"/>
      <c r="AR424" s="223" t="s">
        <v>228</v>
      </c>
      <c r="AT424" s="223" t="s">
        <v>352</v>
      </c>
      <c r="AU424" s="223" t="s">
        <v>82</v>
      </c>
      <c r="AY424" s="17" t="s">
        <v>351</v>
      </c>
      <c r="BE424" s="224">
        <f>IF(N424="základní",J424,0)</f>
        <v>0</v>
      </c>
      <c r="BF424" s="224">
        <f>IF(N424="snížená",J424,0)</f>
        <v>0</v>
      </c>
      <c r="BG424" s="224">
        <f>IF(N424="zákl. přenesená",J424,0)</f>
        <v>0</v>
      </c>
      <c r="BH424" s="224">
        <f>IF(N424="sníž. přenesená",J424,0)</f>
        <v>0</v>
      </c>
      <c r="BI424" s="224">
        <f>IF(N424="nulová",J424,0)</f>
        <v>0</v>
      </c>
      <c r="BJ424" s="17" t="s">
        <v>82</v>
      </c>
      <c r="BK424" s="224">
        <f>ROUND(I424*H424,2)</f>
        <v>0</v>
      </c>
      <c r="BL424" s="17" t="s">
        <v>228</v>
      </c>
      <c r="BM424" s="223" t="s">
        <v>1015</v>
      </c>
    </row>
    <row r="425" spans="1:65" s="2" customFormat="1" ht="21.75" customHeight="1">
      <c r="A425" s="38"/>
      <c r="B425" s="39"/>
      <c r="C425" s="212" t="s">
        <v>1016</v>
      </c>
      <c r="D425" s="212" t="s">
        <v>352</v>
      </c>
      <c r="E425" s="213" t="s">
        <v>1017</v>
      </c>
      <c r="F425" s="214" t="s">
        <v>1018</v>
      </c>
      <c r="G425" s="215" t="s">
        <v>355</v>
      </c>
      <c r="H425" s="216">
        <v>11.773</v>
      </c>
      <c r="I425" s="217"/>
      <c r="J425" s="218">
        <f>ROUND(I425*H425,2)</f>
        <v>0</v>
      </c>
      <c r="K425" s="214" t="s">
        <v>356</v>
      </c>
      <c r="L425" s="44"/>
      <c r="M425" s="219" t="s">
        <v>28</v>
      </c>
      <c r="N425" s="220" t="s">
        <v>45</v>
      </c>
      <c r="O425" s="84"/>
      <c r="P425" s="221">
        <f>O425*H425</f>
        <v>0</v>
      </c>
      <c r="Q425" s="221">
        <v>2.45329</v>
      </c>
      <c r="R425" s="221">
        <f>Q425*H425</f>
        <v>28.88258317</v>
      </c>
      <c r="S425" s="221">
        <v>0</v>
      </c>
      <c r="T425" s="222">
        <f>S425*H425</f>
        <v>0</v>
      </c>
      <c r="U425" s="38"/>
      <c r="V425" s="38"/>
      <c r="W425" s="38"/>
      <c r="X425" s="38"/>
      <c r="Y425" s="38"/>
      <c r="Z425" s="38"/>
      <c r="AA425" s="38"/>
      <c r="AB425" s="38"/>
      <c r="AC425" s="38"/>
      <c r="AD425" s="38"/>
      <c r="AE425" s="38"/>
      <c r="AR425" s="223" t="s">
        <v>228</v>
      </c>
      <c r="AT425" s="223" t="s">
        <v>352</v>
      </c>
      <c r="AU425" s="223" t="s">
        <v>82</v>
      </c>
      <c r="AY425" s="17" t="s">
        <v>351</v>
      </c>
      <c r="BE425" s="224">
        <f>IF(N425="základní",J425,0)</f>
        <v>0</v>
      </c>
      <c r="BF425" s="224">
        <f>IF(N425="snížená",J425,0)</f>
        <v>0</v>
      </c>
      <c r="BG425" s="224">
        <f>IF(N425="zákl. přenesená",J425,0)</f>
        <v>0</v>
      </c>
      <c r="BH425" s="224">
        <f>IF(N425="sníž. přenesená",J425,0)</f>
        <v>0</v>
      </c>
      <c r="BI425" s="224">
        <f>IF(N425="nulová",J425,0)</f>
        <v>0</v>
      </c>
      <c r="BJ425" s="17" t="s">
        <v>82</v>
      </c>
      <c r="BK425" s="224">
        <f>ROUND(I425*H425,2)</f>
        <v>0</v>
      </c>
      <c r="BL425" s="17" t="s">
        <v>228</v>
      </c>
      <c r="BM425" s="223" t="s">
        <v>1019</v>
      </c>
    </row>
    <row r="426" spans="1:51" s="13" customFormat="1" ht="12">
      <c r="A426" s="13"/>
      <c r="B426" s="236"/>
      <c r="C426" s="237"/>
      <c r="D426" s="227" t="s">
        <v>358</v>
      </c>
      <c r="E426" s="238" t="s">
        <v>1020</v>
      </c>
      <c r="F426" s="239" t="s">
        <v>1021</v>
      </c>
      <c r="G426" s="237"/>
      <c r="H426" s="240">
        <v>0.855</v>
      </c>
      <c r="I426" s="241"/>
      <c r="J426" s="237"/>
      <c r="K426" s="237"/>
      <c r="L426" s="242"/>
      <c r="M426" s="243"/>
      <c r="N426" s="244"/>
      <c r="O426" s="244"/>
      <c r="P426" s="244"/>
      <c r="Q426" s="244"/>
      <c r="R426" s="244"/>
      <c r="S426" s="244"/>
      <c r="T426" s="245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T426" s="246" t="s">
        <v>358</v>
      </c>
      <c r="AU426" s="246" t="s">
        <v>82</v>
      </c>
      <c r="AV426" s="13" t="s">
        <v>138</v>
      </c>
      <c r="AW426" s="13" t="s">
        <v>35</v>
      </c>
      <c r="AX426" s="13" t="s">
        <v>74</v>
      </c>
      <c r="AY426" s="246" t="s">
        <v>351</v>
      </c>
    </row>
    <row r="427" spans="1:51" s="13" customFormat="1" ht="12">
      <c r="A427" s="13"/>
      <c r="B427" s="236"/>
      <c r="C427" s="237"/>
      <c r="D427" s="227" t="s">
        <v>358</v>
      </c>
      <c r="E427" s="238" t="s">
        <v>210</v>
      </c>
      <c r="F427" s="239" t="s">
        <v>1022</v>
      </c>
      <c r="G427" s="237"/>
      <c r="H427" s="240">
        <v>9.743</v>
      </c>
      <c r="I427" s="241"/>
      <c r="J427" s="237"/>
      <c r="K427" s="237"/>
      <c r="L427" s="242"/>
      <c r="M427" s="243"/>
      <c r="N427" s="244"/>
      <c r="O427" s="244"/>
      <c r="P427" s="244"/>
      <c r="Q427" s="244"/>
      <c r="R427" s="244"/>
      <c r="S427" s="244"/>
      <c r="T427" s="245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T427" s="246" t="s">
        <v>358</v>
      </c>
      <c r="AU427" s="246" t="s">
        <v>82</v>
      </c>
      <c r="AV427" s="13" t="s">
        <v>138</v>
      </c>
      <c r="AW427" s="13" t="s">
        <v>35</v>
      </c>
      <c r="AX427" s="13" t="s">
        <v>74</v>
      </c>
      <c r="AY427" s="246" t="s">
        <v>351</v>
      </c>
    </row>
    <row r="428" spans="1:51" s="13" customFormat="1" ht="12">
      <c r="A428" s="13"/>
      <c r="B428" s="236"/>
      <c r="C428" s="237"/>
      <c r="D428" s="227" t="s">
        <v>358</v>
      </c>
      <c r="E428" s="238" t="s">
        <v>212</v>
      </c>
      <c r="F428" s="239" t="s">
        <v>1023</v>
      </c>
      <c r="G428" s="237"/>
      <c r="H428" s="240">
        <v>1.175</v>
      </c>
      <c r="I428" s="241"/>
      <c r="J428" s="237"/>
      <c r="K428" s="237"/>
      <c r="L428" s="242"/>
      <c r="M428" s="243"/>
      <c r="N428" s="244"/>
      <c r="O428" s="244"/>
      <c r="P428" s="244"/>
      <c r="Q428" s="244"/>
      <c r="R428" s="244"/>
      <c r="S428" s="244"/>
      <c r="T428" s="245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T428" s="246" t="s">
        <v>358</v>
      </c>
      <c r="AU428" s="246" t="s">
        <v>82</v>
      </c>
      <c r="AV428" s="13" t="s">
        <v>138</v>
      </c>
      <c r="AW428" s="13" t="s">
        <v>35</v>
      </c>
      <c r="AX428" s="13" t="s">
        <v>74</v>
      </c>
      <c r="AY428" s="246" t="s">
        <v>351</v>
      </c>
    </row>
    <row r="429" spans="1:51" s="13" customFormat="1" ht="12">
      <c r="A429" s="13"/>
      <c r="B429" s="236"/>
      <c r="C429" s="237"/>
      <c r="D429" s="227" t="s">
        <v>358</v>
      </c>
      <c r="E429" s="238" t="s">
        <v>1024</v>
      </c>
      <c r="F429" s="239" t="s">
        <v>1025</v>
      </c>
      <c r="G429" s="237"/>
      <c r="H429" s="240">
        <v>11.773</v>
      </c>
      <c r="I429" s="241"/>
      <c r="J429" s="237"/>
      <c r="K429" s="237"/>
      <c r="L429" s="242"/>
      <c r="M429" s="243"/>
      <c r="N429" s="244"/>
      <c r="O429" s="244"/>
      <c r="P429" s="244"/>
      <c r="Q429" s="244"/>
      <c r="R429" s="244"/>
      <c r="S429" s="244"/>
      <c r="T429" s="245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T429" s="246" t="s">
        <v>358</v>
      </c>
      <c r="AU429" s="246" t="s">
        <v>82</v>
      </c>
      <c r="AV429" s="13" t="s">
        <v>138</v>
      </c>
      <c r="AW429" s="13" t="s">
        <v>35</v>
      </c>
      <c r="AX429" s="13" t="s">
        <v>82</v>
      </c>
      <c r="AY429" s="246" t="s">
        <v>351</v>
      </c>
    </row>
    <row r="430" spans="1:65" s="2" customFormat="1" ht="21.75" customHeight="1">
      <c r="A430" s="38"/>
      <c r="B430" s="39"/>
      <c r="C430" s="212" t="s">
        <v>1026</v>
      </c>
      <c r="D430" s="212" t="s">
        <v>352</v>
      </c>
      <c r="E430" s="213" t="s">
        <v>1027</v>
      </c>
      <c r="F430" s="214" t="s">
        <v>1028</v>
      </c>
      <c r="G430" s="215" t="s">
        <v>355</v>
      </c>
      <c r="H430" s="216">
        <v>11.773</v>
      </c>
      <c r="I430" s="217"/>
      <c r="J430" s="218">
        <f>ROUND(I430*H430,2)</f>
        <v>0</v>
      </c>
      <c r="K430" s="214" t="s">
        <v>356</v>
      </c>
      <c r="L430" s="44"/>
      <c r="M430" s="219" t="s">
        <v>28</v>
      </c>
      <c r="N430" s="220" t="s">
        <v>45</v>
      </c>
      <c r="O430" s="84"/>
      <c r="P430" s="221">
        <f>O430*H430</f>
        <v>0</v>
      </c>
      <c r="Q430" s="221">
        <v>0</v>
      </c>
      <c r="R430" s="221">
        <f>Q430*H430</f>
        <v>0</v>
      </c>
      <c r="S430" s="221">
        <v>0</v>
      </c>
      <c r="T430" s="222">
        <f>S430*H430</f>
        <v>0</v>
      </c>
      <c r="U430" s="38"/>
      <c r="V430" s="38"/>
      <c r="W430" s="38"/>
      <c r="X430" s="38"/>
      <c r="Y430" s="38"/>
      <c r="Z430" s="38"/>
      <c r="AA430" s="38"/>
      <c r="AB430" s="38"/>
      <c r="AC430" s="38"/>
      <c r="AD430" s="38"/>
      <c r="AE430" s="38"/>
      <c r="AR430" s="223" t="s">
        <v>228</v>
      </c>
      <c r="AT430" s="223" t="s">
        <v>352</v>
      </c>
      <c r="AU430" s="223" t="s">
        <v>82</v>
      </c>
      <c r="AY430" s="17" t="s">
        <v>351</v>
      </c>
      <c r="BE430" s="224">
        <f>IF(N430="základní",J430,0)</f>
        <v>0</v>
      </c>
      <c r="BF430" s="224">
        <f>IF(N430="snížená",J430,0)</f>
        <v>0</v>
      </c>
      <c r="BG430" s="224">
        <f>IF(N430="zákl. přenesená",J430,0)</f>
        <v>0</v>
      </c>
      <c r="BH430" s="224">
        <f>IF(N430="sníž. přenesená",J430,0)</f>
        <v>0</v>
      </c>
      <c r="BI430" s="224">
        <f>IF(N430="nulová",J430,0)</f>
        <v>0</v>
      </c>
      <c r="BJ430" s="17" t="s">
        <v>82</v>
      </c>
      <c r="BK430" s="224">
        <f>ROUND(I430*H430,2)</f>
        <v>0</v>
      </c>
      <c r="BL430" s="17" t="s">
        <v>228</v>
      </c>
      <c r="BM430" s="223" t="s">
        <v>1029</v>
      </c>
    </row>
    <row r="431" spans="1:51" s="13" customFormat="1" ht="12">
      <c r="A431" s="13"/>
      <c r="B431" s="236"/>
      <c r="C431" s="237"/>
      <c r="D431" s="227" t="s">
        <v>358</v>
      </c>
      <c r="E431" s="238" t="s">
        <v>1030</v>
      </c>
      <c r="F431" s="239" t="s">
        <v>1031</v>
      </c>
      <c r="G431" s="237"/>
      <c r="H431" s="240">
        <v>11.773</v>
      </c>
      <c r="I431" s="241"/>
      <c r="J431" s="237"/>
      <c r="K431" s="237"/>
      <c r="L431" s="242"/>
      <c r="M431" s="243"/>
      <c r="N431" s="244"/>
      <c r="O431" s="244"/>
      <c r="P431" s="244"/>
      <c r="Q431" s="244"/>
      <c r="R431" s="244"/>
      <c r="S431" s="244"/>
      <c r="T431" s="245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T431" s="246" t="s">
        <v>358</v>
      </c>
      <c r="AU431" s="246" t="s">
        <v>82</v>
      </c>
      <c r="AV431" s="13" t="s">
        <v>138</v>
      </c>
      <c r="AW431" s="13" t="s">
        <v>35</v>
      </c>
      <c r="AX431" s="13" t="s">
        <v>82</v>
      </c>
      <c r="AY431" s="246" t="s">
        <v>351</v>
      </c>
    </row>
    <row r="432" spans="1:65" s="2" customFormat="1" ht="21.75" customHeight="1">
      <c r="A432" s="38"/>
      <c r="B432" s="39"/>
      <c r="C432" s="212" t="s">
        <v>1032</v>
      </c>
      <c r="D432" s="212" t="s">
        <v>352</v>
      </c>
      <c r="E432" s="213" t="s">
        <v>1033</v>
      </c>
      <c r="F432" s="214" t="s">
        <v>1034</v>
      </c>
      <c r="G432" s="215" t="s">
        <v>355</v>
      </c>
      <c r="H432" s="216">
        <v>1.175</v>
      </c>
      <c r="I432" s="217"/>
      <c r="J432" s="218">
        <f>ROUND(I432*H432,2)</f>
        <v>0</v>
      </c>
      <c r="K432" s="214" t="s">
        <v>356</v>
      </c>
      <c r="L432" s="44"/>
      <c r="M432" s="219" t="s">
        <v>28</v>
      </c>
      <c r="N432" s="220" t="s">
        <v>45</v>
      </c>
      <c r="O432" s="84"/>
      <c r="P432" s="221">
        <f>O432*H432</f>
        <v>0</v>
      </c>
      <c r="Q432" s="221">
        <v>0</v>
      </c>
      <c r="R432" s="221">
        <f>Q432*H432</f>
        <v>0</v>
      </c>
      <c r="S432" s="221">
        <v>0</v>
      </c>
      <c r="T432" s="222">
        <f>S432*H432</f>
        <v>0</v>
      </c>
      <c r="U432" s="38"/>
      <c r="V432" s="38"/>
      <c r="W432" s="38"/>
      <c r="X432" s="38"/>
      <c r="Y432" s="38"/>
      <c r="Z432" s="38"/>
      <c r="AA432" s="38"/>
      <c r="AB432" s="38"/>
      <c r="AC432" s="38"/>
      <c r="AD432" s="38"/>
      <c r="AE432" s="38"/>
      <c r="AR432" s="223" t="s">
        <v>228</v>
      </c>
      <c r="AT432" s="223" t="s">
        <v>352</v>
      </c>
      <c r="AU432" s="223" t="s">
        <v>82</v>
      </c>
      <c r="AY432" s="17" t="s">
        <v>351</v>
      </c>
      <c r="BE432" s="224">
        <f>IF(N432="základní",J432,0)</f>
        <v>0</v>
      </c>
      <c r="BF432" s="224">
        <f>IF(N432="snížená",J432,0)</f>
        <v>0</v>
      </c>
      <c r="BG432" s="224">
        <f>IF(N432="zákl. přenesená",J432,0)</f>
        <v>0</v>
      </c>
      <c r="BH432" s="224">
        <f>IF(N432="sníž. přenesená",J432,0)</f>
        <v>0</v>
      </c>
      <c r="BI432" s="224">
        <f>IF(N432="nulová",J432,0)</f>
        <v>0</v>
      </c>
      <c r="BJ432" s="17" t="s">
        <v>82</v>
      </c>
      <c r="BK432" s="224">
        <f>ROUND(I432*H432,2)</f>
        <v>0</v>
      </c>
      <c r="BL432" s="17" t="s">
        <v>228</v>
      </c>
      <c r="BM432" s="223" t="s">
        <v>1035</v>
      </c>
    </row>
    <row r="433" spans="1:51" s="13" customFormat="1" ht="12">
      <c r="A433" s="13"/>
      <c r="B433" s="236"/>
      <c r="C433" s="237"/>
      <c r="D433" s="227" t="s">
        <v>358</v>
      </c>
      <c r="E433" s="238" t="s">
        <v>1036</v>
      </c>
      <c r="F433" s="239" t="s">
        <v>1037</v>
      </c>
      <c r="G433" s="237"/>
      <c r="H433" s="240">
        <v>1.175</v>
      </c>
      <c r="I433" s="241"/>
      <c r="J433" s="237"/>
      <c r="K433" s="237"/>
      <c r="L433" s="242"/>
      <c r="M433" s="243"/>
      <c r="N433" s="244"/>
      <c r="O433" s="244"/>
      <c r="P433" s="244"/>
      <c r="Q433" s="244"/>
      <c r="R433" s="244"/>
      <c r="S433" s="244"/>
      <c r="T433" s="245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246" t="s">
        <v>358</v>
      </c>
      <c r="AU433" s="246" t="s">
        <v>82</v>
      </c>
      <c r="AV433" s="13" t="s">
        <v>138</v>
      </c>
      <c r="AW433" s="13" t="s">
        <v>35</v>
      </c>
      <c r="AX433" s="13" t="s">
        <v>82</v>
      </c>
      <c r="AY433" s="246" t="s">
        <v>351</v>
      </c>
    </row>
    <row r="434" spans="1:65" s="2" customFormat="1" ht="16.5" customHeight="1">
      <c r="A434" s="38"/>
      <c r="B434" s="39"/>
      <c r="C434" s="212" t="s">
        <v>1038</v>
      </c>
      <c r="D434" s="212" t="s">
        <v>352</v>
      </c>
      <c r="E434" s="213" t="s">
        <v>1039</v>
      </c>
      <c r="F434" s="214" t="s">
        <v>1040</v>
      </c>
      <c r="G434" s="215" t="s">
        <v>398</v>
      </c>
      <c r="H434" s="216">
        <v>0.162</v>
      </c>
      <c r="I434" s="217"/>
      <c r="J434" s="218">
        <f>ROUND(I434*H434,2)</f>
        <v>0</v>
      </c>
      <c r="K434" s="214" t="s">
        <v>356</v>
      </c>
      <c r="L434" s="44"/>
      <c r="M434" s="219" t="s">
        <v>28</v>
      </c>
      <c r="N434" s="220" t="s">
        <v>45</v>
      </c>
      <c r="O434" s="84"/>
      <c r="P434" s="221">
        <f>O434*H434</f>
        <v>0</v>
      </c>
      <c r="Q434" s="221">
        <v>0.01352</v>
      </c>
      <c r="R434" s="221">
        <f>Q434*H434</f>
        <v>0.00219024</v>
      </c>
      <c r="S434" s="221">
        <v>0</v>
      </c>
      <c r="T434" s="222">
        <f>S434*H434</f>
        <v>0</v>
      </c>
      <c r="U434" s="38"/>
      <c r="V434" s="38"/>
      <c r="W434" s="38"/>
      <c r="X434" s="38"/>
      <c r="Y434" s="38"/>
      <c r="Z434" s="38"/>
      <c r="AA434" s="38"/>
      <c r="AB434" s="38"/>
      <c r="AC434" s="38"/>
      <c r="AD434" s="38"/>
      <c r="AE434" s="38"/>
      <c r="AR434" s="223" t="s">
        <v>228</v>
      </c>
      <c r="AT434" s="223" t="s">
        <v>352</v>
      </c>
      <c r="AU434" s="223" t="s">
        <v>82</v>
      </c>
      <c r="AY434" s="17" t="s">
        <v>351</v>
      </c>
      <c r="BE434" s="224">
        <f>IF(N434="základní",J434,0)</f>
        <v>0</v>
      </c>
      <c r="BF434" s="224">
        <f>IF(N434="snížená",J434,0)</f>
        <v>0</v>
      </c>
      <c r="BG434" s="224">
        <f>IF(N434="zákl. přenesená",J434,0)</f>
        <v>0</v>
      </c>
      <c r="BH434" s="224">
        <f>IF(N434="sníž. přenesená",J434,0)</f>
        <v>0</v>
      </c>
      <c r="BI434" s="224">
        <f>IF(N434="nulová",J434,0)</f>
        <v>0</v>
      </c>
      <c r="BJ434" s="17" t="s">
        <v>82</v>
      </c>
      <c r="BK434" s="224">
        <f>ROUND(I434*H434,2)</f>
        <v>0</v>
      </c>
      <c r="BL434" s="17" t="s">
        <v>228</v>
      </c>
      <c r="BM434" s="223" t="s">
        <v>1041</v>
      </c>
    </row>
    <row r="435" spans="1:51" s="12" customFormat="1" ht="12">
      <c r="A435" s="12"/>
      <c r="B435" s="225"/>
      <c r="C435" s="226"/>
      <c r="D435" s="227" t="s">
        <v>358</v>
      </c>
      <c r="E435" s="228" t="s">
        <v>28</v>
      </c>
      <c r="F435" s="229" t="s">
        <v>582</v>
      </c>
      <c r="G435" s="226"/>
      <c r="H435" s="228" t="s">
        <v>28</v>
      </c>
      <c r="I435" s="230"/>
      <c r="J435" s="226"/>
      <c r="K435" s="226"/>
      <c r="L435" s="231"/>
      <c r="M435" s="232"/>
      <c r="N435" s="233"/>
      <c r="O435" s="233"/>
      <c r="P435" s="233"/>
      <c r="Q435" s="233"/>
      <c r="R435" s="233"/>
      <c r="S435" s="233"/>
      <c r="T435" s="234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T435" s="235" t="s">
        <v>358</v>
      </c>
      <c r="AU435" s="235" t="s">
        <v>82</v>
      </c>
      <c r="AV435" s="12" t="s">
        <v>82</v>
      </c>
      <c r="AW435" s="12" t="s">
        <v>35</v>
      </c>
      <c r="AX435" s="12" t="s">
        <v>74</v>
      </c>
      <c r="AY435" s="235" t="s">
        <v>351</v>
      </c>
    </row>
    <row r="436" spans="1:51" s="13" customFormat="1" ht="12">
      <c r="A436" s="13"/>
      <c r="B436" s="236"/>
      <c r="C436" s="237"/>
      <c r="D436" s="227" t="s">
        <v>358</v>
      </c>
      <c r="E436" s="238" t="s">
        <v>1042</v>
      </c>
      <c r="F436" s="239" t="s">
        <v>1043</v>
      </c>
      <c r="G436" s="237"/>
      <c r="H436" s="240">
        <v>0.162</v>
      </c>
      <c r="I436" s="241"/>
      <c r="J436" s="237"/>
      <c r="K436" s="237"/>
      <c r="L436" s="242"/>
      <c r="M436" s="243"/>
      <c r="N436" s="244"/>
      <c r="O436" s="244"/>
      <c r="P436" s="244"/>
      <c r="Q436" s="244"/>
      <c r="R436" s="244"/>
      <c r="S436" s="244"/>
      <c r="T436" s="245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T436" s="246" t="s">
        <v>358</v>
      </c>
      <c r="AU436" s="246" t="s">
        <v>82</v>
      </c>
      <c r="AV436" s="13" t="s">
        <v>138</v>
      </c>
      <c r="AW436" s="13" t="s">
        <v>35</v>
      </c>
      <c r="AX436" s="13" t="s">
        <v>82</v>
      </c>
      <c r="AY436" s="246" t="s">
        <v>351</v>
      </c>
    </row>
    <row r="437" spans="1:65" s="2" customFormat="1" ht="16.5" customHeight="1">
      <c r="A437" s="38"/>
      <c r="B437" s="39"/>
      <c r="C437" s="212" t="s">
        <v>1044</v>
      </c>
      <c r="D437" s="212" t="s">
        <v>352</v>
      </c>
      <c r="E437" s="213" t="s">
        <v>1045</v>
      </c>
      <c r="F437" s="214" t="s">
        <v>1046</v>
      </c>
      <c r="G437" s="215" t="s">
        <v>398</v>
      </c>
      <c r="H437" s="216">
        <v>0.162</v>
      </c>
      <c r="I437" s="217"/>
      <c r="J437" s="218">
        <f>ROUND(I437*H437,2)</f>
        <v>0</v>
      </c>
      <c r="K437" s="214" t="s">
        <v>356</v>
      </c>
      <c r="L437" s="44"/>
      <c r="M437" s="219" t="s">
        <v>28</v>
      </c>
      <c r="N437" s="220" t="s">
        <v>45</v>
      </c>
      <c r="O437" s="84"/>
      <c r="P437" s="221">
        <f>O437*H437</f>
        <v>0</v>
      </c>
      <c r="Q437" s="221">
        <v>0</v>
      </c>
      <c r="R437" s="221">
        <f>Q437*H437</f>
        <v>0</v>
      </c>
      <c r="S437" s="221">
        <v>0</v>
      </c>
      <c r="T437" s="222">
        <f>S437*H437</f>
        <v>0</v>
      </c>
      <c r="U437" s="38"/>
      <c r="V437" s="38"/>
      <c r="W437" s="38"/>
      <c r="X437" s="38"/>
      <c r="Y437" s="38"/>
      <c r="Z437" s="38"/>
      <c r="AA437" s="38"/>
      <c r="AB437" s="38"/>
      <c r="AC437" s="38"/>
      <c r="AD437" s="38"/>
      <c r="AE437" s="38"/>
      <c r="AR437" s="223" t="s">
        <v>228</v>
      </c>
      <c r="AT437" s="223" t="s">
        <v>352</v>
      </c>
      <c r="AU437" s="223" t="s">
        <v>82</v>
      </c>
      <c r="AY437" s="17" t="s">
        <v>351</v>
      </c>
      <c r="BE437" s="224">
        <f>IF(N437="základní",J437,0)</f>
        <v>0</v>
      </c>
      <c r="BF437" s="224">
        <f>IF(N437="snížená",J437,0)</f>
        <v>0</v>
      </c>
      <c r="BG437" s="224">
        <f>IF(N437="zákl. přenesená",J437,0)</f>
        <v>0</v>
      </c>
      <c r="BH437" s="224">
        <f>IF(N437="sníž. přenesená",J437,0)</f>
        <v>0</v>
      </c>
      <c r="BI437" s="224">
        <f>IF(N437="nulová",J437,0)</f>
        <v>0</v>
      </c>
      <c r="BJ437" s="17" t="s">
        <v>82</v>
      </c>
      <c r="BK437" s="224">
        <f>ROUND(I437*H437,2)</f>
        <v>0</v>
      </c>
      <c r="BL437" s="17" t="s">
        <v>228</v>
      </c>
      <c r="BM437" s="223" t="s">
        <v>1047</v>
      </c>
    </row>
    <row r="438" spans="1:51" s="13" customFormat="1" ht="12">
      <c r="A438" s="13"/>
      <c r="B438" s="236"/>
      <c r="C438" s="237"/>
      <c r="D438" s="227" t="s">
        <v>358</v>
      </c>
      <c r="E438" s="238" t="s">
        <v>1048</v>
      </c>
      <c r="F438" s="239" t="s">
        <v>1049</v>
      </c>
      <c r="G438" s="237"/>
      <c r="H438" s="240">
        <v>0.162</v>
      </c>
      <c r="I438" s="241"/>
      <c r="J438" s="237"/>
      <c r="K438" s="237"/>
      <c r="L438" s="242"/>
      <c r="M438" s="243"/>
      <c r="N438" s="244"/>
      <c r="O438" s="244"/>
      <c r="P438" s="244"/>
      <c r="Q438" s="244"/>
      <c r="R438" s="244"/>
      <c r="S438" s="244"/>
      <c r="T438" s="245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T438" s="246" t="s">
        <v>358</v>
      </c>
      <c r="AU438" s="246" t="s">
        <v>82</v>
      </c>
      <c r="AV438" s="13" t="s">
        <v>138</v>
      </c>
      <c r="AW438" s="13" t="s">
        <v>35</v>
      </c>
      <c r="AX438" s="13" t="s">
        <v>82</v>
      </c>
      <c r="AY438" s="246" t="s">
        <v>351</v>
      </c>
    </row>
    <row r="439" spans="1:65" s="2" customFormat="1" ht="21.75" customHeight="1">
      <c r="A439" s="38"/>
      <c r="B439" s="39"/>
      <c r="C439" s="212" t="s">
        <v>1050</v>
      </c>
      <c r="D439" s="212" t="s">
        <v>352</v>
      </c>
      <c r="E439" s="213" t="s">
        <v>1051</v>
      </c>
      <c r="F439" s="214" t="s">
        <v>1052</v>
      </c>
      <c r="G439" s="215" t="s">
        <v>612</v>
      </c>
      <c r="H439" s="216">
        <v>10.7</v>
      </c>
      <c r="I439" s="217"/>
      <c r="J439" s="218">
        <f>ROUND(I439*H439,2)</f>
        <v>0</v>
      </c>
      <c r="K439" s="214" t="s">
        <v>356</v>
      </c>
      <c r="L439" s="44"/>
      <c r="M439" s="219" t="s">
        <v>28</v>
      </c>
      <c r="N439" s="220" t="s">
        <v>45</v>
      </c>
      <c r="O439" s="84"/>
      <c r="P439" s="221">
        <f>O439*H439</f>
        <v>0</v>
      </c>
      <c r="Q439" s="221">
        <v>5E-05</v>
      </c>
      <c r="R439" s="221">
        <f>Q439*H439</f>
        <v>0.000535</v>
      </c>
      <c r="S439" s="221">
        <v>0</v>
      </c>
      <c r="T439" s="222">
        <f>S439*H439</f>
        <v>0</v>
      </c>
      <c r="U439" s="38"/>
      <c r="V439" s="38"/>
      <c r="W439" s="38"/>
      <c r="X439" s="38"/>
      <c r="Y439" s="38"/>
      <c r="Z439" s="38"/>
      <c r="AA439" s="38"/>
      <c r="AB439" s="38"/>
      <c r="AC439" s="38"/>
      <c r="AD439" s="38"/>
      <c r="AE439" s="38"/>
      <c r="AR439" s="223" t="s">
        <v>228</v>
      </c>
      <c r="AT439" s="223" t="s">
        <v>352</v>
      </c>
      <c r="AU439" s="223" t="s">
        <v>82</v>
      </c>
      <c r="AY439" s="17" t="s">
        <v>351</v>
      </c>
      <c r="BE439" s="224">
        <f>IF(N439="základní",J439,0)</f>
        <v>0</v>
      </c>
      <c r="BF439" s="224">
        <f>IF(N439="snížená",J439,0)</f>
        <v>0</v>
      </c>
      <c r="BG439" s="224">
        <f>IF(N439="zákl. přenesená",J439,0)</f>
        <v>0</v>
      </c>
      <c r="BH439" s="224">
        <f>IF(N439="sníž. přenesená",J439,0)</f>
        <v>0</v>
      </c>
      <c r="BI439" s="224">
        <f>IF(N439="nulová",J439,0)</f>
        <v>0</v>
      </c>
      <c r="BJ439" s="17" t="s">
        <v>82</v>
      </c>
      <c r="BK439" s="224">
        <f>ROUND(I439*H439,2)</f>
        <v>0</v>
      </c>
      <c r="BL439" s="17" t="s">
        <v>228</v>
      </c>
      <c r="BM439" s="223" t="s">
        <v>1053</v>
      </c>
    </row>
    <row r="440" spans="1:51" s="13" customFormat="1" ht="12">
      <c r="A440" s="13"/>
      <c r="B440" s="236"/>
      <c r="C440" s="237"/>
      <c r="D440" s="227" t="s">
        <v>358</v>
      </c>
      <c r="E440" s="238" t="s">
        <v>1054</v>
      </c>
      <c r="F440" s="239" t="s">
        <v>1055</v>
      </c>
      <c r="G440" s="237"/>
      <c r="H440" s="240">
        <v>10.7</v>
      </c>
      <c r="I440" s="241"/>
      <c r="J440" s="237"/>
      <c r="K440" s="237"/>
      <c r="L440" s="242"/>
      <c r="M440" s="243"/>
      <c r="N440" s="244"/>
      <c r="O440" s="244"/>
      <c r="P440" s="244"/>
      <c r="Q440" s="244"/>
      <c r="R440" s="244"/>
      <c r="S440" s="244"/>
      <c r="T440" s="245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T440" s="246" t="s">
        <v>358</v>
      </c>
      <c r="AU440" s="246" t="s">
        <v>82</v>
      </c>
      <c r="AV440" s="13" t="s">
        <v>138</v>
      </c>
      <c r="AW440" s="13" t="s">
        <v>35</v>
      </c>
      <c r="AX440" s="13" t="s">
        <v>82</v>
      </c>
      <c r="AY440" s="246" t="s">
        <v>351</v>
      </c>
    </row>
    <row r="441" spans="1:65" s="2" customFormat="1" ht="16.5" customHeight="1">
      <c r="A441" s="38"/>
      <c r="B441" s="39"/>
      <c r="C441" s="212" t="s">
        <v>1056</v>
      </c>
      <c r="D441" s="212" t="s">
        <v>352</v>
      </c>
      <c r="E441" s="213" t="s">
        <v>1057</v>
      </c>
      <c r="F441" s="214" t="s">
        <v>1058</v>
      </c>
      <c r="G441" s="215" t="s">
        <v>612</v>
      </c>
      <c r="H441" s="216">
        <v>10.7</v>
      </c>
      <c r="I441" s="217"/>
      <c r="J441" s="218">
        <f>ROUND(I441*H441,2)</f>
        <v>0</v>
      </c>
      <c r="K441" s="214" t="s">
        <v>28</v>
      </c>
      <c r="L441" s="44"/>
      <c r="M441" s="219" t="s">
        <v>28</v>
      </c>
      <c r="N441" s="220" t="s">
        <v>45</v>
      </c>
      <c r="O441" s="84"/>
      <c r="P441" s="221">
        <f>O441*H441</f>
        <v>0</v>
      </c>
      <c r="Q441" s="221">
        <v>5E-05</v>
      </c>
      <c r="R441" s="221">
        <f>Q441*H441</f>
        <v>0.000535</v>
      </c>
      <c r="S441" s="221">
        <v>0</v>
      </c>
      <c r="T441" s="222">
        <f>S441*H441</f>
        <v>0</v>
      </c>
      <c r="U441" s="38"/>
      <c r="V441" s="38"/>
      <c r="W441" s="38"/>
      <c r="X441" s="38"/>
      <c r="Y441" s="38"/>
      <c r="Z441" s="38"/>
      <c r="AA441" s="38"/>
      <c r="AB441" s="38"/>
      <c r="AC441" s="38"/>
      <c r="AD441" s="38"/>
      <c r="AE441" s="38"/>
      <c r="AR441" s="223" t="s">
        <v>228</v>
      </c>
      <c r="AT441" s="223" t="s">
        <v>352</v>
      </c>
      <c r="AU441" s="223" t="s">
        <v>82</v>
      </c>
      <c r="AY441" s="17" t="s">
        <v>351</v>
      </c>
      <c r="BE441" s="224">
        <f>IF(N441="základní",J441,0)</f>
        <v>0</v>
      </c>
      <c r="BF441" s="224">
        <f>IF(N441="snížená",J441,0)</f>
        <v>0</v>
      </c>
      <c r="BG441" s="224">
        <f>IF(N441="zákl. přenesená",J441,0)</f>
        <v>0</v>
      </c>
      <c r="BH441" s="224">
        <f>IF(N441="sníž. přenesená",J441,0)</f>
        <v>0</v>
      </c>
      <c r="BI441" s="224">
        <f>IF(N441="nulová",J441,0)</f>
        <v>0</v>
      </c>
      <c r="BJ441" s="17" t="s">
        <v>82</v>
      </c>
      <c r="BK441" s="224">
        <f>ROUND(I441*H441,2)</f>
        <v>0</v>
      </c>
      <c r="BL441" s="17" t="s">
        <v>228</v>
      </c>
      <c r="BM441" s="223" t="s">
        <v>1059</v>
      </c>
    </row>
    <row r="442" spans="1:51" s="12" customFormat="1" ht="12">
      <c r="A442" s="12"/>
      <c r="B442" s="225"/>
      <c r="C442" s="226"/>
      <c r="D442" s="227" t="s">
        <v>358</v>
      </c>
      <c r="E442" s="228" t="s">
        <v>28</v>
      </c>
      <c r="F442" s="229" t="s">
        <v>582</v>
      </c>
      <c r="G442" s="226"/>
      <c r="H442" s="228" t="s">
        <v>28</v>
      </c>
      <c r="I442" s="230"/>
      <c r="J442" s="226"/>
      <c r="K442" s="226"/>
      <c r="L442" s="231"/>
      <c r="M442" s="232"/>
      <c r="N442" s="233"/>
      <c r="O442" s="233"/>
      <c r="P442" s="233"/>
      <c r="Q442" s="233"/>
      <c r="R442" s="233"/>
      <c r="S442" s="233"/>
      <c r="T442" s="234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T442" s="235" t="s">
        <v>358</v>
      </c>
      <c r="AU442" s="235" t="s">
        <v>82</v>
      </c>
      <c r="AV442" s="12" t="s">
        <v>82</v>
      </c>
      <c r="AW442" s="12" t="s">
        <v>35</v>
      </c>
      <c r="AX442" s="12" t="s">
        <v>74</v>
      </c>
      <c r="AY442" s="235" t="s">
        <v>351</v>
      </c>
    </row>
    <row r="443" spans="1:51" s="13" customFormat="1" ht="12">
      <c r="A443" s="13"/>
      <c r="B443" s="236"/>
      <c r="C443" s="237"/>
      <c r="D443" s="227" t="s">
        <v>358</v>
      </c>
      <c r="E443" s="238" t="s">
        <v>1060</v>
      </c>
      <c r="F443" s="239" t="s">
        <v>1061</v>
      </c>
      <c r="G443" s="237"/>
      <c r="H443" s="240">
        <v>10.7</v>
      </c>
      <c r="I443" s="241"/>
      <c r="J443" s="237"/>
      <c r="K443" s="237"/>
      <c r="L443" s="242"/>
      <c r="M443" s="243"/>
      <c r="N443" s="244"/>
      <c r="O443" s="244"/>
      <c r="P443" s="244"/>
      <c r="Q443" s="244"/>
      <c r="R443" s="244"/>
      <c r="S443" s="244"/>
      <c r="T443" s="245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T443" s="246" t="s">
        <v>358</v>
      </c>
      <c r="AU443" s="246" t="s">
        <v>82</v>
      </c>
      <c r="AV443" s="13" t="s">
        <v>138</v>
      </c>
      <c r="AW443" s="13" t="s">
        <v>35</v>
      </c>
      <c r="AX443" s="13" t="s">
        <v>82</v>
      </c>
      <c r="AY443" s="246" t="s">
        <v>351</v>
      </c>
    </row>
    <row r="444" spans="1:65" s="2" customFormat="1" ht="21.75" customHeight="1">
      <c r="A444" s="38"/>
      <c r="B444" s="39"/>
      <c r="C444" s="212" t="s">
        <v>1062</v>
      </c>
      <c r="D444" s="212" t="s">
        <v>352</v>
      </c>
      <c r="E444" s="213" t="s">
        <v>1063</v>
      </c>
      <c r="F444" s="214" t="s">
        <v>1064</v>
      </c>
      <c r="G444" s="215" t="s">
        <v>612</v>
      </c>
      <c r="H444" s="216">
        <v>60</v>
      </c>
      <c r="I444" s="217"/>
      <c r="J444" s="218">
        <f>ROUND(I444*H444,2)</f>
        <v>0</v>
      </c>
      <c r="K444" s="214" t="s">
        <v>28</v>
      </c>
      <c r="L444" s="44"/>
      <c r="M444" s="219" t="s">
        <v>28</v>
      </c>
      <c r="N444" s="220" t="s">
        <v>45</v>
      </c>
      <c r="O444" s="84"/>
      <c r="P444" s="221">
        <f>O444*H444</f>
        <v>0</v>
      </c>
      <c r="Q444" s="221">
        <v>8E-05</v>
      </c>
      <c r="R444" s="221">
        <f>Q444*H444</f>
        <v>0.0048000000000000004</v>
      </c>
      <c r="S444" s="221">
        <v>0</v>
      </c>
      <c r="T444" s="222">
        <f>S444*H444</f>
        <v>0</v>
      </c>
      <c r="U444" s="38"/>
      <c r="V444" s="38"/>
      <c r="W444" s="38"/>
      <c r="X444" s="38"/>
      <c r="Y444" s="38"/>
      <c r="Z444" s="38"/>
      <c r="AA444" s="38"/>
      <c r="AB444" s="38"/>
      <c r="AC444" s="38"/>
      <c r="AD444" s="38"/>
      <c r="AE444" s="38"/>
      <c r="AR444" s="223" t="s">
        <v>228</v>
      </c>
      <c r="AT444" s="223" t="s">
        <v>352</v>
      </c>
      <c r="AU444" s="223" t="s">
        <v>82</v>
      </c>
      <c r="AY444" s="17" t="s">
        <v>351</v>
      </c>
      <c r="BE444" s="224">
        <f>IF(N444="základní",J444,0)</f>
        <v>0</v>
      </c>
      <c r="BF444" s="224">
        <f>IF(N444="snížená",J444,0)</f>
        <v>0</v>
      </c>
      <c r="BG444" s="224">
        <f>IF(N444="zákl. přenesená",J444,0)</f>
        <v>0</v>
      </c>
      <c r="BH444" s="224">
        <f>IF(N444="sníž. přenesená",J444,0)</f>
        <v>0</v>
      </c>
      <c r="BI444" s="224">
        <f>IF(N444="nulová",J444,0)</f>
        <v>0</v>
      </c>
      <c r="BJ444" s="17" t="s">
        <v>82</v>
      </c>
      <c r="BK444" s="224">
        <f>ROUND(I444*H444,2)</f>
        <v>0</v>
      </c>
      <c r="BL444" s="17" t="s">
        <v>228</v>
      </c>
      <c r="BM444" s="223" t="s">
        <v>1065</v>
      </c>
    </row>
    <row r="445" spans="1:51" s="12" customFormat="1" ht="12">
      <c r="A445" s="12"/>
      <c r="B445" s="225"/>
      <c r="C445" s="226"/>
      <c r="D445" s="227" t="s">
        <v>358</v>
      </c>
      <c r="E445" s="228" t="s">
        <v>28</v>
      </c>
      <c r="F445" s="229" t="s">
        <v>582</v>
      </c>
      <c r="G445" s="226"/>
      <c r="H445" s="228" t="s">
        <v>28</v>
      </c>
      <c r="I445" s="230"/>
      <c r="J445" s="226"/>
      <c r="K445" s="226"/>
      <c r="L445" s="231"/>
      <c r="M445" s="232"/>
      <c r="N445" s="233"/>
      <c r="O445" s="233"/>
      <c r="P445" s="233"/>
      <c r="Q445" s="233"/>
      <c r="R445" s="233"/>
      <c r="S445" s="233"/>
      <c r="T445" s="234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T445" s="235" t="s">
        <v>358</v>
      </c>
      <c r="AU445" s="235" t="s">
        <v>82</v>
      </c>
      <c r="AV445" s="12" t="s">
        <v>82</v>
      </c>
      <c r="AW445" s="12" t="s">
        <v>35</v>
      </c>
      <c r="AX445" s="12" t="s">
        <v>74</v>
      </c>
      <c r="AY445" s="235" t="s">
        <v>351</v>
      </c>
    </row>
    <row r="446" spans="1:51" s="13" customFormat="1" ht="12">
      <c r="A446" s="13"/>
      <c r="B446" s="236"/>
      <c r="C446" s="237"/>
      <c r="D446" s="227" t="s">
        <v>358</v>
      </c>
      <c r="E446" s="238" t="s">
        <v>1066</v>
      </c>
      <c r="F446" s="239" t="s">
        <v>1067</v>
      </c>
      <c r="G446" s="237"/>
      <c r="H446" s="240">
        <v>60</v>
      </c>
      <c r="I446" s="241"/>
      <c r="J446" s="237"/>
      <c r="K446" s="237"/>
      <c r="L446" s="242"/>
      <c r="M446" s="243"/>
      <c r="N446" s="244"/>
      <c r="O446" s="244"/>
      <c r="P446" s="244"/>
      <c r="Q446" s="244"/>
      <c r="R446" s="244"/>
      <c r="S446" s="244"/>
      <c r="T446" s="245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T446" s="246" t="s">
        <v>358</v>
      </c>
      <c r="AU446" s="246" t="s">
        <v>82</v>
      </c>
      <c r="AV446" s="13" t="s">
        <v>138</v>
      </c>
      <c r="AW446" s="13" t="s">
        <v>35</v>
      </c>
      <c r="AX446" s="13" t="s">
        <v>82</v>
      </c>
      <c r="AY446" s="246" t="s">
        <v>351</v>
      </c>
    </row>
    <row r="447" spans="1:65" s="2" customFormat="1" ht="33" customHeight="1">
      <c r="A447" s="38"/>
      <c r="B447" s="39"/>
      <c r="C447" s="212" t="s">
        <v>1068</v>
      </c>
      <c r="D447" s="212" t="s">
        <v>352</v>
      </c>
      <c r="E447" s="213" t="s">
        <v>1069</v>
      </c>
      <c r="F447" s="214" t="s">
        <v>1070</v>
      </c>
      <c r="G447" s="215" t="s">
        <v>612</v>
      </c>
      <c r="H447" s="216">
        <v>10.7</v>
      </c>
      <c r="I447" s="217"/>
      <c r="J447" s="218">
        <f>ROUND(I447*H447,2)</f>
        <v>0</v>
      </c>
      <c r="K447" s="214" t="s">
        <v>356</v>
      </c>
      <c r="L447" s="44"/>
      <c r="M447" s="219" t="s">
        <v>28</v>
      </c>
      <c r="N447" s="220" t="s">
        <v>45</v>
      </c>
      <c r="O447" s="84"/>
      <c r="P447" s="221">
        <f>O447*H447</f>
        <v>0</v>
      </c>
      <c r="Q447" s="221">
        <v>1E-05</v>
      </c>
      <c r="R447" s="221">
        <f>Q447*H447</f>
        <v>0.000107</v>
      </c>
      <c r="S447" s="221">
        <v>0</v>
      </c>
      <c r="T447" s="222">
        <f>S447*H447</f>
        <v>0</v>
      </c>
      <c r="U447" s="38"/>
      <c r="V447" s="38"/>
      <c r="W447" s="38"/>
      <c r="X447" s="38"/>
      <c r="Y447" s="38"/>
      <c r="Z447" s="38"/>
      <c r="AA447" s="38"/>
      <c r="AB447" s="38"/>
      <c r="AC447" s="38"/>
      <c r="AD447" s="38"/>
      <c r="AE447" s="38"/>
      <c r="AR447" s="223" t="s">
        <v>228</v>
      </c>
      <c r="AT447" s="223" t="s">
        <v>352</v>
      </c>
      <c r="AU447" s="223" t="s">
        <v>82</v>
      </c>
      <c r="AY447" s="17" t="s">
        <v>351</v>
      </c>
      <c r="BE447" s="224">
        <f>IF(N447="základní",J447,0)</f>
        <v>0</v>
      </c>
      <c r="BF447" s="224">
        <f>IF(N447="snížená",J447,0)</f>
        <v>0</v>
      </c>
      <c r="BG447" s="224">
        <f>IF(N447="zákl. přenesená",J447,0)</f>
        <v>0</v>
      </c>
      <c r="BH447" s="224">
        <f>IF(N447="sníž. přenesená",J447,0)</f>
        <v>0</v>
      </c>
      <c r="BI447" s="224">
        <f>IF(N447="nulová",J447,0)</f>
        <v>0</v>
      </c>
      <c r="BJ447" s="17" t="s">
        <v>82</v>
      </c>
      <c r="BK447" s="224">
        <f>ROUND(I447*H447,2)</f>
        <v>0</v>
      </c>
      <c r="BL447" s="17" t="s">
        <v>228</v>
      </c>
      <c r="BM447" s="223" t="s">
        <v>1071</v>
      </c>
    </row>
    <row r="448" spans="1:51" s="13" customFormat="1" ht="12">
      <c r="A448" s="13"/>
      <c r="B448" s="236"/>
      <c r="C448" s="237"/>
      <c r="D448" s="227" t="s">
        <v>358</v>
      </c>
      <c r="E448" s="238" t="s">
        <v>1072</v>
      </c>
      <c r="F448" s="239" t="s">
        <v>1055</v>
      </c>
      <c r="G448" s="237"/>
      <c r="H448" s="240">
        <v>10.7</v>
      </c>
      <c r="I448" s="241"/>
      <c r="J448" s="237"/>
      <c r="K448" s="237"/>
      <c r="L448" s="242"/>
      <c r="M448" s="243"/>
      <c r="N448" s="244"/>
      <c r="O448" s="244"/>
      <c r="P448" s="244"/>
      <c r="Q448" s="244"/>
      <c r="R448" s="244"/>
      <c r="S448" s="244"/>
      <c r="T448" s="245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T448" s="246" t="s">
        <v>358</v>
      </c>
      <c r="AU448" s="246" t="s">
        <v>82</v>
      </c>
      <c r="AV448" s="13" t="s">
        <v>138</v>
      </c>
      <c r="AW448" s="13" t="s">
        <v>35</v>
      </c>
      <c r="AX448" s="13" t="s">
        <v>82</v>
      </c>
      <c r="AY448" s="246" t="s">
        <v>351</v>
      </c>
    </row>
    <row r="449" spans="1:65" s="2" customFormat="1" ht="33" customHeight="1">
      <c r="A449" s="38"/>
      <c r="B449" s="39"/>
      <c r="C449" s="212" t="s">
        <v>1073</v>
      </c>
      <c r="D449" s="212" t="s">
        <v>352</v>
      </c>
      <c r="E449" s="213" t="s">
        <v>1074</v>
      </c>
      <c r="F449" s="214" t="s">
        <v>1075</v>
      </c>
      <c r="G449" s="215" t="s">
        <v>398</v>
      </c>
      <c r="H449" s="216">
        <v>161.15</v>
      </c>
      <c r="I449" s="217"/>
      <c r="J449" s="218">
        <f>ROUND(I449*H449,2)</f>
        <v>0</v>
      </c>
      <c r="K449" s="214" t="s">
        <v>356</v>
      </c>
      <c r="L449" s="44"/>
      <c r="M449" s="219" t="s">
        <v>28</v>
      </c>
      <c r="N449" s="220" t="s">
        <v>45</v>
      </c>
      <c r="O449" s="84"/>
      <c r="P449" s="221">
        <f>O449*H449</f>
        <v>0</v>
      </c>
      <c r="Q449" s="221">
        <v>0.0367</v>
      </c>
      <c r="R449" s="221">
        <f>Q449*H449</f>
        <v>5.914205000000001</v>
      </c>
      <c r="S449" s="221">
        <v>0</v>
      </c>
      <c r="T449" s="222">
        <f>S449*H449</f>
        <v>0</v>
      </c>
      <c r="U449" s="38"/>
      <c r="V449" s="38"/>
      <c r="W449" s="38"/>
      <c r="X449" s="38"/>
      <c r="Y449" s="38"/>
      <c r="Z449" s="38"/>
      <c r="AA449" s="38"/>
      <c r="AB449" s="38"/>
      <c r="AC449" s="38"/>
      <c r="AD449" s="38"/>
      <c r="AE449" s="38"/>
      <c r="AR449" s="223" t="s">
        <v>228</v>
      </c>
      <c r="AT449" s="223" t="s">
        <v>352</v>
      </c>
      <c r="AU449" s="223" t="s">
        <v>82</v>
      </c>
      <c r="AY449" s="17" t="s">
        <v>351</v>
      </c>
      <c r="BE449" s="224">
        <f>IF(N449="základní",J449,0)</f>
        <v>0</v>
      </c>
      <c r="BF449" s="224">
        <f>IF(N449="snížená",J449,0)</f>
        <v>0</v>
      </c>
      <c r="BG449" s="224">
        <f>IF(N449="zákl. přenesená",J449,0)</f>
        <v>0</v>
      </c>
      <c r="BH449" s="224">
        <f>IF(N449="sníž. přenesená",J449,0)</f>
        <v>0</v>
      </c>
      <c r="BI449" s="224">
        <f>IF(N449="nulová",J449,0)</f>
        <v>0</v>
      </c>
      <c r="BJ449" s="17" t="s">
        <v>82</v>
      </c>
      <c r="BK449" s="224">
        <f>ROUND(I449*H449,2)</f>
        <v>0</v>
      </c>
      <c r="BL449" s="17" t="s">
        <v>228</v>
      </c>
      <c r="BM449" s="223" t="s">
        <v>1076</v>
      </c>
    </row>
    <row r="450" spans="1:51" s="13" customFormat="1" ht="12">
      <c r="A450" s="13"/>
      <c r="B450" s="236"/>
      <c r="C450" s="237"/>
      <c r="D450" s="227" t="s">
        <v>358</v>
      </c>
      <c r="E450" s="238" t="s">
        <v>1077</v>
      </c>
      <c r="F450" s="239" t="s">
        <v>1078</v>
      </c>
      <c r="G450" s="237"/>
      <c r="H450" s="240">
        <v>13.16</v>
      </c>
      <c r="I450" s="241"/>
      <c r="J450" s="237"/>
      <c r="K450" s="237"/>
      <c r="L450" s="242"/>
      <c r="M450" s="243"/>
      <c r="N450" s="244"/>
      <c r="O450" s="244"/>
      <c r="P450" s="244"/>
      <c r="Q450" s="244"/>
      <c r="R450" s="244"/>
      <c r="S450" s="244"/>
      <c r="T450" s="245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T450" s="246" t="s">
        <v>358</v>
      </c>
      <c r="AU450" s="246" t="s">
        <v>82</v>
      </c>
      <c r="AV450" s="13" t="s">
        <v>138</v>
      </c>
      <c r="AW450" s="13" t="s">
        <v>35</v>
      </c>
      <c r="AX450" s="13" t="s">
        <v>74</v>
      </c>
      <c r="AY450" s="246" t="s">
        <v>351</v>
      </c>
    </row>
    <row r="451" spans="1:51" s="13" customFormat="1" ht="12">
      <c r="A451" s="13"/>
      <c r="B451" s="236"/>
      <c r="C451" s="237"/>
      <c r="D451" s="227" t="s">
        <v>358</v>
      </c>
      <c r="E451" s="238" t="s">
        <v>214</v>
      </c>
      <c r="F451" s="239" t="s">
        <v>1079</v>
      </c>
      <c r="G451" s="237"/>
      <c r="H451" s="240">
        <v>129.91</v>
      </c>
      <c r="I451" s="241"/>
      <c r="J451" s="237"/>
      <c r="K451" s="237"/>
      <c r="L451" s="242"/>
      <c r="M451" s="243"/>
      <c r="N451" s="244"/>
      <c r="O451" s="244"/>
      <c r="P451" s="244"/>
      <c r="Q451" s="244"/>
      <c r="R451" s="244"/>
      <c r="S451" s="244"/>
      <c r="T451" s="245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T451" s="246" t="s">
        <v>358</v>
      </c>
      <c r="AU451" s="246" t="s">
        <v>82</v>
      </c>
      <c r="AV451" s="13" t="s">
        <v>138</v>
      </c>
      <c r="AW451" s="13" t="s">
        <v>35</v>
      </c>
      <c r="AX451" s="13" t="s">
        <v>74</v>
      </c>
      <c r="AY451" s="246" t="s">
        <v>351</v>
      </c>
    </row>
    <row r="452" spans="1:51" s="13" customFormat="1" ht="12">
      <c r="A452" s="13"/>
      <c r="B452" s="236"/>
      <c r="C452" s="237"/>
      <c r="D452" s="227" t="s">
        <v>358</v>
      </c>
      <c r="E452" s="238" t="s">
        <v>216</v>
      </c>
      <c r="F452" s="239" t="s">
        <v>1080</v>
      </c>
      <c r="G452" s="237"/>
      <c r="H452" s="240">
        <v>18.08</v>
      </c>
      <c r="I452" s="241"/>
      <c r="J452" s="237"/>
      <c r="K452" s="237"/>
      <c r="L452" s="242"/>
      <c r="M452" s="243"/>
      <c r="N452" s="244"/>
      <c r="O452" s="244"/>
      <c r="P452" s="244"/>
      <c r="Q452" s="244"/>
      <c r="R452" s="244"/>
      <c r="S452" s="244"/>
      <c r="T452" s="245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T452" s="246" t="s">
        <v>358</v>
      </c>
      <c r="AU452" s="246" t="s">
        <v>82</v>
      </c>
      <c r="AV452" s="13" t="s">
        <v>138</v>
      </c>
      <c r="AW452" s="13" t="s">
        <v>35</v>
      </c>
      <c r="AX452" s="13" t="s">
        <v>74</v>
      </c>
      <c r="AY452" s="246" t="s">
        <v>351</v>
      </c>
    </row>
    <row r="453" spans="1:51" s="13" customFormat="1" ht="12">
      <c r="A453" s="13"/>
      <c r="B453" s="236"/>
      <c r="C453" s="237"/>
      <c r="D453" s="227" t="s">
        <v>358</v>
      </c>
      <c r="E453" s="238" t="s">
        <v>1081</v>
      </c>
      <c r="F453" s="239" t="s">
        <v>1082</v>
      </c>
      <c r="G453" s="237"/>
      <c r="H453" s="240">
        <v>161.15</v>
      </c>
      <c r="I453" s="241"/>
      <c r="J453" s="237"/>
      <c r="K453" s="237"/>
      <c r="L453" s="242"/>
      <c r="M453" s="243"/>
      <c r="N453" s="244"/>
      <c r="O453" s="244"/>
      <c r="P453" s="244"/>
      <c r="Q453" s="244"/>
      <c r="R453" s="244"/>
      <c r="S453" s="244"/>
      <c r="T453" s="245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T453" s="246" t="s">
        <v>358</v>
      </c>
      <c r="AU453" s="246" t="s">
        <v>82</v>
      </c>
      <c r="AV453" s="13" t="s">
        <v>138</v>
      </c>
      <c r="AW453" s="13" t="s">
        <v>35</v>
      </c>
      <c r="AX453" s="13" t="s">
        <v>82</v>
      </c>
      <c r="AY453" s="246" t="s">
        <v>351</v>
      </c>
    </row>
    <row r="454" spans="1:65" s="2" customFormat="1" ht="21.75" customHeight="1">
      <c r="A454" s="38"/>
      <c r="B454" s="39"/>
      <c r="C454" s="212" t="s">
        <v>1083</v>
      </c>
      <c r="D454" s="212" t="s">
        <v>352</v>
      </c>
      <c r="E454" s="213" t="s">
        <v>1084</v>
      </c>
      <c r="F454" s="214" t="s">
        <v>1085</v>
      </c>
      <c r="G454" s="215" t="s">
        <v>1086</v>
      </c>
      <c r="H454" s="216">
        <v>10</v>
      </c>
      <c r="I454" s="217"/>
      <c r="J454" s="218">
        <f>ROUND(I454*H454,2)</f>
        <v>0</v>
      </c>
      <c r="K454" s="214" t="s">
        <v>28</v>
      </c>
      <c r="L454" s="44"/>
      <c r="M454" s="219" t="s">
        <v>28</v>
      </c>
      <c r="N454" s="220" t="s">
        <v>45</v>
      </c>
      <c r="O454" s="84"/>
      <c r="P454" s="221">
        <f>O454*H454</f>
        <v>0</v>
      </c>
      <c r="Q454" s="221">
        <v>0</v>
      </c>
      <c r="R454" s="221">
        <f>Q454*H454</f>
        <v>0</v>
      </c>
      <c r="S454" s="221">
        <v>0</v>
      </c>
      <c r="T454" s="222">
        <f>S454*H454</f>
        <v>0</v>
      </c>
      <c r="U454" s="38"/>
      <c r="V454" s="38"/>
      <c r="W454" s="38"/>
      <c r="X454" s="38"/>
      <c r="Y454" s="38"/>
      <c r="Z454" s="38"/>
      <c r="AA454" s="38"/>
      <c r="AB454" s="38"/>
      <c r="AC454" s="38"/>
      <c r="AD454" s="38"/>
      <c r="AE454" s="38"/>
      <c r="AR454" s="223" t="s">
        <v>228</v>
      </c>
      <c r="AT454" s="223" t="s">
        <v>352</v>
      </c>
      <c r="AU454" s="223" t="s">
        <v>82</v>
      </c>
      <c r="AY454" s="17" t="s">
        <v>351</v>
      </c>
      <c r="BE454" s="224">
        <f>IF(N454="základní",J454,0)</f>
        <v>0</v>
      </c>
      <c r="BF454" s="224">
        <f>IF(N454="snížená",J454,0)</f>
        <v>0</v>
      </c>
      <c r="BG454" s="224">
        <f>IF(N454="zákl. přenesená",J454,0)</f>
        <v>0</v>
      </c>
      <c r="BH454" s="224">
        <f>IF(N454="sníž. přenesená",J454,0)</f>
        <v>0</v>
      </c>
      <c r="BI454" s="224">
        <f>IF(N454="nulová",J454,0)</f>
        <v>0</v>
      </c>
      <c r="BJ454" s="17" t="s">
        <v>82</v>
      </c>
      <c r="BK454" s="224">
        <f>ROUND(I454*H454,2)</f>
        <v>0</v>
      </c>
      <c r="BL454" s="17" t="s">
        <v>228</v>
      </c>
      <c r="BM454" s="223" t="s">
        <v>1087</v>
      </c>
    </row>
    <row r="455" spans="1:51" s="12" customFormat="1" ht="12">
      <c r="A455" s="12"/>
      <c r="B455" s="225"/>
      <c r="C455" s="226"/>
      <c r="D455" s="227" t="s">
        <v>358</v>
      </c>
      <c r="E455" s="228" t="s">
        <v>28</v>
      </c>
      <c r="F455" s="229" t="s">
        <v>1088</v>
      </c>
      <c r="G455" s="226"/>
      <c r="H455" s="228" t="s">
        <v>28</v>
      </c>
      <c r="I455" s="230"/>
      <c r="J455" s="226"/>
      <c r="K455" s="226"/>
      <c r="L455" s="231"/>
      <c r="M455" s="232"/>
      <c r="N455" s="233"/>
      <c r="O455" s="233"/>
      <c r="P455" s="233"/>
      <c r="Q455" s="233"/>
      <c r="R455" s="233"/>
      <c r="S455" s="233"/>
      <c r="T455" s="234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T455" s="235" t="s">
        <v>358</v>
      </c>
      <c r="AU455" s="235" t="s">
        <v>82</v>
      </c>
      <c r="AV455" s="12" t="s">
        <v>82</v>
      </c>
      <c r="AW455" s="12" t="s">
        <v>35</v>
      </c>
      <c r="AX455" s="12" t="s">
        <v>74</v>
      </c>
      <c r="AY455" s="235" t="s">
        <v>351</v>
      </c>
    </row>
    <row r="456" spans="1:51" s="13" customFormat="1" ht="12">
      <c r="A456" s="13"/>
      <c r="B456" s="236"/>
      <c r="C456" s="237"/>
      <c r="D456" s="227" t="s">
        <v>358</v>
      </c>
      <c r="E456" s="238" t="s">
        <v>1089</v>
      </c>
      <c r="F456" s="239" t="s">
        <v>417</v>
      </c>
      <c r="G456" s="237"/>
      <c r="H456" s="240">
        <v>10</v>
      </c>
      <c r="I456" s="241"/>
      <c r="J456" s="237"/>
      <c r="K456" s="237"/>
      <c r="L456" s="242"/>
      <c r="M456" s="243"/>
      <c r="N456" s="244"/>
      <c r="O456" s="244"/>
      <c r="P456" s="244"/>
      <c r="Q456" s="244"/>
      <c r="R456" s="244"/>
      <c r="S456" s="244"/>
      <c r="T456" s="245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T456" s="246" t="s">
        <v>358</v>
      </c>
      <c r="AU456" s="246" t="s">
        <v>82</v>
      </c>
      <c r="AV456" s="13" t="s">
        <v>138</v>
      </c>
      <c r="AW456" s="13" t="s">
        <v>35</v>
      </c>
      <c r="AX456" s="13" t="s">
        <v>82</v>
      </c>
      <c r="AY456" s="246" t="s">
        <v>351</v>
      </c>
    </row>
    <row r="457" spans="1:65" s="2" customFormat="1" ht="16.5" customHeight="1">
      <c r="A457" s="38"/>
      <c r="B457" s="39"/>
      <c r="C457" s="212" t="s">
        <v>1090</v>
      </c>
      <c r="D457" s="212" t="s">
        <v>352</v>
      </c>
      <c r="E457" s="213" t="s">
        <v>1091</v>
      </c>
      <c r="F457" s="214" t="s">
        <v>1092</v>
      </c>
      <c r="G457" s="215" t="s">
        <v>612</v>
      </c>
      <c r="H457" s="216">
        <v>37.1</v>
      </c>
      <c r="I457" s="217"/>
      <c r="J457" s="218">
        <f>ROUND(I457*H457,2)</f>
        <v>0</v>
      </c>
      <c r="K457" s="214" t="s">
        <v>28</v>
      </c>
      <c r="L457" s="44"/>
      <c r="M457" s="219" t="s">
        <v>28</v>
      </c>
      <c r="N457" s="220" t="s">
        <v>45</v>
      </c>
      <c r="O457" s="84"/>
      <c r="P457" s="221">
        <f>O457*H457</f>
        <v>0</v>
      </c>
      <c r="Q457" s="221">
        <v>0</v>
      </c>
      <c r="R457" s="221">
        <f>Q457*H457</f>
        <v>0</v>
      </c>
      <c r="S457" s="221">
        <v>0</v>
      </c>
      <c r="T457" s="222">
        <f>S457*H457</f>
        <v>0</v>
      </c>
      <c r="U457" s="38"/>
      <c r="V457" s="38"/>
      <c r="W457" s="38"/>
      <c r="X457" s="38"/>
      <c r="Y457" s="38"/>
      <c r="Z457" s="38"/>
      <c r="AA457" s="38"/>
      <c r="AB457" s="38"/>
      <c r="AC457" s="38"/>
      <c r="AD457" s="38"/>
      <c r="AE457" s="38"/>
      <c r="AR457" s="223" t="s">
        <v>228</v>
      </c>
      <c r="AT457" s="223" t="s">
        <v>352</v>
      </c>
      <c r="AU457" s="223" t="s">
        <v>82</v>
      </c>
      <c r="AY457" s="17" t="s">
        <v>351</v>
      </c>
      <c r="BE457" s="224">
        <f>IF(N457="základní",J457,0)</f>
        <v>0</v>
      </c>
      <c r="BF457" s="224">
        <f>IF(N457="snížená",J457,0)</f>
        <v>0</v>
      </c>
      <c r="BG457" s="224">
        <f>IF(N457="zákl. přenesená",J457,0)</f>
        <v>0</v>
      </c>
      <c r="BH457" s="224">
        <f>IF(N457="sníž. přenesená",J457,0)</f>
        <v>0</v>
      </c>
      <c r="BI457" s="224">
        <f>IF(N457="nulová",J457,0)</f>
        <v>0</v>
      </c>
      <c r="BJ457" s="17" t="s">
        <v>82</v>
      </c>
      <c r="BK457" s="224">
        <f>ROUND(I457*H457,2)</f>
        <v>0</v>
      </c>
      <c r="BL457" s="17" t="s">
        <v>228</v>
      </c>
      <c r="BM457" s="223" t="s">
        <v>1093</v>
      </c>
    </row>
    <row r="458" spans="1:51" s="12" customFormat="1" ht="12">
      <c r="A458" s="12"/>
      <c r="B458" s="225"/>
      <c r="C458" s="226"/>
      <c r="D458" s="227" t="s">
        <v>358</v>
      </c>
      <c r="E458" s="228" t="s">
        <v>28</v>
      </c>
      <c r="F458" s="229" t="s">
        <v>1088</v>
      </c>
      <c r="G458" s="226"/>
      <c r="H458" s="228" t="s">
        <v>28</v>
      </c>
      <c r="I458" s="230"/>
      <c r="J458" s="226"/>
      <c r="K458" s="226"/>
      <c r="L458" s="231"/>
      <c r="M458" s="232"/>
      <c r="N458" s="233"/>
      <c r="O458" s="233"/>
      <c r="P458" s="233"/>
      <c r="Q458" s="233"/>
      <c r="R458" s="233"/>
      <c r="S458" s="233"/>
      <c r="T458" s="234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T458" s="235" t="s">
        <v>358</v>
      </c>
      <c r="AU458" s="235" t="s">
        <v>82</v>
      </c>
      <c r="AV458" s="12" t="s">
        <v>82</v>
      </c>
      <c r="AW458" s="12" t="s">
        <v>35</v>
      </c>
      <c r="AX458" s="12" t="s">
        <v>74</v>
      </c>
      <c r="AY458" s="235" t="s">
        <v>351</v>
      </c>
    </row>
    <row r="459" spans="1:51" s="13" customFormat="1" ht="12">
      <c r="A459" s="13"/>
      <c r="B459" s="236"/>
      <c r="C459" s="237"/>
      <c r="D459" s="227" t="s">
        <v>358</v>
      </c>
      <c r="E459" s="238" t="s">
        <v>1094</v>
      </c>
      <c r="F459" s="239" t="s">
        <v>1095</v>
      </c>
      <c r="G459" s="237"/>
      <c r="H459" s="240">
        <v>37.1</v>
      </c>
      <c r="I459" s="241"/>
      <c r="J459" s="237"/>
      <c r="K459" s="237"/>
      <c r="L459" s="242"/>
      <c r="M459" s="243"/>
      <c r="N459" s="244"/>
      <c r="O459" s="244"/>
      <c r="P459" s="244"/>
      <c r="Q459" s="244"/>
      <c r="R459" s="244"/>
      <c r="S459" s="244"/>
      <c r="T459" s="245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T459" s="246" t="s">
        <v>358</v>
      </c>
      <c r="AU459" s="246" t="s">
        <v>82</v>
      </c>
      <c r="AV459" s="13" t="s">
        <v>138</v>
      </c>
      <c r="AW459" s="13" t="s">
        <v>35</v>
      </c>
      <c r="AX459" s="13" t="s">
        <v>82</v>
      </c>
      <c r="AY459" s="246" t="s">
        <v>351</v>
      </c>
    </row>
    <row r="460" spans="1:63" s="11" customFormat="1" ht="25.9" customHeight="1">
      <c r="A460" s="11"/>
      <c r="B460" s="198"/>
      <c r="C460" s="199"/>
      <c r="D460" s="200" t="s">
        <v>73</v>
      </c>
      <c r="E460" s="201" t="s">
        <v>1096</v>
      </c>
      <c r="F460" s="201" t="s">
        <v>1097</v>
      </c>
      <c r="G460" s="199"/>
      <c r="H460" s="199"/>
      <c r="I460" s="202"/>
      <c r="J460" s="203">
        <f>BK460</f>
        <v>0</v>
      </c>
      <c r="K460" s="199"/>
      <c r="L460" s="204"/>
      <c r="M460" s="205"/>
      <c r="N460" s="206"/>
      <c r="O460" s="206"/>
      <c r="P460" s="207">
        <f>SUM(P461:P492)</f>
        <v>0</v>
      </c>
      <c r="Q460" s="206"/>
      <c r="R460" s="207">
        <f>SUM(R461:R492)</f>
        <v>1.5111570400000003</v>
      </c>
      <c r="S460" s="206"/>
      <c r="T460" s="208">
        <f>SUM(T461:T492)</f>
        <v>0</v>
      </c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R460" s="209" t="s">
        <v>228</v>
      </c>
      <c r="AT460" s="210" t="s">
        <v>73</v>
      </c>
      <c r="AU460" s="210" t="s">
        <v>74</v>
      </c>
      <c r="AY460" s="209" t="s">
        <v>351</v>
      </c>
      <c r="BK460" s="211">
        <f>SUM(BK461:BK492)</f>
        <v>0</v>
      </c>
    </row>
    <row r="461" spans="1:65" s="2" customFormat="1" ht="21.75" customHeight="1">
      <c r="A461" s="38"/>
      <c r="B461" s="39"/>
      <c r="C461" s="212" t="s">
        <v>1098</v>
      </c>
      <c r="D461" s="212" t="s">
        <v>352</v>
      </c>
      <c r="E461" s="213" t="s">
        <v>1099</v>
      </c>
      <c r="F461" s="214" t="s">
        <v>1100</v>
      </c>
      <c r="G461" s="215" t="s">
        <v>398</v>
      </c>
      <c r="H461" s="216">
        <v>187.969</v>
      </c>
      <c r="I461" s="217"/>
      <c r="J461" s="218">
        <f>ROUND(I461*H461,2)</f>
        <v>0</v>
      </c>
      <c r="K461" s="214" t="s">
        <v>356</v>
      </c>
      <c r="L461" s="44"/>
      <c r="M461" s="219" t="s">
        <v>28</v>
      </c>
      <c r="N461" s="220" t="s">
        <v>45</v>
      </c>
      <c r="O461" s="84"/>
      <c r="P461" s="221">
        <f>O461*H461</f>
        <v>0</v>
      </c>
      <c r="Q461" s="221">
        <v>0</v>
      </c>
      <c r="R461" s="221">
        <f>Q461*H461</f>
        <v>0</v>
      </c>
      <c r="S461" s="221">
        <v>0</v>
      </c>
      <c r="T461" s="222">
        <f>S461*H461</f>
        <v>0</v>
      </c>
      <c r="U461" s="38"/>
      <c r="V461" s="38"/>
      <c r="W461" s="38"/>
      <c r="X461" s="38"/>
      <c r="Y461" s="38"/>
      <c r="Z461" s="38"/>
      <c r="AA461" s="38"/>
      <c r="AB461" s="38"/>
      <c r="AC461" s="38"/>
      <c r="AD461" s="38"/>
      <c r="AE461" s="38"/>
      <c r="AR461" s="223" t="s">
        <v>228</v>
      </c>
      <c r="AT461" s="223" t="s">
        <v>352</v>
      </c>
      <c r="AU461" s="223" t="s">
        <v>82</v>
      </c>
      <c r="AY461" s="17" t="s">
        <v>351</v>
      </c>
      <c r="BE461" s="224">
        <f>IF(N461="základní",J461,0)</f>
        <v>0</v>
      </c>
      <c r="BF461" s="224">
        <f>IF(N461="snížená",J461,0)</f>
        <v>0</v>
      </c>
      <c r="BG461" s="224">
        <f>IF(N461="zákl. přenesená",J461,0)</f>
        <v>0</v>
      </c>
      <c r="BH461" s="224">
        <f>IF(N461="sníž. přenesená",J461,0)</f>
        <v>0</v>
      </c>
      <c r="BI461" s="224">
        <f>IF(N461="nulová",J461,0)</f>
        <v>0</v>
      </c>
      <c r="BJ461" s="17" t="s">
        <v>82</v>
      </c>
      <c r="BK461" s="224">
        <f>ROUND(I461*H461,2)</f>
        <v>0</v>
      </c>
      <c r="BL461" s="17" t="s">
        <v>228</v>
      </c>
      <c r="BM461" s="223" t="s">
        <v>1101</v>
      </c>
    </row>
    <row r="462" spans="1:51" s="12" customFormat="1" ht="12">
      <c r="A462" s="12"/>
      <c r="B462" s="225"/>
      <c r="C462" s="226"/>
      <c r="D462" s="227" t="s">
        <v>358</v>
      </c>
      <c r="E462" s="228" t="s">
        <v>28</v>
      </c>
      <c r="F462" s="229" t="s">
        <v>359</v>
      </c>
      <c r="G462" s="226"/>
      <c r="H462" s="228" t="s">
        <v>28</v>
      </c>
      <c r="I462" s="230"/>
      <c r="J462" s="226"/>
      <c r="K462" s="226"/>
      <c r="L462" s="231"/>
      <c r="M462" s="232"/>
      <c r="N462" s="233"/>
      <c r="O462" s="233"/>
      <c r="P462" s="233"/>
      <c r="Q462" s="233"/>
      <c r="R462" s="233"/>
      <c r="S462" s="233"/>
      <c r="T462" s="234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T462" s="235" t="s">
        <v>358</v>
      </c>
      <c r="AU462" s="235" t="s">
        <v>82</v>
      </c>
      <c r="AV462" s="12" t="s">
        <v>82</v>
      </c>
      <c r="AW462" s="12" t="s">
        <v>35</v>
      </c>
      <c r="AX462" s="12" t="s">
        <v>74</v>
      </c>
      <c r="AY462" s="235" t="s">
        <v>351</v>
      </c>
    </row>
    <row r="463" spans="1:51" s="13" customFormat="1" ht="12">
      <c r="A463" s="13"/>
      <c r="B463" s="236"/>
      <c r="C463" s="237"/>
      <c r="D463" s="227" t="s">
        <v>358</v>
      </c>
      <c r="E463" s="238" t="s">
        <v>1102</v>
      </c>
      <c r="F463" s="239" t="s">
        <v>1103</v>
      </c>
      <c r="G463" s="237"/>
      <c r="H463" s="240">
        <v>187.969</v>
      </c>
      <c r="I463" s="241"/>
      <c r="J463" s="237"/>
      <c r="K463" s="237"/>
      <c r="L463" s="242"/>
      <c r="M463" s="243"/>
      <c r="N463" s="244"/>
      <c r="O463" s="244"/>
      <c r="P463" s="244"/>
      <c r="Q463" s="244"/>
      <c r="R463" s="244"/>
      <c r="S463" s="244"/>
      <c r="T463" s="245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T463" s="246" t="s">
        <v>358</v>
      </c>
      <c r="AU463" s="246" t="s">
        <v>82</v>
      </c>
      <c r="AV463" s="13" t="s">
        <v>138</v>
      </c>
      <c r="AW463" s="13" t="s">
        <v>35</v>
      </c>
      <c r="AX463" s="13" t="s">
        <v>82</v>
      </c>
      <c r="AY463" s="246" t="s">
        <v>351</v>
      </c>
    </row>
    <row r="464" spans="1:65" s="2" customFormat="1" ht="21.75" customHeight="1">
      <c r="A464" s="38"/>
      <c r="B464" s="39"/>
      <c r="C464" s="212" t="s">
        <v>1104</v>
      </c>
      <c r="D464" s="212" t="s">
        <v>352</v>
      </c>
      <c r="E464" s="213" t="s">
        <v>1105</v>
      </c>
      <c r="F464" s="214" t="s">
        <v>1106</v>
      </c>
      <c r="G464" s="215" t="s">
        <v>398</v>
      </c>
      <c r="H464" s="216">
        <v>88.98</v>
      </c>
      <c r="I464" s="217"/>
      <c r="J464" s="218">
        <f>ROUND(I464*H464,2)</f>
        <v>0</v>
      </c>
      <c r="K464" s="214" t="s">
        <v>356</v>
      </c>
      <c r="L464" s="44"/>
      <c r="M464" s="219" t="s">
        <v>28</v>
      </c>
      <c r="N464" s="220" t="s">
        <v>45</v>
      </c>
      <c r="O464" s="84"/>
      <c r="P464" s="221">
        <f>O464*H464</f>
        <v>0</v>
      </c>
      <c r="Q464" s="221">
        <v>0</v>
      </c>
      <c r="R464" s="221">
        <f>Q464*H464</f>
        <v>0</v>
      </c>
      <c r="S464" s="221">
        <v>0</v>
      </c>
      <c r="T464" s="222">
        <f>S464*H464</f>
        <v>0</v>
      </c>
      <c r="U464" s="38"/>
      <c r="V464" s="38"/>
      <c r="W464" s="38"/>
      <c r="X464" s="38"/>
      <c r="Y464" s="38"/>
      <c r="Z464" s="38"/>
      <c r="AA464" s="38"/>
      <c r="AB464" s="38"/>
      <c r="AC464" s="38"/>
      <c r="AD464" s="38"/>
      <c r="AE464" s="38"/>
      <c r="AR464" s="223" t="s">
        <v>228</v>
      </c>
      <c r="AT464" s="223" t="s">
        <v>352</v>
      </c>
      <c r="AU464" s="223" t="s">
        <v>82</v>
      </c>
      <c r="AY464" s="17" t="s">
        <v>351</v>
      </c>
      <c r="BE464" s="224">
        <f>IF(N464="základní",J464,0)</f>
        <v>0</v>
      </c>
      <c r="BF464" s="224">
        <f>IF(N464="snížená",J464,0)</f>
        <v>0</v>
      </c>
      <c r="BG464" s="224">
        <f>IF(N464="zákl. přenesená",J464,0)</f>
        <v>0</v>
      </c>
      <c r="BH464" s="224">
        <f>IF(N464="sníž. přenesená",J464,0)</f>
        <v>0</v>
      </c>
      <c r="BI464" s="224">
        <f>IF(N464="nulová",J464,0)</f>
        <v>0</v>
      </c>
      <c r="BJ464" s="17" t="s">
        <v>82</v>
      </c>
      <c r="BK464" s="224">
        <f>ROUND(I464*H464,2)</f>
        <v>0</v>
      </c>
      <c r="BL464" s="17" t="s">
        <v>228</v>
      </c>
      <c r="BM464" s="223" t="s">
        <v>1107</v>
      </c>
    </row>
    <row r="465" spans="1:51" s="12" customFormat="1" ht="12">
      <c r="A465" s="12"/>
      <c r="B465" s="225"/>
      <c r="C465" s="226"/>
      <c r="D465" s="227" t="s">
        <v>358</v>
      </c>
      <c r="E465" s="228" t="s">
        <v>28</v>
      </c>
      <c r="F465" s="229" t="s">
        <v>359</v>
      </c>
      <c r="G465" s="226"/>
      <c r="H465" s="228" t="s">
        <v>28</v>
      </c>
      <c r="I465" s="230"/>
      <c r="J465" s="226"/>
      <c r="K465" s="226"/>
      <c r="L465" s="231"/>
      <c r="M465" s="232"/>
      <c r="N465" s="233"/>
      <c r="O465" s="233"/>
      <c r="P465" s="233"/>
      <c r="Q465" s="233"/>
      <c r="R465" s="233"/>
      <c r="S465" s="233"/>
      <c r="T465" s="234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T465" s="235" t="s">
        <v>358</v>
      </c>
      <c r="AU465" s="235" t="s">
        <v>82</v>
      </c>
      <c r="AV465" s="12" t="s">
        <v>82</v>
      </c>
      <c r="AW465" s="12" t="s">
        <v>35</v>
      </c>
      <c r="AX465" s="12" t="s">
        <v>74</v>
      </c>
      <c r="AY465" s="235" t="s">
        <v>351</v>
      </c>
    </row>
    <row r="466" spans="1:51" s="13" customFormat="1" ht="12">
      <c r="A466" s="13"/>
      <c r="B466" s="236"/>
      <c r="C466" s="237"/>
      <c r="D466" s="227" t="s">
        <v>358</v>
      </c>
      <c r="E466" s="238" t="s">
        <v>1108</v>
      </c>
      <c r="F466" s="239" t="s">
        <v>1109</v>
      </c>
      <c r="G466" s="237"/>
      <c r="H466" s="240">
        <v>88.98</v>
      </c>
      <c r="I466" s="241"/>
      <c r="J466" s="237"/>
      <c r="K466" s="237"/>
      <c r="L466" s="242"/>
      <c r="M466" s="243"/>
      <c r="N466" s="244"/>
      <c r="O466" s="244"/>
      <c r="P466" s="244"/>
      <c r="Q466" s="244"/>
      <c r="R466" s="244"/>
      <c r="S466" s="244"/>
      <c r="T466" s="245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T466" s="246" t="s">
        <v>358</v>
      </c>
      <c r="AU466" s="246" t="s">
        <v>82</v>
      </c>
      <c r="AV466" s="13" t="s">
        <v>138</v>
      </c>
      <c r="AW466" s="13" t="s">
        <v>35</v>
      </c>
      <c r="AX466" s="13" t="s">
        <v>82</v>
      </c>
      <c r="AY466" s="246" t="s">
        <v>351</v>
      </c>
    </row>
    <row r="467" spans="1:65" s="2" customFormat="1" ht="16.5" customHeight="1">
      <c r="A467" s="38"/>
      <c r="B467" s="39"/>
      <c r="C467" s="247" t="s">
        <v>1110</v>
      </c>
      <c r="D467" s="247" t="s">
        <v>612</v>
      </c>
      <c r="E467" s="248" t="s">
        <v>1111</v>
      </c>
      <c r="F467" s="249" t="s">
        <v>1112</v>
      </c>
      <c r="G467" s="250" t="s">
        <v>540</v>
      </c>
      <c r="H467" s="251">
        <v>0.087</v>
      </c>
      <c r="I467" s="252"/>
      <c r="J467" s="253">
        <f>ROUND(I467*H467,2)</f>
        <v>0</v>
      </c>
      <c r="K467" s="249" t="s">
        <v>356</v>
      </c>
      <c r="L467" s="254"/>
      <c r="M467" s="255" t="s">
        <v>28</v>
      </c>
      <c r="N467" s="256" t="s">
        <v>45</v>
      </c>
      <c r="O467" s="84"/>
      <c r="P467" s="221">
        <f>O467*H467</f>
        <v>0</v>
      </c>
      <c r="Q467" s="221">
        <v>1</v>
      </c>
      <c r="R467" s="221">
        <f>Q467*H467</f>
        <v>0.087</v>
      </c>
      <c r="S467" s="221">
        <v>0</v>
      </c>
      <c r="T467" s="222">
        <f>S467*H467</f>
        <v>0</v>
      </c>
      <c r="U467" s="38"/>
      <c r="V467" s="38"/>
      <c r="W467" s="38"/>
      <c r="X467" s="38"/>
      <c r="Y467" s="38"/>
      <c r="Z467" s="38"/>
      <c r="AA467" s="38"/>
      <c r="AB467" s="38"/>
      <c r="AC467" s="38"/>
      <c r="AD467" s="38"/>
      <c r="AE467" s="38"/>
      <c r="AR467" s="223" t="s">
        <v>405</v>
      </c>
      <c r="AT467" s="223" t="s">
        <v>612</v>
      </c>
      <c r="AU467" s="223" t="s">
        <v>82</v>
      </c>
      <c r="AY467" s="17" t="s">
        <v>351</v>
      </c>
      <c r="BE467" s="224">
        <f>IF(N467="základní",J467,0)</f>
        <v>0</v>
      </c>
      <c r="BF467" s="224">
        <f>IF(N467="snížená",J467,0)</f>
        <v>0</v>
      </c>
      <c r="BG467" s="224">
        <f>IF(N467="zákl. přenesená",J467,0)</f>
        <v>0</v>
      </c>
      <c r="BH467" s="224">
        <f>IF(N467="sníž. přenesená",J467,0)</f>
        <v>0</v>
      </c>
      <c r="BI467" s="224">
        <f>IF(N467="nulová",J467,0)</f>
        <v>0</v>
      </c>
      <c r="BJ467" s="17" t="s">
        <v>82</v>
      </c>
      <c r="BK467" s="224">
        <f>ROUND(I467*H467,2)</f>
        <v>0</v>
      </c>
      <c r="BL467" s="17" t="s">
        <v>228</v>
      </c>
      <c r="BM467" s="223" t="s">
        <v>1113</v>
      </c>
    </row>
    <row r="468" spans="1:51" s="13" customFormat="1" ht="12">
      <c r="A468" s="13"/>
      <c r="B468" s="236"/>
      <c r="C468" s="237"/>
      <c r="D468" s="227" t="s">
        <v>358</v>
      </c>
      <c r="E468" s="238" t="s">
        <v>1114</v>
      </c>
      <c r="F468" s="239" t="s">
        <v>1115</v>
      </c>
      <c r="G468" s="237"/>
      <c r="H468" s="240">
        <v>0.056</v>
      </c>
      <c r="I468" s="241"/>
      <c r="J468" s="237"/>
      <c r="K468" s="237"/>
      <c r="L468" s="242"/>
      <c r="M468" s="243"/>
      <c r="N468" s="244"/>
      <c r="O468" s="244"/>
      <c r="P468" s="244"/>
      <c r="Q468" s="244"/>
      <c r="R468" s="244"/>
      <c r="S468" s="244"/>
      <c r="T468" s="245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T468" s="246" t="s">
        <v>358</v>
      </c>
      <c r="AU468" s="246" t="s">
        <v>82</v>
      </c>
      <c r="AV468" s="13" t="s">
        <v>138</v>
      </c>
      <c r="AW468" s="13" t="s">
        <v>35</v>
      </c>
      <c r="AX468" s="13" t="s">
        <v>74</v>
      </c>
      <c r="AY468" s="246" t="s">
        <v>351</v>
      </c>
    </row>
    <row r="469" spans="1:51" s="13" customFormat="1" ht="12">
      <c r="A469" s="13"/>
      <c r="B469" s="236"/>
      <c r="C469" s="237"/>
      <c r="D469" s="227" t="s">
        <v>358</v>
      </c>
      <c r="E469" s="238" t="s">
        <v>223</v>
      </c>
      <c r="F469" s="239" t="s">
        <v>1116</v>
      </c>
      <c r="G469" s="237"/>
      <c r="H469" s="240">
        <v>0.031</v>
      </c>
      <c r="I469" s="241"/>
      <c r="J469" s="237"/>
      <c r="K469" s="237"/>
      <c r="L469" s="242"/>
      <c r="M469" s="243"/>
      <c r="N469" s="244"/>
      <c r="O469" s="244"/>
      <c r="P469" s="244"/>
      <c r="Q469" s="244"/>
      <c r="R469" s="244"/>
      <c r="S469" s="244"/>
      <c r="T469" s="245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T469" s="246" t="s">
        <v>358</v>
      </c>
      <c r="AU469" s="246" t="s">
        <v>82</v>
      </c>
      <c r="AV469" s="13" t="s">
        <v>138</v>
      </c>
      <c r="AW469" s="13" t="s">
        <v>35</v>
      </c>
      <c r="AX469" s="13" t="s">
        <v>74</v>
      </c>
      <c r="AY469" s="246" t="s">
        <v>351</v>
      </c>
    </row>
    <row r="470" spans="1:51" s="13" customFormat="1" ht="12">
      <c r="A470" s="13"/>
      <c r="B470" s="236"/>
      <c r="C470" s="237"/>
      <c r="D470" s="227" t="s">
        <v>358</v>
      </c>
      <c r="E470" s="238" t="s">
        <v>1117</v>
      </c>
      <c r="F470" s="239" t="s">
        <v>1118</v>
      </c>
      <c r="G470" s="237"/>
      <c r="H470" s="240">
        <v>0.087</v>
      </c>
      <c r="I470" s="241"/>
      <c r="J470" s="237"/>
      <c r="K470" s="237"/>
      <c r="L470" s="242"/>
      <c r="M470" s="243"/>
      <c r="N470" s="244"/>
      <c r="O470" s="244"/>
      <c r="P470" s="244"/>
      <c r="Q470" s="244"/>
      <c r="R470" s="244"/>
      <c r="S470" s="244"/>
      <c r="T470" s="245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T470" s="246" t="s">
        <v>358</v>
      </c>
      <c r="AU470" s="246" t="s">
        <v>82</v>
      </c>
      <c r="AV470" s="13" t="s">
        <v>138</v>
      </c>
      <c r="AW470" s="13" t="s">
        <v>35</v>
      </c>
      <c r="AX470" s="13" t="s">
        <v>82</v>
      </c>
      <c r="AY470" s="246" t="s">
        <v>351</v>
      </c>
    </row>
    <row r="471" spans="1:65" s="2" customFormat="1" ht="21.75" customHeight="1">
      <c r="A471" s="38"/>
      <c r="B471" s="39"/>
      <c r="C471" s="212" t="s">
        <v>1119</v>
      </c>
      <c r="D471" s="212" t="s">
        <v>352</v>
      </c>
      <c r="E471" s="213" t="s">
        <v>1120</v>
      </c>
      <c r="F471" s="214" t="s">
        <v>1121</v>
      </c>
      <c r="G471" s="215" t="s">
        <v>398</v>
      </c>
      <c r="H471" s="216">
        <v>187.969</v>
      </c>
      <c r="I471" s="217"/>
      <c r="J471" s="218">
        <f>ROUND(I471*H471,2)</f>
        <v>0</v>
      </c>
      <c r="K471" s="214" t="s">
        <v>356</v>
      </c>
      <c r="L471" s="44"/>
      <c r="M471" s="219" t="s">
        <v>28</v>
      </c>
      <c r="N471" s="220" t="s">
        <v>45</v>
      </c>
      <c r="O471" s="84"/>
      <c r="P471" s="221">
        <f>O471*H471</f>
        <v>0</v>
      </c>
      <c r="Q471" s="221">
        <v>0.0004</v>
      </c>
      <c r="R471" s="221">
        <f>Q471*H471</f>
        <v>0.07518760000000001</v>
      </c>
      <c r="S471" s="221">
        <v>0</v>
      </c>
      <c r="T471" s="222">
        <f>S471*H471</f>
        <v>0</v>
      </c>
      <c r="U471" s="38"/>
      <c r="V471" s="38"/>
      <c r="W471" s="38"/>
      <c r="X471" s="38"/>
      <c r="Y471" s="38"/>
      <c r="Z471" s="38"/>
      <c r="AA471" s="38"/>
      <c r="AB471" s="38"/>
      <c r="AC471" s="38"/>
      <c r="AD471" s="38"/>
      <c r="AE471" s="38"/>
      <c r="AR471" s="223" t="s">
        <v>228</v>
      </c>
      <c r="AT471" s="223" t="s">
        <v>352</v>
      </c>
      <c r="AU471" s="223" t="s">
        <v>82</v>
      </c>
      <c r="AY471" s="17" t="s">
        <v>351</v>
      </c>
      <c r="BE471" s="224">
        <f>IF(N471="základní",J471,0)</f>
        <v>0</v>
      </c>
      <c r="BF471" s="224">
        <f>IF(N471="snížená",J471,0)</f>
        <v>0</v>
      </c>
      <c r="BG471" s="224">
        <f>IF(N471="zákl. přenesená",J471,0)</f>
        <v>0</v>
      </c>
      <c r="BH471" s="224">
        <f>IF(N471="sníž. přenesená",J471,0)</f>
        <v>0</v>
      </c>
      <c r="BI471" s="224">
        <f>IF(N471="nulová",J471,0)</f>
        <v>0</v>
      </c>
      <c r="BJ471" s="17" t="s">
        <v>82</v>
      </c>
      <c r="BK471" s="224">
        <f>ROUND(I471*H471,2)</f>
        <v>0</v>
      </c>
      <c r="BL471" s="17" t="s">
        <v>228</v>
      </c>
      <c r="BM471" s="223" t="s">
        <v>1122</v>
      </c>
    </row>
    <row r="472" spans="1:51" s="13" customFormat="1" ht="12">
      <c r="A472" s="13"/>
      <c r="B472" s="236"/>
      <c r="C472" s="237"/>
      <c r="D472" s="227" t="s">
        <v>358</v>
      </c>
      <c r="E472" s="238" t="s">
        <v>1123</v>
      </c>
      <c r="F472" s="239" t="s">
        <v>1124</v>
      </c>
      <c r="G472" s="237"/>
      <c r="H472" s="240">
        <v>187.969</v>
      </c>
      <c r="I472" s="241"/>
      <c r="J472" s="237"/>
      <c r="K472" s="237"/>
      <c r="L472" s="242"/>
      <c r="M472" s="243"/>
      <c r="N472" s="244"/>
      <c r="O472" s="244"/>
      <c r="P472" s="244"/>
      <c r="Q472" s="244"/>
      <c r="R472" s="244"/>
      <c r="S472" s="244"/>
      <c r="T472" s="245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T472" s="246" t="s">
        <v>358</v>
      </c>
      <c r="AU472" s="246" t="s">
        <v>82</v>
      </c>
      <c r="AV472" s="13" t="s">
        <v>138</v>
      </c>
      <c r="AW472" s="13" t="s">
        <v>35</v>
      </c>
      <c r="AX472" s="13" t="s">
        <v>82</v>
      </c>
      <c r="AY472" s="246" t="s">
        <v>351</v>
      </c>
    </row>
    <row r="473" spans="1:65" s="2" customFormat="1" ht="21.75" customHeight="1">
      <c r="A473" s="38"/>
      <c r="B473" s="39"/>
      <c r="C473" s="212" t="s">
        <v>1125</v>
      </c>
      <c r="D473" s="212" t="s">
        <v>352</v>
      </c>
      <c r="E473" s="213" t="s">
        <v>1126</v>
      </c>
      <c r="F473" s="214" t="s">
        <v>1127</v>
      </c>
      <c r="G473" s="215" t="s">
        <v>398</v>
      </c>
      <c r="H473" s="216">
        <v>88.98</v>
      </c>
      <c r="I473" s="217"/>
      <c r="J473" s="218">
        <f>ROUND(I473*H473,2)</f>
        <v>0</v>
      </c>
      <c r="K473" s="214" t="s">
        <v>356</v>
      </c>
      <c r="L473" s="44"/>
      <c r="M473" s="219" t="s">
        <v>28</v>
      </c>
      <c r="N473" s="220" t="s">
        <v>45</v>
      </c>
      <c r="O473" s="84"/>
      <c r="P473" s="221">
        <f>O473*H473</f>
        <v>0</v>
      </c>
      <c r="Q473" s="221">
        <v>0.0004</v>
      </c>
      <c r="R473" s="221">
        <f>Q473*H473</f>
        <v>0.035592000000000006</v>
      </c>
      <c r="S473" s="221">
        <v>0</v>
      </c>
      <c r="T473" s="222">
        <f>S473*H473</f>
        <v>0</v>
      </c>
      <c r="U473" s="38"/>
      <c r="V473" s="38"/>
      <c r="W473" s="38"/>
      <c r="X473" s="38"/>
      <c r="Y473" s="38"/>
      <c r="Z473" s="38"/>
      <c r="AA473" s="38"/>
      <c r="AB473" s="38"/>
      <c r="AC473" s="38"/>
      <c r="AD473" s="38"/>
      <c r="AE473" s="38"/>
      <c r="AR473" s="223" t="s">
        <v>228</v>
      </c>
      <c r="AT473" s="223" t="s">
        <v>352</v>
      </c>
      <c r="AU473" s="223" t="s">
        <v>82</v>
      </c>
      <c r="AY473" s="17" t="s">
        <v>351</v>
      </c>
      <c r="BE473" s="224">
        <f>IF(N473="základní",J473,0)</f>
        <v>0</v>
      </c>
      <c r="BF473" s="224">
        <f>IF(N473="snížená",J473,0)</f>
        <v>0</v>
      </c>
      <c r="BG473" s="224">
        <f>IF(N473="zákl. přenesená",J473,0)</f>
        <v>0</v>
      </c>
      <c r="BH473" s="224">
        <f>IF(N473="sníž. přenesená",J473,0)</f>
        <v>0</v>
      </c>
      <c r="BI473" s="224">
        <f>IF(N473="nulová",J473,0)</f>
        <v>0</v>
      </c>
      <c r="BJ473" s="17" t="s">
        <v>82</v>
      </c>
      <c r="BK473" s="224">
        <f>ROUND(I473*H473,2)</f>
        <v>0</v>
      </c>
      <c r="BL473" s="17" t="s">
        <v>228</v>
      </c>
      <c r="BM473" s="223" t="s">
        <v>1128</v>
      </c>
    </row>
    <row r="474" spans="1:51" s="13" customFormat="1" ht="12">
      <c r="A474" s="13"/>
      <c r="B474" s="236"/>
      <c r="C474" s="237"/>
      <c r="D474" s="227" t="s">
        <v>358</v>
      </c>
      <c r="E474" s="238" t="s">
        <v>1129</v>
      </c>
      <c r="F474" s="239" t="s">
        <v>1130</v>
      </c>
      <c r="G474" s="237"/>
      <c r="H474" s="240">
        <v>88.98</v>
      </c>
      <c r="I474" s="241"/>
      <c r="J474" s="237"/>
      <c r="K474" s="237"/>
      <c r="L474" s="242"/>
      <c r="M474" s="243"/>
      <c r="N474" s="244"/>
      <c r="O474" s="244"/>
      <c r="P474" s="244"/>
      <c r="Q474" s="244"/>
      <c r="R474" s="244"/>
      <c r="S474" s="244"/>
      <c r="T474" s="245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T474" s="246" t="s">
        <v>358</v>
      </c>
      <c r="AU474" s="246" t="s">
        <v>82</v>
      </c>
      <c r="AV474" s="13" t="s">
        <v>138</v>
      </c>
      <c r="AW474" s="13" t="s">
        <v>35</v>
      </c>
      <c r="AX474" s="13" t="s">
        <v>82</v>
      </c>
      <c r="AY474" s="246" t="s">
        <v>351</v>
      </c>
    </row>
    <row r="475" spans="1:65" s="2" customFormat="1" ht="33" customHeight="1">
      <c r="A475" s="38"/>
      <c r="B475" s="39"/>
      <c r="C475" s="247" t="s">
        <v>1131</v>
      </c>
      <c r="D475" s="247" t="s">
        <v>612</v>
      </c>
      <c r="E475" s="248" t="s">
        <v>1132</v>
      </c>
      <c r="F475" s="249" t="s">
        <v>1133</v>
      </c>
      <c r="G475" s="250" t="s">
        <v>398</v>
      </c>
      <c r="H475" s="251">
        <v>336.788</v>
      </c>
      <c r="I475" s="252"/>
      <c r="J475" s="253">
        <f>ROUND(I475*H475,2)</f>
        <v>0</v>
      </c>
      <c r="K475" s="249" t="s">
        <v>28</v>
      </c>
      <c r="L475" s="254"/>
      <c r="M475" s="255" t="s">
        <v>28</v>
      </c>
      <c r="N475" s="256" t="s">
        <v>45</v>
      </c>
      <c r="O475" s="84"/>
      <c r="P475" s="221">
        <f>O475*H475</f>
        <v>0</v>
      </c>
      <c r="Q475" s="221">
        <v>0.00388</v>
      </c>
      <c r="R475" s="221">
        <f>Q475*H475</f>
        <v>1.30673744</v>
      </c>
      <c r="S475" s="221">
        <v>0</v>
      </c>
      <c r="T475" s="222">
        <f>S475*H475</f>
        <v>0</v>
      </c>
      <c r="U475" s="38"/>
      <c r="V475" s="38"/>
      <c r="W475" s="38"/>
      <c r="X475" s="38"/>
      <c r="Y475" s="38"/>
      <c r="Z475" s="38"/>
      <c r="AA475" s="38"/>
      <c r="AB475" s="38"/>
      <c r="AC475" s="38"/>
      <c r="AD475" s="38"/>
      <c r="AE475" s="38"/>
      <c r="AR475" s="223" t="s">
        <v>405</v>
      </c>
      <c r="AT475" s="223" t="s">
        <v>612</v>
      </c>
      <c r="AU475" s="223" t="s">
        <v>82</v>
      </c>
      <c r="AY475" s="17" t="s">
        <v>351</v>
      </c>
      <c r="BE475" s="224">
        <f>IF(N475="základní",J475,0)</f>
        <v>0</v>
      </c>
      <c r="BF475" s="224">
        <f>IF(N475="snížená",J475,0)</f>
        <v>0</v>
      </c>
      <c r="BG475" s="224">
        <f>IF(N475="zákl. přenesená",J475,0)</f>
        <v>0</v>
      </c>
      <c r="BH475" s="224">
        <f>IF(N475="sníž. přenesená",J475,0)</f>
        <v>0</v>
      </c>
      <c r="BI475" s="224">
        <f>IF(N475="nulová",J475,0)</f>
        <v>0</v>
      </c>
      <c r="BJ475" s="17" t="s">
        <v>82</v>
      </c>
      <c r="BK475" s="224">
        <f>ROUND(I475*H475,2)</f>
        <v>0</v>
      </c>
      <c r="BL475" s="17" t="s">
        <v>228</v>
      </c>
      <c r="BM475" s="223" t="s">
        <v>1134</v>
      </c>
    </row>
    <row r="476" spans="1:51" s="13" customFormat="1" ht="12">
      <c r="A476" s="13"/>
      <c r="B476" s="236"/>
      <c r="C476" s="237"/>
      <c r="D476" s="227" t="s">
        <v>358</v>
      </c>
      <c r="E476" s="238" t="s">
        <v>1135</v>
      </c>
      <c r="F476" s="239" t="s">
        <v>1136</v>
      </c>
      <c r="G476" s="237"/>
      <c r="H476" s="240">
        <v>225.563</v>
      </c>
      <c r="I476" s="241"/>
      <c r="J476" s="237"/>
      <c r="K476" s="237"/>
      <c r="L476" s="242"/>
      <c r="M476" s="243"/>
      <c r="N476" s="244"/>
      <c r="O476" s="244"/>
      <c r="P476" s="244"/>
      <c r="Q476" s="244"/>
      <c r="R476" s="244"/>
      <c r="S476" s="244"/>
      <c r="T476" s="245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T476" s="246" t="s">
        <v>358</v>
      </c>
      <c r="AU476" s="246" t="s">
        <v>82</v>
      </c>
      <c r="AV476" s="13" t="s">
        <v>138</v>
      </c>
      <c r="AW476" s="13" t="s">
        <v>35</v>
      </c>
      <c r="AX476" s="13" t="s">
        <v>74</v>
      </c>
      <c r="AY476" s="246" t="s">
        <v>351</v>
      </c>
    </row>
    <row r="477" spans="1:51" s="13" customFormat="1" ht="12">
      <c r="A477" s="13"/>
      <c r="B477" s="236"/>
      <c r="C477" s="237"/>
      <c r="D477" s="227" t="s">
        <v>358</v>
      </c>
      <c r="E477" s="238" t="s">
        <v>225</v>
      </c>
      <c r="F477" s="239" t="s">
        <v>1137</v>
      </c>
      <c r="G477" s="237"/>
      <c r="H477" s="240">
        <v>111.225</v>
      </c>
      <c r="I477" s="241"/>
      <c r="J477" s="237"/>
      <c r="K477" s="237"/>
      <c r="L477" s="242"/>
      <c r="M477" s="243"/>
      <c r="N477" s="244"/>
      <c r="O477" s="244"/>
      <c r="P477" s="244"/>
      <c r="Q477" s="244"/>
      <c r="R477" s="244"/>
      <c r="S477" s="244"/>
      <c r="T477" s="245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T477" s="246" t="s">
        <v>358</v>
      </c>
      <c r="AU477" s="246" t="s">
        <v>82</v>
      </c>
      <c r="AV477" s="13" t="s">
        <v>138</v>
      </c>
      <c r="AW477" s="13" t="s">
        <v>35</v>
      </c>
      <c r="AX477" s="13" t="s">
        <v>74</v>
      </c>
      <c r="AY477" s="246" t="s">
        <v>351</v>
      </c>
    </row>
    <row r="478" spans="1:51" s="13" customFormat="1" ht="12">
      <c r="A478" s="13"/>
      <c r="B478" s="236"/>
      <c r="C478" s="237"/>
      <c r="D478" s="227" t="s">
        <v>358</v>
      </c>
      <c r="E478" s="238" t="s">
        <v>1138</v>
      </c>
      <c r="F478" s="239" t="s">
        <v>1139</v>
      </c>
      <c r="G478" s="237"/>
      <c r="H478" s="240">
        <v>336.788</v>
      </c>
      <c r="I478" s="241"/>
      <c r="J478" s="237"/>
      <c r="K478" s="237"/>
      <c r="L478" s="242"/>
      <c r="M478" s="243"/>
      <c r="N478" s="244"/>
      <c r="O478" s="244"/>
      <c r="P478" s="244"/>
      <c r="Q478" s="244"/>
      <c r="R478" s="244"/>
      <c r="S478" s="244"/>
      <c r="T478" s="245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T478" s="246" t="s">
        <v>358</v>
      </c>
      <c r="AU478" s="246" t="s">
        <v>82</v>
      </c>
      <c r="AV478" s="13" t="s">
        <v>138</v>
      </c>
      <c r="AW478" s="13" t="s">
        <v>35</v>
      </c>
      <c r="AX478" s="13" t="s">
        <v>82</v>
      </c>
      <c r="AY478" s="246" t="s">
        <v>351</v>
      </c>
    </row>
    <row r="479" spans="1:65" s="2" customFormat="1" ht="33" customHeight="1">
      <c r="A479" s="38"/>
      <c r="B479" s="39"/>
      <c r="C479" s="212" t="s">
        <v>1140</v>
      </c>
      <c r="D479" s="212" t="s">
        <v>352</v>
      </c>
      <c r="E479" s="213" t="s">
        <v>1141</v>
      </c>
      <c r="F479" s="214" t="s">
        <v>1142</v>
      </c>
      <c r="G479" s="215" t="s">
        <v>1086</v>
      </c>
      <c r="H479" s="216">
        <v>10</v>
      </c>
      <c r="I479" s="217"/>
      <c r="J479" s="218">
        <f>ROUND(I479*H479,2)</f>
        <v>0</v>
      </c>
      <c r="K479" s="214" t="s">
        <v>28</v>
      </c>
      <c r="L479" s="44"/>
      <c r="M479" s="219" t="s">
        <v>28</v>
      </c>
      <c r="N479" s="220" t="s">
        <v>45</v>
      </c>
      <c r="O479" s="84"/>
      <c r="P479" s="221">
        <f>O479*H479</f>
        <v>0</v>
      </c>
      <c r="Q479" s="221">
        <v>0</v>
      </c>
      <c r="R479" s="221">
        <f>Q479*H479</f>
        <v>0</v>
      </c>
      <c r="S479" s="221">
        <v>0</v>
      </c>
      <c r="T479" s="222">
        <f>S479*H479</f>
        <v>0</v>
      </c>
      <c r="U479" s="38"/>
      <c r="V479" s="38"/>
      <c r="W479" s="38"/>
      <c r="X479" s="38"/>
      <c r="Y479" s="38"/>
      <c r="Z479" s="38"/>
      <c r="AA479" s="38"/>
      <c r="AB479" s="38"/>
      <c r="AC479" s="38"/>
      <c r="AD479" s="38"/>
      <c r="AE479" s="38"/>
      <c r="AR479" s="223" t="s">
        <v>228</v>
      </c>
      <c r="AT479" s="223" t="s">
        <v>352</v>
      </c>
      <c r="AU479" s="223" t="s">
        <v>82</v>
      </c>
      <c r="AY479" s="17" t="s">
        <v>351</v>
      </c>
      <c r="BE479" s="224">
        <f>IF(N479="základní",J479,0)</f>
        <v>0</v>
      </c>
      <c r="BF479" s="224">
        <f>IF(N479="snížená",J479,0)</f>
        <v>0</v>
      </c>
      <c r="BG479" s="224">
        <f>IF(N479="zákl. přenesená",J479,0)</f>
        <v>0</v>
      </c>
      <c r="BH479" s="224">
        <f>IF(N479="sníž. přenesená",J479,0)</f>
        <v>0</v>
      </c>
      <c r="BI479" s="224">
        <f>IF(N479="nulová",J479,0)</f>
        <v>0</v>
      </c>
      <c r="BJ479" s="17" t="s">
        <v>82</v>
      </c>
      <c r="BK479" s="224">
        <f>ROUND(I479*H479,2)</f>
        <v>0</v>
      </c>
      <c r="BL479" s="17" t="s">
        <v>228</v>
      </c>
      <c r="BM479" s="223" t="s">
        <v>1143</v>
      </c>
    </row>
    <row r="480" spans="1:51" s="13" customFormat="1" ht="12">
      <c r="A480" s="13"/>
      <c r="B480" s="236"/>
      <c r="C480" s="237"/>
      <c r="D480" s="227" t="s">
        <v>358</v>
      </c>
      <c r="E480" s="238" t="s">
        <v>1144</v>
      </c>
      <c r="F480" s="239" t="s">
        <v>385</v>
      </c>
      <c r="G480" s="237"/>
      <c r="H480" s="240">
        <v>6</v>
      </c>
      <c r="I480" s="241"/>
      <c r="J480" s="237"/>
      <c r="K480" s="237"/>
      <c r="L480" s="242"/>
      <c r="M480" s="243"/>
      <c r="N480" s="244"/>
      <c r="O480" s="244"/>
      <c r="P480" s="244"/>
      <c r="Q480" s="244"/>
      <c r="R480" s="244"/>
      <c r="S480" s="244"/>
      <c r="T480" s="245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T480" s="246" t="s">
        <v>358</v>
      </c>
      <c r="AU480" s="246" t="s">
        <v>82</v>
      </c>
      <c r="AV480" s="13" t="s">
        <v>138</v>
      </c>
      <c r="AW480" s="13" t="s">
        <v>35</v>
      </c>
      <c r="AX480" s="13" t="s">
        <v>74</v>
      </c>
      <c r="AY480" s="246" t="s">
        <v>351</v>
      </c>
    </row>
    <row r="481" spans="1:51" s="13" customFormat="1" ht="12">
      <c r="A481" s="13"/>
      <c r="B481" s="236"/>
      <c r="C481" s="237"/>
      <c r="D481" s="227" t="s">
        <v>358</v>
      </c>
      <c r="E481" s="238" t="s">
        <v>227</v>
      </c>
      <c r="F481" s="239" t="s">
        <v>228</v>
      </c>
      <c r="G481" s="237"/>
      <c r="H481" s="240">
        <v>4</v>
      </c>
      <c r="I481" s="241"/>
      <c r="J481" s="237"/>
      <c r="K481" s="237"/>
      <c r="L481" s="242"/>
      <c r="M481" s="243"/>
      <c r="N481" s="244"/>
      <c r="O481" s="244"/>
      <c r="P481" s="244"/>
      <c r="Q481" s="244"/>
      <c r="R481" s="244"/>
      <c r="S481" s="244"/>
      <c r="T481" s="245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T481" s="246" t="s">
        <v>358</v>
      </c>
      <c r="AU481" s="246" t="s">
        <v>82</v>
      </c>
      <c r="AV481" s="13" t="s">
        <v>138</v>
      </c>
      <c r="AW481" s="13" t="s">
        <v>35</v>
      </c>
      <c r="AX481" s="13" t="s">
        <v>74</v>
      </c>
      <c r="AY481" s="246" t="s">
        <v>351</v>
      </c>
    </row>
    <row r="482" spans="1:51" s="13" customFormat="1" ht="12">
      <c r="A482" s="13"/>
      <c r="B482" s="236"/>
      <c r="C482" s="237"/>
      <c r="D482" s="227" t="s">
        <v>358</v>
      </c>
      <c r="E482" s="238" t="s">
        <v>1145</v>
      </c>
      <c r="F482" s="239" t="s">
        <v>1146</v>
      </c>
      <c r="G482" s="237"/>
      <c r="H482" s="240">
        <v>10</v>
      </c>
      <c r="I482" s="241"/>
      <c r="J482" s="237"/>
      <c r="K482" s="237"/>
      <c r="L482" s="242"/>
      <c r="M482" s="243"/>
      <c r="N482" s="244"/>
      <c r="O482" s="244"/>
      <c r="P482" s="244"/>
      <c r="Q482" s="244"/>
      <c r="R482" s="244"/>
      <c r="S482" s="244"/>
      <c r="T482" s="245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T482" s="246" t="s">
        <v>358</v>
      </c>
      <c r="AU482" s="246" t="s">
        <v>82</v>
      </c>
      <c r="AV482" s="13" t="s">
        <v>138</v>
      </c>
      <c r="AW482" s="13" t="s">
        <v>35</v>
      </c>
      <c r="AX482" s="13" t="s">
        <v>82</v>
      </c>
      <c r="AY482" s="246" t="s">
        <v>351</v>
      </c>
    </row>
    <row r="483" spans="1:65" s="2" customFormat="1" ht="16.5" customHeight="1">
      <c r="A483" s="38"/>
      <c r="B483" s="39"/>
      <c r="C483" s="212" t="s">
        <v>1147</v>
      </c>
      <c r="D483" s="212" t="s">
        <v>352</v>
      </c>
      <c r="E483" s="213" t="s">
        <v>1148</v>
      </c>
      <c r="F483" s="214" t="s">
        <v>1149</v>
      </c>
      <c r="G483" s="215" t="s">
        <v>398</v>
      </c>
      <c r="H483" s="216">
        <v>62.47</v>
      </c>
      <c r="I483" s="217"/>
      <c r="J483" s="218">
        <f>ROUND(I483*H483,2)</f>
        <v>0</v>
      </c>
      <c r="K483" s="214" t="s">
        <v>28</v>
      </c>
      <c r="L483" s="44"/>
      <c r="M483" s="219" t="s">
        <v>28</v>
      </c>
      <c r="N483" s="220" t="s">
        <v>45</v>
      </c>
      <c r="O483" s="84"/>
      <c r="P483" s="221">
        <f>O483*H483</f>
        <v>0</v>
      </c>
      <c r="Q483" s="221">
        <v>0</v>
      </c>
      <c r="R483" s="221">
        <f>Q483*H483</f>
        <v>0</v>
      </c>
      <c r="S483" s="221">
        <v>0</v>
      </c>
      <c r="T483" s="222">
        <f>S483*H483</f>
        <v>0</v>
      </c>
      <c r="U483" s="38"/>
      <c r="V483" s="38"/>
      <c r="W483" s="38"/>
      <c r="X483" s="38"/>
      <c r="Y483" s="38"/>
      <c r="Z483" s="38"/>
      <c r="AA483" s="38"/>
      <c r="AB483" s="38"/>
      <c r="AC483" s="38"/>
      <c r="AD483" s="38"/>
      <c r="AE483" s="38"/>
      <c r="AR483" s="223" t="s">
        <v>228</v>
      </c>
      <c r="AT483" s="223" t="s">
        <v>352</v>
      </c>
      <c r="AU483" s="223" t="s">
        <v>82</v>
      </c>
      <c r="AY483" s="17" t="s">
        <v>351</v>
      </c>
      <c r="BE483" s="224">
        <f>IF(N483="základní",J483,0)</f>
        <v>0</v>
      </c>
      <c r="BF483" s="224">
        <f>IF(N483="snížená",J483,0)</f>
        <v>0</v>
      </c>
      <c r="BG483" s="224">
        <f>IF(N483="zákl. přenesená",J483,0)</f>
        <v>0</v>
      </c>
      <c r="BH483" s="224">
        <f>IF(N483="sníž. přenesená",J483,0)</f>
        <v>0</v>
      </c>
      <c r="BI483" s="224">
        <f>IF(N483="nulová",J483,0)</f>
        <v>0</v>
      </c>
      <c r="BJ483" s="17" t="s">
        <v>82</v>
      </c>
      <c r="BK483" s="224">
        <f>ROUND(I483*H483,2)</f>
        <v>0</v>
      </c>
      <c r="BL483" s="17" t="s">
        <v>228</v>
      </c>
      <c r="BM483" s="223" t="s">
        <v>1150</v>
      </c>
    </row>
    <row r="484" spans="1:51" s="13" customFormat="1" ht="12">
      <c r="A484" s="13"/>
      <c r="B484" s="236"/>
      <c r="C484" s="237"/>
      <c r="D484" s="227" t="s">
        <v>358</v>
      </c>
      <c r="E484" s="238" t="s">
        <v>1151</v>
      </c>
      <c r="F484" s="239" t="s">
        <v>805</v>
      </c>
      <c r="G484" s="237"/>
      <c r="H484" s="240">
        <v>62.47</v>
      </c>
      <c r="I484" s="241"/>
      <c r="J484" s="237"/>
      <c r="K484" s="237"/>
      <c r="L484" s="242"/>
      <c r="M484" s="243"/>
      <c r="N484" s="244"/>
      <c r="O484" s="244"/>
      <c r="P484" s="244"/>
      <c r="Q484" s="244"/>
      <c r="R484" s="244"/>
      <c r="S484" s="244"/>
      <c r="T484" s="245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T484" s="246" t="s">
        <v>358</v>
      </c>
      <c r="AU484" s="246" t="s">
        <v>82</v>
      </c>
      <c r="AV484" s="13" t="s">
        <v>138</v>
      </c>
      <c r="AW484" s="13" t="s">
        <v>35</v>
      </c>
      <c r="AX484" s="13" t="s">
        <v>82</v>
      </c>
      <c r="AY484" s="246" t="s">
        <v>351</v>
      </c>
    </row>
    <row r="485" spans="1:65" s="2" customFormat="1" ht="16.5" customHeight="1">
      <c r="A485" s="38"/>
      <c r="B485" s="39"/>
      <c r="C485" s="212" t="s">
        <v>1152</v>
      </c>
      <c r="D485" s="212" t="s">
        <v>352</v>
      </c>
      <c r="E485" s="213" t="s">
        <v>1153</v>
      </c>
      <c r="F485" s="214" t="s">
        <v>1154</v>
      </c>
      <c r="G485" s="215" t="s">
        <v>398</v>
      </c>
      <c r="H485" s="216">
        <v>62.47</v>
      </c>
      <c r="I485" s="217"/>
      <c r="J485" s="218">
        <f>ROUND(I485*H485,2)</f>
        <v>0</v>
      </c>
      <c r="K485" s="214" t="s">
        <v>28</v>
      </c>
      <c r="L485" s="44"/>
      <c r="M485" s="219" t="s">
        <v>28</v>
      </c>
      <c r="N485" s="220" t="s">
        <v>45</v>
      </c>
      <c r="O485" s="84"/>
      <c r="P485" s="221">
        <f>O485*H485</f>
        <v>0</v>
      </c>
      <c r="Q485" s="221">
        <v>0</v>
      </c>
      <c r="R485" s="221">
        <f>Q485*H485</f>
        <v>0</v>
      </c>
      <c r="S485" s="221">
        <v>0</v>
      </c>
      <c r="T485" s="222">
        <f>S485*H485</f>
        <v>0</v>
      </c>
      <c r="U485" s="38"/>
      <c r="V485" s="38"/>
      <c r="W485" s="38"/>
      <c r="X485" s="38"/>
      <c r="Y485" s="38"/>
      <c r="Z485" s="38"/>
      <c r="AA485" s="38"/>
      <c r="AB485" s="38"/>
      <c r="AC485" s="38"/>
      <c r="AD485" s="38"/>
      <c r="AE485" s="38"/>
      <c r="AR485" s="223" t="s">
        <v>228</v>
      </c>
      <c r="AT485" s="223" t="s">
        <v>352</v>
      </c>
      <c r="AU485" s="223" t="s">
        <v>82</v>
      </c>
      <c r="AY485" s="17" t="s">
        <v>351</v>
      </c>
      <c r="BE485" s="224">
        <f>IF(N485="základní",J485,0)</f>
        <v>0</v>
      </c>
      <c r="BF485" s="224">
        <f>IF(N485="snížená",J485,0)</f>
        <v>0</v>
      </c>
      <c r="BG485" s="224">
        <f>IF(N485="zákl. přenesená",J485,0)</f>
        <v>0</v>
      </c>
      <c r="BH485" s="224">
        <f>IF(N485="sníž. přenesená",J485,0)</f>
        <v>0</v>
      </c>
      <c r="BI485" s="224">
        <f>IF(N485="nulová",J485,0)</f>
        <v>0</v>
      </c>
      <c r="BJ485" s="17" t="s">
        <v>82</v>
      </c>
      <c r="BK485" s="224">
        <f>ROUND(I485*H485,2)</f>
        <v>0</v>
      </c>
      <c r="BL485" s="17" t="s">
        <v>228</v>
      </c>
      <c r="BM485" s="223" t="s">
        <v>1155</v>
      </c>
    </row>
    <row r="486" spans="1:51" s="13" customFormat="1" ht="12">
      <c r="A486" s="13"/>
      <c r="B486" s="236"/>
      <c r="C486" s="237"/>
      <c r="D486" s="227" t="s">
        <v>358</v>
      </c>
      <c r="E486" s="238" t="s">
        <v>1156</v>
      </c>
      <c r="F486" s="239" t="s">
        <v>805</v>
      </c>
      <c r="G486" s="237"/>
      <c r="H486" s="240">
        <v>62.47</v>
      </c>
      <c r="I486" s="241"/>
      <c r="J486" s="237"/>
      <c r="K486" s="237"/>
      <c r="L486" s="242"/>
      <c r="M486" s="243"/>
      <c r="N486" s="244"/>
      <c r="O486" s="244"/>
      <c r="P486" s="244"/>
      <c r="Q486" s="244"/>
      <c r="R486" s="244"/>
      <c r="S486" s="244"/>
      <c r="T486" s="245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T486" s="246" t="s">
        <v>358</v>
      </c>
      <c r="AU486" s="246" t="s">
        <v>82</v>
      </c>
      <c r="AV486" s="13" t="s">
        <v>138</v>
      </c>
      <c r="AW486" s="13" t="s">
        <v>35</v>
      </c>
      <c r="AX486" s="13" t="s">
        <v>82</v>
      </c>
      <c r="AY486" s="246" t="s">
        <v>351</v>
      </c>
    </row>
    <row r="487" spans="1:65" s="2" customFormat="1" ht="16.5" customHeight="1">
      <c r="A487" s="38"/>
      <c r="B487" s="39"/>
      <c r="C487" s="212" t="s">
        <v>1157</v>
      </c>
      <c r="D487" s="212" t="s">
        <v>352</v>
      </c>
      <c r="E487" s="213" t="s">
        <v>1158</v>
      </c>
      <c r="F487" s="214" t="s">
        <v>1159</v>
      </c>
      <c r="G487" s="215" t="s">
        <v>612</v>
      </c>
      <c r="H487" s="216">
        <v>34.4</v>
      </c>
      <c r="I487" s="217"/>
      <c r="J487" s="218">
        <f>ROUND(I487*H487,2)</f>
        <v>0</v>
      </c>
      <c r="K487" s="214" t="s">
        <v>28</v>
      </c>
      <c r="L487" s="44"/>
      <c r="M487" s="219" t="s">
        <v>28</v>
      </c>
      <c r="N487" s="220" t="s">
        <v>45</v>
      </c>
      <c r="O487" s="84"/>
      <c r="P487" s="221">
        <f>O487*H487</f>
        <v>0</v>
      </c>
      <c r="Q487" s="221">
        <v>0.0001</v>
      </c>
      <c r="R487" s="221">
        <f>Q487*H487</f>
        <v>0.00344</v>
      </c>
      <c r="S487" s="221">
        <v>0</v>
      </c>
      <c r="T487" s="222">
        <f>S487*H487</f>
        <v>0</v>
      </c>
      <c r="U487" s="38"/>
      <c r="V487" s="38"/>
      <c r="W487" s="38"/>
      <c r="X487" s="38"/>
      <c r="Y487" s="38"/>
      <c r="Z487" s="38"/>
      <c r="AA487" s="38"/>
      <c r="AB487" s="38"/>
      <c r="AC487" s="38"/>
      <c r="AD487" s="38"/>
      <c r="AE487" s="38"/>
      <c r="AR487" s="223" t="s">
        <v>228</v>
      </c>
      <c r="AT487" s="223" t="s">
        <v>352</v>
      </c>
      <c r="AU487" s="223" t="s">
        <v>82</v>
      </c>
      <c r="AY487" s="17" t="s">
        <v>351</v>
      </c>
      <c r="BE487" s="224">
        <f>IF(N487="základní",J487,0)</f>
        <v>0</v>
      </c>
      <c r="BF487" s="224">
        <f>IF(N487="snížená",J487,0)</f>
        <v>0</v>
      </c>
      <c r="BG487" s="224">
        <f>IF(N487="zákl. přenesená",J487,0)</f>
        <v>0</v>
      </c>
      <c r="BH487" s="224">
        <f>IF(N487="sníž. přenesená",J487,0)</f>
        <v>0</v>
      </c>
      <c r="BI487" s="224">
        <f>IF(N487="nulová",J487,0)</f>
        <v>0</v>
      </c>
      <c r="BJ487" s="17" t="s">
        <v>82</v>
      </c>
      <c r="BK487" s="224">
        <f>ROUND(I487*H487,2)</f>
        <v>0</v>
      </c>
      <c r="BL487" s="17" t="s">
        <v>228</v>
      </c>
      <c r="BM487" s="223" t="s">
        <v>1160</v>
      </c>
    </row>
    <row r="488" spans="1:51" s="13" customFormat="1" ht="12">
      <c r="A488" s="13"/>
      <c r="B488" s="236"/>
      <c r="C488" s="237"/>
      <c r="D488" s="227" t="s">
        <v>358</v>
      </c>
      <c r="E488" s="238" t="s">
        <v>1161</v>
      </c>
      <c r="F488" s="239" t="s">
        <v>1162</v>
      </c>
      <c r="G488" s="237"/>
      <c r="H488" s="240">
        <v>34.4</v>
      </c>
      <c r="I488" s="241"/>
      <c r="J488" s="237"/>
      <c r="K488" s="237"/>
      <c r="L488" s="242"/>
      <c r="M488" s="243"/>
      <c r="N488" s="244"/>
      <c r="O488" s="244"/>
      <c r="P488" s="244"/>
      <c r="Q488" s="244"/>
      <c r="R488" s="244"/>
      <c r="S488" s="244"/>
      <c r="T488" s="245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T488" s="246" t="s">
        <v>358</v>
      </c>
      <c r="AU488" s="246" t="s">
        <v>82</v>
      </c>
      <c r="AV488" s="13" t="s">
        <v>138</v>
      </c>
      <c r="AW488" s="13" t="s">
        <v>35</v>
      </c>
      <c r="AX488" s="13" t="s">
        <v>82</v>
      </c>
      <c r="AY488" s="246" t="s">
        <v>351</v>
      </c>
    </row>
    <row r="489" spans="1:65" s="2" customFormat="1" ht="16.5" customHeight="1">
      <c r="A489" s="38"/>
      <c r="B489" s="39"/>
      <c r="C489" s="212" t="s">
        <v>1163</v>
      </c>
      <c r="D489" s="212" t="s">
        <v>352</v>
      </c>
      <c r="E489" s="213" t="s">
        <v>1164</v>
      </c>
      <c r="F489" s="214" t="s">
        <v>1165</v>
      </c>
      <c r="G489" s="215" t="s">
        <v>612</v>
      </c>
      <c r="H489" s="216">
        <v>32</v>
      </c>
      <c r="I489" s="217"/>
      <c r="J489" s="218">
        <f>ROUND(I489*H489,2)</f>
        <v>0</v>
      </c>
      <c r="K489" s="214" t="s">
        <v>28</v>
      </c>
      <c r="L489" s="44"/>
      <c r="M489" s="219" t="s">
        <v>28</v>
      </c>
      <c r="N489" s="220" t="s">
        <v>45</v>
      </c>
      <c r="O489" s="84"/>
      <c r="P489" s="221">
        <f>O489*H489</f>
        <v>0</v>
      </c>
      <c r="Q489" s="221">
        <v>0.0001</v>
      </c>
      <c r="R489" s="221">
        <f>Q489*H489</f>
        <v>0.0032</v>
      </c>
      <c r="S489" s="221">
        <v>0</v>
      </c>
      <c r="T489" s="222">
        <f>S489*H489</f>
        <v>0</v>
      </c>
      <c r="U489" s="38"/>
      <c r="V489" s="38"/>
      <c r="W489" s="38"/>
      <c r="X489" s="38"/>
      <c r="Y489" s="38"/>
      <c r="Z489" s="38"/>
      <c r="AA489" s="38"/>
      <c r="AB489" s="38"/>
      <c r="AC489" s="38"/>
      <c r="AD489" s="38"/>
      <c r="AE489" s="38"/>
      <c r="AR489" s="223" t="s">
        <v>228</v>
      </c>
      <c r="AT489" s="223" t="s">
        <v>352</v>
      </c>
      <c r="AU489" s="223" t="s">
        <v>82</v>
      </c>
      <c r="AY489" s="17" t="s">
        <v>351</v>
      </c>
      <c r="BE489" s="224">
        <f>IF(N489="základní",J489,0)</f>
        <v>0</v>
      </c>
      <c r="BF489" s="224">
        <f>IF(N489="snížená",J489,0)</f>
        <v>0</v>
      </c>
      <c r="BG489" s="224">
        <f>IF(N489="zákl. přenesená",J489,0)</f>
        <v>0</v>
      </c>
      <c r="BH489" s="224">
        <f>IF(N489="sníž. přenesená",J489,0)</f>
        <v>0</v>
      </c>
      <c r="BI489" s="224">
        <f>IF(N489="nulová",J489,0)</f>
        <v>0</v>
      </c>
      <c r="BJ489" s="17" t="s">
        <v>82</v>
      </c>
      <c r="BK489" s="224">
        <f>ROUND(I489*H489,2)</f>
        <v>0</v>
      </c>
      <c r="BL489" s="17" t="s">
        <v>228</v>
      </c>
      <c r="BM489" s="223" t="s">
        <v>1166</v>
      </c>
    </row>
    <row r="490" spans="1:51" s="12" customFormat="1" ht="12">
      <c r="A490" s="12"/>
      <c r="B490" s="225"/>
      <c r="C490" s="226"/>
      <c r="D490" s="227" t="s">
        <v>358</v>
      </c>
      <c r="E490" s="228" t="s">
        <v>28</v>
      </c>
      <c r="F490" s="229" t="s">
        <v>582</v>
      </c>
      <c r="G490" s="226"/>
      <c r="H490" s="228" t="s">
        <v>28</v>
      </c>
      <c r="I490" s="230"/>
      <c r="J490" s="226"/>
      <c r="K490" s="226"/>
      <c r="L490" s="231"/>
      <c r="M490" s="232"/>
      <c r="N490" s="233"/>
      <c r="O490" s="233"/>
      <c r="P490" s="233"/>
      <c r="Q490" s="233"/>
      <c r="R490" s="233"/>
      <c r="S490" s="233"/>
      <c r="T490" s="234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T490" s="235" t="s">
        <v>358</v>
      </c>
      <c r="AU490" s="235" t="s">
        <v>82</v>
      </c>
      <c r="AV490" s="12" t="s">
        <v>82</v>
      </c>
      <c r="AW490" s="12" t="s">
        <v>35</v>
      </c>
      <c r="AX490" s="12" t="s">
        <v>74</v>
      </c>
      <c r="AY490" s="235" t="s">
        <v>351</v>
      </c>
    </row>
    <row r="491" spans="1:51" s="13" customFormat="1" ht="12">
      <c r="A491" s="13"/>
      <c r="B491" s="236"/>
      <c r="C491" s="237"/>
      <c r="D491" s="227" t="s">
        <v>358</v>
      </c>
      <c r="E491" s="238" t="s">
        <v>1167</v>
      </c>
      <c r="F491" s="239" t="s">
        <v>1168</v>
      </c>
      <c r="G491" s="237"/>
      <c r="H491" s="240">
        <v>32</v>
      </c>
      <c r="I491" s="241"/>
      <c r="J491" s="237"/>
      <c r="K491" s="237"/>
      <c r="L491" s="242"/>
      <c r="M491" s="243"/>
      <c r="N491" s="244"/>
      <c r="O491" s="244"/>
      <c r="P491" s="244"/>
      <c r="Q491" s="244"/>
      <c r="R491" s="244"/>
      <c r="S491" s="244"/>
      <c r="T491" s="245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T491" s="246" t="s">
        <v>358</v>
      </c>
      <c r="AU491" s="246" t="s">
        <v>82</v>
      </c>
      <c r="AV491" s="13" t="s">
        <v>138</v>
      </c>
      <c r="AW491" s="13" t="s">
        <v>35</v>
      </c>
      <c r="AX491" s="13" t="s">
        <v>82</v>
      </c>
      <c r="AY491" s="246" t="s">
        <v>351</v>
      </c>
    </row>
    <row r="492" spans="1:65" s="2" customFormat="1" ht="44.25" customHeight="1">
      <c r="A492" s="38"/>
      <c r="B492" s="39"/>
      <c r="C492" s="212" t="s">
        <v>1169</v>
      </c>
      <c r="D492" s="212" t="s">
        <v>352</v>
      </c>
      <c r="E492" s="213" t="s">
        <v>1170</v>
      </c>
      <c r="F492" s="214" t="s">
        <v>1171</v>
      </c>
      <c r="G492" s="215" t="s">
        <v>540</v>
      </c>
      <c r="H492" s="216">
        <v>1.511</v>
      </c>
      <c r="I492" s="217"/>
      <c r="J492" s="218">
        <f>ROUND(I492*H492,2)</f>
        <v>0</v>
      </c>
      <c r="K492" s="214" t="s">
        <v>356</v>
      </c>
      <c r="L492" s="44"/>
      <c r="M492" s="219" t="s">
        <v>28</v>
      </c>
      <c r="N492" s="220" t="s">
        <v>45</v>
      </c>
      <c r="O492" s="84"/>
      <c r="P492" s="221">
        <f>O492*H492</f>
        <v>0</v>
      </c>
      <c r="Q492" s="221">
        <v>0</v>
      </c>
      <c r="R492" s="221">
        <f>Q492*H492</f>
        <v>0</v>
      </c>
      <c r="S492" s="221">
        <v>0</v>
      </c>
      <c r="T492" s="222">
        <f>S492*H492</f>
        <v>0</v>
      </c>
      <c r="U492" s="38"/>
      <c r="V492" s="38"/>
      <c r="W492" s="38"/>
      <c r="X492" s="38"/>
      <c r="Y492" s="38"/>
      <c r="Z492" s="38"/>
      <c r="AA492" s="38"/>
      <c r="AB492" s="38"/>
      <c r="AC492" s="38"/>
      <c r="AD492" s="38"/>
      <c r="AE492" s="38"/>
      <c r="AR492" s="223" t="s">
        <v>228</v>
      </c>
      <c r="AT492" s="223" t="s">
        <v>352</v>
      </c>
      <c r="AU492" s="223" t="s">
        <v>82</v>
      </c>
      <c r="AY492" s="17" t="s">
        <v>351</v>
      </c>
      <c r="BE492" s="224">
        <f>IF(N492="základní",J492,0)</f>
        <v>0</v>
      </c>
      <c r="BF492" s="224">
        <f>IF(N492="snížená",J492,0)</f>
        <v>0</v>
      </c>
      <c r="BG492" s="224">
        <f>IF(N492="zákl. přenesená",J492,0)</f>
        <v>0</v>
      </c>
      <c r="BH492" s="224">
        <f>IF(N492="sníž. přenesená",J492,0)</f>
        <v>0</v>
      </c>
      <c r="BI492" s="224">
        <f>IF(N492="nulová",J492,0)</f>
        <v>0</v>
      </c>
      <c r="BJ492" s="17" t="s">
        <v>82</v>
      </c>
      <c r="BK492" s="224">
        <f>ROUND(I492*H492,2)</f>
        <v>0</v>
      </c>
      <c r="BL492" s="17" t="s">
        <v>228</v>
      </c>
      <c r="BM492" s="223" t="s">
        <v>1172</v>
      </c>
    </row>
    <row r="493" spans="1:63" s="11" customFormat="1" ht="25.9" customHeight="1">
      <c r="A493" s="11"/>
      <c r="B493" s="198"/>
      <c r="C493" s="199"/>
      <c r="D493" s="200" t="s">
        <v>73</v>
      </c>
      <c r="E493" s="201" t="s">
        <v>1173</v>
      </c>
      <c r="F493" s="201" t="s">
        <v>1174</v>
      </c>
      <c r="G493" s="199"/>
      <c r="H493" s="199"/>
      <c r="I493" s="202"/>
      <c r="J493" s="203">
        <f>BK493</f>
        <v>0</v>
      </c>
      <c r="K493" s="199"/>
      <c r="L493" s="204"/>
      <c r="M493" s="205"/>
      <c r="N493" s="206"/>
      <c r="O493" s="206"/>
      <c r="P493" s="207">
        <f>SUM(P494:P499)</f>
        <v>0</v>
      </c>
      <c r="Q493" s="206"/>
      <c r="R493" s="207">
        <f>SUM(R494:R499)</f>
        <v>0.9683440000000001</v>
      </c>
      <c r="S493" s="206"/>
      <c r="T493" s="208">
        <f>SUM(T494:T499)</f>
        <v>0</v>
      </c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R493" s="209" t="s">
        <v>228</v>
      </c>
      <c r="AT493" s="210" t="s">
        <v>73</v>
      </c>
      <c r="AU493" s="210" t="s">
        <v>74</v>
      </c>
      <c r="AY493" s="209" t="s">
        <v>351</v>
      </c>
      <c r="BK493" s="211">
        <f>SUM(BK494:BK499)</f>
        <v>0</v>
      </c>
    </row>
    <row r="494" spans="1:65" s="2" customFormat="1" ht="21.75" customHeight="1">
      <c r="A494" s="38"/>
      <c r="B494" s="39"/>
      <c r="C494" s="212" t="s">
        <v>1175</v>
      </c>
      <c r="D494" s="212" t="s">
        <v>352</v>
      </c>
      <c r="E494" s="213" t="s">
        <v>1176</v>
      </c>
      <c r="F494" s="214" t="s">
        <v>1177</v>
      </c>
      <c r="G494" s="215" t="s">
        <v>398</v>
      </c>
      <c r="H494" s="216">
        <v>201.738</v>
      </c>
      <c r="I494" s="217"/>
      <c r="J494" s="218">
        <f>ROUND(I494*H494,2)</f>
        <v>0</v>
      </c>
      <c r="K494" s="214" t="s">
        <v>356</v>
      </c>
      <c r="L494" s="44"/>
      <c r="M494" s="219" t="s">
        <v>28</v>
      </c>
      <c r="N494" s="220" t="s">
        <v>45</v>
      </c>
      <c r="O494" s="84"/>
      <c r="P494" s="221">
        <f>O494*H494</f>
        <v>0</v>
      </c>
      <c r="Q494" s="221">
        <v>0</v>
      </c>
      <c r="R494" s="221">
        <f>Q494*H494</f>
        <v>0</v>
      </c>
      <c r="S494" s="221">
        <v>0</v>
      </c>
      <c r="T494" s="222">
        <f>S494*H494</f>
        <v>0</v>
      </c>
      <c r="U494" s="38"/>
      <c r="V494" s="38"/>
      <c r="W494" s="38"/>
      <c r="X494" s="38"/>
      <c r="Y494" s="38"/>
      <c r="Z494" s="38"/>
      <c r="AA494" s="38"/>
      <c r="AB494" s="38"/>
      <c r="AC494" s="38"/>
      <c r="AD494" s="38"/>
      <c r="AE494" s="38"/>
      <c r="AR494" s="223" t="s">
        <v>228</v>
      </c>
      <c r="AT494" s="223" t="s">
        <v>352</v>
      </c>
      <c r="AU494" s="223" t="s">
        <v>82</v>
      </c>
      <c r="AY494" s="17" t="s">
        <v>351</v>
      </c>
      <c r="BE494" s="224">
        <f>IF(N494="základní",J494,0)</f>
        <v>0</v>
      </c>
      <c r="BF494" s="224">
        <f>IF(N494="snížená",J494,0)</f>
        <v>0</v>
      </c>
      <c r="BG494" s="224">
        <f>IF(N494="zákl. přenesená",J494,0)</f>
        <v>0</v>
      </c>
      <c r="BH494" s="224">
        <f>IF(N494="sníž. přenesená",J494,0)</f>
        <v>0</v>
      </c>
      <c r="BI494" s="224">
        <f>IF(N494="nulová",J494,0)</f>
        <v>0</v>
      </c>
      <c r="BJ494" s="17" t="s">
        <v>82</v>
      </c>
      <c r="BK494" s="224">
        <f>ROUND(I494*H494,2)</f>
        <v>0</v>
      </c>
      <c r="BL494" s="17" t="s">
        <v>228</v>
      </c>
      <c r="BM494" s="223" t="s">
        <v>1178</v>
      </c>
    </row>
    <row r="495" spans="1:51" s="12" customFormat="1" ht="12">
      <c r="A495" s="12"/>
      <c r="B495" s="225"/>
      <c r="C495" s="226"/>
      <c r="D495" s="227" t="s">
        <v>358</v>
      </c>
      <c r="E495" s="228" t="s">
        <v>28</v>
      </c>
      <c r="F495" s="229" t="s">
        <v>1179</v>
      </c>
      <c r="G495" s="226"/>
      <c r="H495" s="228" t="s">
        <v>28</v>
      </c>
      <c r="I495" s="230"/>
      <c r="J495" s="226"/>
      <c r="K495" s="226"/>
      <c r="L495" s="231"/>
      <c r="M495" s="232"/>
      <c r="N495" s="233"/>
      <c r="O495" s="233"/>
      <c r="P495" s="233"/>
      <c r="Q495" s="233"/>
      <c r="R495" s="233"/>
      <c r="S495" s="233"/>
      <c r="T495" s="234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T495" s="235" t="s">
        <v>358</v>
      </c>
      <c r="AU495" s="235" t="s">
        <v>82</v>
      </c>
      <c r="AV495" s="12" t="s">
        <v>82</v>
      </c>
      <c r="AW495" s="12" t="s">
        <v>35</v>
      </c>
      <c r="AX495" s="12" t="s">
        <v>74</v>
      </c>
      <c r="AY495" s="235" t="s">
        <v>351</v>
      </c>
    </row>
    <row r="496" spans="1:51" s="13" customFormat="1" ht="12">
      <c r="A496" s="13"/>
      <c r="B496" s="236"/>
      <c r="C496" s="237"/>
      <c r="D496" s="227" t="s">
        <v>358</v>
      </c>
      <c r="E496" s="238" t="s">
        <v>1180</v>
      </c>
      <c r="F496" s="239" t="s">
        <v>1181</v>
      </c>
      <c r="G496" s="237"/>
      <c r="H496" s="240">
        <v>201.738</v>
      </c>
      <c r="I496" s="241"/>
      <c r="J496" s="237"/>
      <c r="K496" s="237"/>
      <c r="L496" s="242"/>
      <c r="M496" s="243"/>
      <c r="N496" s="244"/>
      <c r="O496" s="244"/>
      <c r="P496" s="244"/>
      <c r="Q496" s="244"/>
      <c r="R496" s="244"/>
      <c r="S496" s="244"/>
      <c r="T496" s="245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T496" s="246" t="s">
        <v>358</v>
      </c>
      <c r="AU496" s="246" t="s">
        <v>82</v>
      </c>
      <c r="AV496" s="13" t="s">
        <v>138</v>
      </c>
      <c r="AW496" s="13" t="s">
        <v>35</v>
      </c>
      <c r="AX496" s="13" t="s">
        <v>82</v>
      </c>
      <c r="AY496" s="246" t="s">
        <v>351</v>
      </c>
    </row>
    <row r="497" spans="1:65" s="2" customFormat="1" ht="33" customHeight="1">
      <c r="A497" s="38"/>
      <c r="B497" s="39"/>
      <c r="C497" s="247" t="s">
        <v>1182</v>
      </c>
      <c r="D497" s="247" t="s">
        <v>612</v>
      </c>
      <c r="E497" s="248" t="s">
        <v>1183</v>
      </c>
      <c r="F497" s="249" t="s">
        <v>1184</v>
      </c>
      <c r="G497" s="250" t="s">
        <v>398</v>
      </c>
      <c r="H497" s="251">
        <v>242.086</v>
      </c>
      <c r="I497" s="252"/>
      <c r="J497" s="253">
        <f>ROUND(I497*H497,2)</f>
        <v>0</v>
      </c>
      <c r="K497" s="249" t="s">
        <v>28</v>
      </c>
      <c r="L497" s="254"/>
      <c r="M497" s="255" t="s">
        <v>28</v>
      </c>
      <c r="N497" s="256" t="s">
        <v>45</v>
      </c>
      <c r="O497" s="84"/>
      <c r="P497" s="221">
        <f>O497*H497</f>
        <v>0</v>
      </c>
      <c r="Q497" s="221">
        <v>0.004</v>
      </c>
      <c r="R497" s="221">
        <f>Q497*H497</f>
        <v>0.9683440000000001</v>
      </c>
      <c r="S497" s="221">
        <v>0</v>
      </c>
      <c r="T497" s="222">
        <f>S497*H497</f>
        <v>0</v>
      </c>
      <c r="U497" s="38"/>
      <c r="V497" s="38"/>
      <c r="W497" s="38"/>
      <c r="X497" s="38"/>
      <c r="Y497" s="38"/>
      <c r="Z497" s="38"/>
      <c r="AA497" s="38"/>
      <c r="AB497" s="38"/>
      <c r="AC497" s="38"/>
      <c r="AD497" s="38"/>
      <c r="AE497" s="38"/>
      <c r="AR497" s="223" t="s">
        <v>405</v>
      </c>
      <c r="AT497" s="223" t="s">
        <v>612</v>
      </c>
      <c r="AU497" s="223" t="s">
        <v>82</v>
      </c>
      <c r="AY497" s="17" t="s">
        <v>351</v>
      </c>
      <c r="BE497" s="224">
        <f>IF(N497="základní",J497,0)</f>
        <v>0</v>
      </c>
      <c r="BF497" s="224">
        <f>IF(N497="snížená",J497,0)</f>
        <v>0</v>
      </c>
      <c r="BG497" s="224">
        <f>IF(N497="zákl. přenesená",J497,0)</f>
        <v>0</v>
      </c>
      <c r="BH497" s="224">
        <f>IF(N497="sníž. přenesená",J497,0)</f>
        <v>0</v>
      </c>
      <c r="BI497" s="224">
        <f>IF(N497="nulová",J497,0)</f>
        <v>0</v>
      </c>
      <c r="BJ497" s="17" t="s">
        <v>82</v>
      </c>
      <c r="BK497" s="224">
        <f>ROUND(I497*H497,2)</f>
        <v>0</v>
      </c>
      <c r="BL497" s="17" t="s">
        <v>228</v>
      </c>
      <c r="BM497" s="223" t="s">
        <v>1185</v>
      </c>
    </row>
    <row r="498" spans="1:51" s="13" customFormat="1" ht="12">
      <c r="A498" s="13"/>
      <c r="B498" s="236"/>
      <c r="C498" s="237"/>
      <c r="D498" s="227" t="s">
        <v>358</v>
      </c>
      <c r="E498" s="238" t="s">
        <v>1186</v>
      </c>
      <c r="F498" s="239" t="s">
        <v>1187</v>
      </c>
      <c r="G498" s="237"/>
      <c r="H498" s="240">
        <v>242.086</v>
      </c>
      <c r="I498" s="241"/>
      <c r="J498" s="237"/>
      <c r="K498" s="237"/>
      <c r="L498" s="242"/>
      <c r="M498" s="243"/>
      <c r="N498" s="244"/>
      <c r="O498" s="244"/>
      <c r="P498" s="244"/>
      <c r="Q498" s="244"/>
      <c r="R498" s="244"/>
      <c r="S498" s="244"/>
      <c r="T498" s="245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T498" s="246" t="s">
        <v>358</v>
      </c>
      <c r="AU498" s="246" t="s">
        <v>82</v>
      </c>
      <c r="AV498" s="13" t="s">
        <v>138</v>
      </c>
      <c r="AW498" s="13" t="s">
        <v>35</v>
      </c>
      <c r="AX498" s="13" t="s">
        <v>82</v>
      </c>
      <c r="AY498" s="246" t="s">
        <v>351</v>
      </c>
    </row>
    <row r="499" spans="1:65" s="2" customFormat="1" ht="44.25" customHeight="1">
      <c r="A499" s="38"/>
      <c r="B499" s="39"/>
      <c r="C499" s="212" t="s">
        <v>1188</v>
      </c>
      <c r="D499" s="212" t="s">
        <v>352</v>
      </c>
      <c r="E499" s="213" t="s">
        <v>1189</v>
      </c>
      <c r="F499" s="214" t="s">
        <v>1190</v>
      </c>
      <c r="G499" s="215" t="s">
        <v>540</v>
      </c>
      <c r="H499" s="216">
        <v>0.968</v>
      </c>
      <c r="I499" s="217"/>
      <c r="J499" s="218">
        <f>ROUND(I499*H499,2)</f>
        <v>0</v>
      </c>
      <c r="K499" s="214" t="s">
        <v>356</v>
      </c>
      <c r="L499" s="44"/>
      <c r="M499" s="219" t="s">
        <v>28</v>
      </c>
      <c r="N499" s="220" t="s">
        <v>45</v>
      </c>
      <c r="O499" s="84"/>
      <c r="P499" s="221">
        <f>O499*H499</f>
        <v>0</v>
      </c>
      <c r="Q499" s="221">
        <v>0</v>
      </c>
      <c r="R499" s="221">
        <f>Q499*H499</f>
        <v>0</v>
      </c>
      <c r="S499" s="221">
        <v>0</v>
      </c>
      <c r="T499" s="222">
        <f>S499*H499</f>
        <v>0</v>
      </c>
      <c r="U499" s="38"/>
      <c r="V499" s="38"/>
      <c r="W499" s="38"/>
      <c r="X499" s="38"/>
      <c r="Y499" s="38"/>
      <c r="Z499" s="38"/>
      <c r="AA499" s="38"/>
      <c r="AB499" s="38"/>
      <c r="AC499" s="38"/>
      <c r="AD499" s="38"/>
      <c r="AE499" s="38"/>
      <c r="AR499" s="223" t="s">
        <v>228</v>
      </c>
      <c r="AT499" s="223" t="s">
        <v>352</v>
      </c>
      <c r="AU499" s="223" t="s">
        <v>82</v>
      </c>
      <c r="AY499" s="17" t="s">
        <v>351</v>
      </c>
      <c r="BE499" s="224">
        <f>IF(N499="základní",J499,0)</f>
        <v>0</v>
      </c>
      <c r="BF499" s="224">
        <f>IF(N499="snížená",J499,0)</f>
        <v>0</v>
      </c>
      <c r="BG499" s="224">
        <f>IF(N499="zákl. přenesená",J499,0)</f>
        <v>0</v>
      </c>
      <c r="BH499" s="224">
        <f>IF(N499="sníž. přenesená",J499,0)</f>
        <v>0</v>
      </c>
      <c r="BI499" s="224">
        <f>IF(N499="nulová",J499,0)</f>
        <v>0</v>
      </c>
      <c r="BJ499" s="17" t="s">
        <v>82</v>
      </c>
      <c r="BK499" s="224">
        <f>ROUND(I499*H499,2)</f>
        <v>0</v>
      </c>
      <c r="BL499" s="17" t="s">
        <v>228</v>
      </c>
      <c r="BM499" s="223" t="s">
        <v>1191</v>
      </c>
    </row>
    <row r="500" spans="1:63" s="11" customFormat="1" ht="25.9" customHeight="1">
      <c r="A500" s="11"/>
      <c r="B500" s="198"/>
      <c r="C500" s="199"/>
      <c r="D500" s="200" t="s">
        <v>73</v>
      </c>
      <c r="E500" s="201" t="s">
        <v>1192</v>
      </c>
      <c r="F500" s="201" t="s">
        <v>1193</v>
      </c>
      <c r="G500" s="199"/>
      <c r="H500" s="199"/>
      <c r="I500" s="202"/>
      <c r="J500" s="203">
        <f>BK500</f>
        <v>0</v>
      </c>
      <c r="K500" s="199"/>
      <c r="L500" s="204"/>
      <c r="M500" s="205"/>
      <c r="N500" s="206"/>
      <c r="O500" s="206"/>
      <c r="P500" s="207">
        <f>SUM(P501:P535)</f>
        <v>0</v>
      </c>
      <c r="Q500" s="206"/>
      <c r="R500" s="207">
        <f>SUM(R501:R535)</f>
        <v>6.390765600000001</v>
      </c>
      <c r="S500" s="206"/>
      <c r="T500" s="208">
        <f>SUM(T501:T535)</f>
        <v>0</v>
      </c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R500" s="209" t="s">
        <v>228</v>
      </c>
      <c r="AT500" s="210" t="s">
        <v>73</v>
      </c>
      <c r="AU500" s="210" t="s">
        <v>74</v>
      </c>
      <c r="AY500" s="209" t="s">
        <v>351</v>
      </c>
      <c r="BK500" s="211">
        <f>SUM(BK501:BK535)</f>
        <v>0</v>
      </c>
    </row>
    <row r="501" spans="1:65" s="2" customFormat="1" ht="33" customHeight="1">
      <c r="A501" s="38"/>
      <c r="B501" s="39"/>
      <c r="C501" s="212" t="s">
        <v>1194</v>
      </c>
      <c r="D501" s="212" t="s">
        <v>352</v>
      </c>
      <c r="E501" s="213" t="s">
        <v>1195</v>
      </c>
      <c r="F501" s="214" t="s">
        <v>1196</v>
      </c>
      <c r="G501" s="215" t="s">
        <v>398</v>
      </c>
      <c r="H501" s="216">
        <v>161.15</v>
      </c>
      <c r="I501" s="217"/>
      <c r="J501" s="218">
        <f>ROUND(I501*H501,2)</f>
        <v>0</v>
      </c>
      <c r="K501" s="214" t="s">
        <v>356</v>
      </c>
      <c r="L501" s="44"/>
      <c r="M501" s="219" t="s">
        <v>28</v>
      </c>
      <c r="N501" s="220" t="s">
        <v>45</v>
      </c>
      <c r="O501" s="84"/>
      <c r="P501" s="221">
        <f>O501*H501</f>
        <v>0</v>
      </c>
      <c r="Q501" s="221">
        <v>0</v>
      </c>
      <c r="R501" s="221">
        <f>Q501*H501</f>
        <v>0</v>
      </c>
      <c r="S501" s="221">
        <v>0</v>
      </c>
      <c r="T501" s="222">
        <f>S501*H501</f>
        <v>0</v>
      </c>
      <c r="U501" s="38"/>
      <c r="V501" s="38"/>
      <c r="W501" s="38"/>
      <c r="X501" s="38"/>
      <c r="Y501" s="38"/>
      <c r="Z501" s="38"/>
      <c r="AA501" s="38"/>
      <c r="AB501" s="38"/>
      <c r="AC501" s="38"/>
      <c r="AD501" s="38"/>
      <c r="AE501" s="38"/>
      <c r="AR501" s="223" t="s">
        <v>228</v>
      </c>
      <c r="AT501" s="223" t="s">
        <v>352</v>
      </c>
      <c r="AU501" s="223" t="s">
        <v>82</v>
      </c>
      <c r="AY501" s="17" t="s">
        <v>351</v>
      </c>
      <c r="BE501" s="224">
        <f>IF(N501="základní",J501,0)</f>
        <v>0</v>
      </c>
      <c r="BF501" s="224">
        <f>IF(N501="snížená",J501,0)</f>
        <v>0</v>
      </c>
      <c r="BG501" s="224">
        <f>IF(N501="zákl. přenesená",J501,0)</f>
        <v>0</v>
      </c>
      <c r="BH501" s="224">
        <f>IF(N501="sníž. přenesená",J501,0)</f>
        <v>0</v>
      </c>
      <c r="BI501" s="224">
        <f>IF(N501="nulová",J501,0)</f>
        <v>0</v>
      </c>
      <c r="BJ501" s="17" t="s">
        <v>82</v>
      </c>
      <c r="BK501" s="224">
        <f>ROUND(I501*H501,2)</f>
        <v>0</v>
      </c>
      <c r="BL501" s="17" t="s">
        <v>228</v>
      </c>
      <c r="BM501" s="223" t="s">
        <v>1197</v>
      </c>
    </row>
    <row r="502" spans="1:51" s="13" customFormat="1" ht="12">
      <c r="A502" s="13"/>
      <c r="B502" s="236"/>
      <c r="C502" s="237"/>
      <c r="D502" s="227" t="s">
        <v>358</v>
      </c>
      <c r="E502" s="238" t="s">
        <v>1198</v>
      </c>
      <c r="F502" s="239" t="s">
        <v>1199</v>
      </c>
      <c r="G502" s="237"/>
      <c r="H502" s="240">
        <v>161.15</v>
      </c>
      <c r="I502" s="241"/>
      <c r="J502" s="237"/>
      <c r="K502" s="237"/>
      <c r="L502" s="242"/>
      <c r="M502" s="243"/>
      <c r="N502" s="244"/>
      <c r="O502" s="244"/>
      <c r="P502" s="244"/>
      <c r="Q502" s="244"/>
      <c r="R502" s="244"/>
      <c r="S502" s="244"/>
      <c r="T502" s="245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T502" s="246" t="s">
        <v>358</v>
      </c>
      <c r="AU502" s="246" t="s">
        <v>82</v>
      </c>
      <c r="AV502" s="13" t="s">
        <v>138</v>
      </c>
      <c r="AW502" s="13" t="s">
        <v>35</v>
      </c>
      <c r="AX502" s="13" t="s">
        <v>82</v>
      </c>
      <c r="AY502" s="246" t="s">
        <v>351</v>
      </c>
    </row>
    <row r="503" spans="1:65" s="2" customFormat="1" ht="21.75" customHeight="1">
      <c r="A503" s="38"/>
      <c r="B503" s="39"/>
      <c r="C503" s="247" t="s">
        <v>1200</v>
      </c>
      <c r="D503" s="247" t="s">
        <v>612</v>
      </c>
      <c r="E503" s="248" t="s">
        <v>1201</v>
      </c>
      <c r="F503" s="249" t="s">
        <v>1202</v>
      </c>
      <c r="G503" s="250" t="s">
        <v>398</v>
      </c>
      <c r="H503" s="251">
        <v>164.373</v>
      </c>
      <c r="I503" s="252"/>
      <c r="J503" s="253">
        <f>ROUND(I503*H503,2)</f>
        <v>0</v>
      </c>
      <c r="K503" s="249" t="s">
        <v>28</v>
      </c>
      <c r="L503" s="254"/>
      <c r="M503" s="255" t="s">
        <v>28</v>
      </c>
      <c r="N503" s="256" t="s">
        <v>45</v>
      </c>
      <c r="O503" s="84"/>
      <c r="P503" s="221">
        <f>O503*H503</f>
        <v>0</v>
      </c>
      <c r="Q503" s="221">
        <v>0.0028</v>
      </c>
      <c r="R503" s="221">
        <f>Q503*H503</f>
        <v>0.46024439999999994</v>
      </c>
      <c r="S503" s="221">
        <v>0</v>
      </c>
      <c r="T503" s="222">
        <f>S503*H503</f>
        <v>0</v>
      </c>
      <c r="U503" s="38"/>
      <c r="V503" s="38"/>
      <c r="W503" s="38"/>
      <c r="X503" s="38"/>
      <c r="Y503" s="38"/>
      <c r="Z503" s="38"/>
      <c r="AA503" s="38"/>
      <c r="AB503" s="38"/>
      <c r="AC503" s="38"/>
      <c r="AD503" s="38"/>
      <c r="AE503" s="38"/>
      <c r="AR503" s="223" t="s">
        <v>405</v>
      </c>
      <c r="AT503" s="223" t="s">
        <v>612</v>
      </c>
      <c r="AU503" s="223" t="s">
        <v>82</v>
      </c>
      <c r="AY503" s="17" t="s">
        <v>351</v>
      </c>
      <c r="BE503" s="224">
        <f>IF(N503="základní",J503,0)</f>
        <v>0</v>
      </c>
      <c r="BF503" s="224">
        <f>IF(N503="snížená",J503,0)</f>
        <v>0</v>
      </c>
      <c r="BG503" s="224">
        <f>IF(N503="zákl. přenesená",J503,0)</f>
        <v>0</v>
      </c>
      <c r="BH503" s="224">
        <f>IF(N503="sníž. přenesená",J503,0)</f>
        <v>0</v>
      </c>
      <c r="BI503" s="224">
        <f>IF(N503="nulová",J503,0)</f>
        <v>0</v>
      </c>
      <c r="BJ503" s="17" t="s">
        <v>82</v>
      </c>
      <c r="BK503" s="224">
        <f>ROUND(I503*H503,2)</f>
        <v>0</v>
      </c>
      <c r="BL503" s="17" t="s">
        <v>228</v>
      </c>
      <c r="BM503" s="223" t="s">
        <v>1203</v>
      </c>
    </row>
    <row r="504" spans="1:51" s="13" customFormat="1" ht="12">
      <c r="A504" s="13"/>
      <c r="B504" s="236"/>
      <c r="C504" s="237"/>
      <c r="D504" s="227" t="s">
        <v>358</v>
      </c>
      <c r="E504" s="238" t="s">
        <v>1204</v>
      </c>
      <c r="F504" s="239" t="s">
        <v>1205</v>
      </c>
      <c r="G504" s="237"/>
      <c r="H504" s="240">
        <v>164.373</v>
      </c>
      <c r="I504" s="241"/>
      <c r="J504" s="237"/>
      <c r="K504" s="237"/>
      <c r="L504" s="242"/>
      <c r="M504" s="243"/>
      <c r="N504" s="244"/>
      <c r="O504" s="244"/>
      <c r="P504" s="244"/>
      <c r="Q504" s="244"/>
      <c r="R504" s="244"/>
      <c r="S504" s="244"/>
      <c r="T504" s="245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T504" s="246" t="s">
        <v>358</v>
      </c>
      <c r="AU504" s="246" t="s">
        <v>82</v>
      </c>
      <c r="AV504" s="13" t="s">
        <v>138</v>
      </c>
      <c r="AW504" s="13" t="s">
        <v>35</v>
      </c>
      <c r="AX504" s="13" t="s">
        <v>82</v>
      </c>
      <c r="AY504" s="246" t="s">
        <v>351</v>
      </c>
    </row>
    <row r="505" spans="1:65" s="2" customFormat="1" ht="21.75" customHeight="1">
      <c r="A505" s="38"/>
      <c r="B505" s="39"/>
      <c r="C505" s="247" t="s">
        <v>1206</v>
      </c>
      <c r="D505" s="247" t="s">
        <v>612</v>
      </c>
      <c r="E505" s="248" t="s">
        <v>1207</v>
      </c>
      <c r="F505" s="249" t="s">
        <v>1208</v>
      </c>
      <c r="G505" s="250" t="s">
        <v>398</v>
      </c>
      <c r="H505" s="251">
        <v>161.15</v>
      </c>
      <c r="I505" s="252"/>
      <c r="J505" s="253">
        <f>ROUND(I505*H505,2)</f>
        <v>0</v>
      </c>
      <c r="K505" s="249" t="s">
        <v>28</v>
      </c>
      <c r="L505" s="254"/>
      <c r="M505" s="255" t="s">
        <v>28</v>
      </c>
      <c r="N505" s="256" t="s">
        <v>45</v>
      </c>
      <c r="O505" s="84"/>
      <c r="P505" s="221">
        <f>O505*H505</f>
        <v>0</v>
      </c>
      <c r="Q505" s="221">
        <v>0.0058</v>
      </c>
      <c r="R505" s="221">
        <f>Q505*H505</f>
        <v>0.93467</v>
      </c>
      <c r="S505" s="221">
        <v>0</v>
      </c>
      <c r="T505" s="222">
        <f>S505*H505</f>
        <v>0</v>
      </c>
      <c r="U505" s="38"/>
      <c r="V505" s="38"/>
      <c r="W505" s="38"/>
      <c r="X505" s="38"/>
      <c r="Y505" s="38"/>
      <c r="Z505" s="38"/>
      <c r="AA505" s="38"/>
      <c r="AB505" s="38"/>
      <c r="AC505" s="38"/>
      <c r="AD505" s="38"/>
      <c r="AE505" s="38"/>
      <c r="AR505" s="223" t="s">
        <v>405</v>
      </c>
      <c r="AT505" s="223" t="s">
        <v>612</v>
      </c>
      <c r="AU505" s="223" t="s">
        <v>82</v>
      </c>
      <c r="AY505" s="17" t="s">
        <v>351</v>
      </c>
      <c r="BE505" s="224">
        <f>IF(N505="základní",J505,0)</f>
        <v>0</v>
      </c>
      <c r="BF505" s="224">
        <f>IF(N505="snížená",J505,0)</f>
        <v>0</v>
      </c>
      <c r="BG505" s="224">
        <f>IF(N505="zákl. přenesená",J505,0)</f>
        <v>0</v>
      </c>
      <c r="BH505" s="224">
        <f>IF(N505="sníž. přenesená",J505,0)</f>
        <v>0</v>
      </c>
      <c r="BI505" s="224">
        <f>IF(N505="nulová",J505,0)</f>
        <v>0</v>
      </c>
      <c r="BJ505" s="17" t="s">
        <v>82</v>
      </c>
      <c r="BK505" s="224">
        <f>ROUND(I505*H505,2)</f>
        <v>0</v>
      </c>
      <c r="BL505" s="17" t="s">
        <v>228</v>
      </c>
      <c r="BM505" s="223" t="s">
        <v>1209</v>
      </c>
    </row>
    <row r="506" spans="1:51" s="13" customFormat="1" ht="12">
      <c r="A506" s="13"/>
      <c r="B506" s="236"/>
      <c r="C506" s="237"/>
      <c r="D506" s="227" t="s">
        <v>358</v>
      </c>
      <c r="E506" s="238" t="s">
        <v>1210</v>
      </c>
      <c r="F506" s="239" t="s">
        <v>1199</v>
      </c>
      <c r="G506" s="237"/>
      <c r="H506" s="240">
        <v>161.15</v>
      </c>
      <c r="I506" s="241"/>
      <c r="J506" s="237"/>
      <c r="K506" s="237"/>
      <c r="L506" s="242"/>
      <c r="M506" s="243"/>
      <c r="N506" s="244"/>
      <c r="O506" s="244"/>
      <c r="P506" s="244"/>
      <c r="Q506" s="244"/>
      <c r="R506" s="244"/>
      <c r="S506" s="244"/>
      <c r="T506" s="245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T506" s="246" t="s">
        <v>358</v>
      </c>
      <c r="AU506" s="246" t="s">
        <v>82</v>
      </c>
      <c r="AV506" s="13" t="s">
        <v>138</v>
      </c>
      <c r="AW506" s="13" t="s">
        <v>35</v>
      </c>
      <c r="AX506" s="13" t="s">
        <v>82</v>
      </c>
      <c r="AY506" s="246" t="s">
        <v>351</v>
      </c>
    </row>
    <row r="507" spans="1:65" s="2" customFormat="1" ht="21.75" customHeight="1">
      <c r="A507" s="38"/>
      <c r="B507" s="39"/>
      <c r="C507" s="212" t="s">
        <v>1211</v>
      </c>
      <c r="D507" s="212" t="s">
        <v>352</v>
      </c>
      <c r="E507" s="213" t="s">
        <v>1212</v>
      </c>
      <c r="F507" s="214" t="s">
        <v>1213</v>
      </c>
      <c r="G507" s="215" t="s">
        <v>612</v>
      </c>
      <c r="H507" s="216">
        <v>139.85</v>
      </c>
      <c r="I507" s="217"/>
      <c r="J507" s="218">
        <f>ROUND(I507*H507,2)</f>
        <v>0</v>
      </c>
      <c r="K507" s="214" t="s">
        <v>356</v>
      </c>
      <c r="L507" s="44"/>
      <c r="M507" s="219" t="s">
        <v>28</v>
      </c>
      <c r="N507" s="220" t="s">
        <v>45</v>
      </c>
      <c r="O507" s="84"/>
      <c r="P507" s="221">
        <f>O507*H507</f>
        <v>0</v>
      </c>
      <c r="Q507" s="221">
        <v>0</v>
      </c>
      <c r="R507" s="221">
        <f>Q507*H507</f>
        <v>0</v>
      </c>
      <c r="S507" s="221">
        <v>0</v>
      </c>
      <c r="T507" s="222">
        <f>S507*H507</f>
        <v>0</v>
      </c>
      <c r="U507" s="38"/>
      <c r="V507" s="38"/>
      <c r="W507" s="38"/>
      <c r="X507" s="38"/>
      <c r="Y507" s="38"/>
      <c r="Z507" s="38"/>
      <c r="AA507" s="38"/>
      <c r="AB507" s="38"/>
      <c r="AC507" s="38"/>
      <c r="AD507" s="38"/>
      <c r="AE507" s="38"/>
      <c r="AR507" s="223" t="s">
        <v>228</v>
      </c>
      <c r="AT507" s="223" t="s">
        <v>352</v>
      </c>
      <c r="AU507" s="223" t="s">
        <v>82</v>
      </c>
      <c r="AY507" s="17" t="s">
        <v>351</v>
      </c>
      <c r="BE507" s="224">
        <f>IF(N507="základní",J507,0)</f>
        <v>0</v>
      </c>
      <c r="BF507" s="224">
        <f>IF(N507="snížená",J507,0)</f>
        <v>0</v>
      </c>
      <c r="BG507" s="224">
        <f>IF(N507="zákl. přenesená",J507,0)</f>
        <v>0</v>
      </c>
      <c r="BH507" s="224">
        <f>IF(N507="sníž. přenesená",J507,0)</f>
        <v>0</v>
      </c>
      <c r="BI507" s="224">
        <f>IF(N507="nulová",J507,0)</f>
        <v>0</v>
      </c>
      <c r="BJ507" s="17" t="s">
        <v>82</v>
      </c>
      <c r="BK507" s="224">
        <f>ROUND(I507*H507,2)</f>
        <v>0</v>
      </c>
      <c r="BL507" s="17" t="s">
        <v>228</v>
      </c>
      <c r="BM507" s="223" t="s">
        <v>1214</v>
      </c>
    </row>
    <row r="508" spans="1:51" s="13" customFormat="1" ht="12">
      <c r="A508" s="13"/>
      <c r="B508" s="236"/>
      <c r="C508" s="237"/>
      <c r="D508" s="227" t="s">
        <v>358</v>
      </c>
      <c r="E508" s="238" t="s">
        <v>1215</v>
      </c>
      <c r="F508" s="239" t="s">
        <v>1216</v>
      </c>
      <c r="G508" s="237"/>
      <c r="H508" s="240">
        <v>18.9</v>
      </c>
      <c r="I508" s="241"/>
      <c r="J508" s="237"/>
      <c r="K508" s="237"/>
      <c r="L508" s="242"/>
      <c r="M508" s="243"/>
      <c r="N508" s="244"/>
      <c r="O508" s="244"/>
      <c r="P508" s="244"/>
      <c r="Q508" s="244"/>
      <c r="R508" s="244"/>
      <c r="S508" s="244"/>
      <c r="T508" s="245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T508" s="246" t="s">
        <v>358</v>
      </c>
      <c r="AU508" s="246" t="s">
        <v>82</v>
      </c>
      <c r="AV508" s="13" t="s">
        <v>138</v>
      </c>
      <c r="AW508" s="13" t="s">
        <v>35</v>
      </c>
      <c r="AX508" s="13" t="s">
        <v>74</v>
      </c>
      <c r="AY508" s="246" t="s">
        <v>351</v>
      </c>
    </row>
    <row r="509" spans="1:51" s="13" customFormat="1" ht="12">
      <c r="A509" s="13"/>
      <c r="B509" s="236"/>
      <c r="C509" s="237"/>
      <c r="D509" s="227" t="s">
        <v>358</v>
      </c>
      <c r="E509" s="238" t="s">
        <v>229</v>
      </c>
      <c r="F509" s="239" t="s">
        <v>1217</v>
      </c>
      <c r="G509" s="237"/>
      <c r="H509" s="240">
        <v>86.55</v>
      </c>
      <c r="I509" s="241"/>
      <c r="J509" s="237"/>
      <c r="K509" s="237"/>
      <c r="L509" s="242"/>
      <c r="M509" s="243"/>
      <c r="N509" s="244"/>
      <c r="O509" s="244"/>
      <c r="P509" s="244"/>
      <c r="Q509" s="244"/>
      <c r="R509" s="244"/>
      <c r="S509" s="244"/>
      <c r="T509" s="245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T509" s="246" t="s">
        <v>358</v>
      </c>
      <c r="AU509" s="246" t="s">
        <v>82</v>
      </c>
      <c r="AV509" s="13" t="s">
        <v>138</v>
      </c>
      <c r="AW509" s="13" t="s">
        <v>35</v>
      </c>
      <c r="AX509" s="13" t="s">
        <v>74</v>
      </c>
      <c r="AY509" s="246" t="s">
        <v>351</v>
      </c>
    </row>
    <row r="510" spans="1:51" s="13" customFormat="1" ht="12">
      <c r="A510" s="13"/>
      <c r="B510" s="236"/>
      <c r="C510" s="237"/>
      <c r="D510" s="227" t="s">
        <v>358</v>
      </c>
      <c r="E510" s="238" t="s">
        <v>231</v>
      </c>
      <c r="F510" s="239" t="s">
        <v>1162</v>
      </c>
      <c r="G510" s="237"/>
      <c r="H510" s="240">
        <v>34.4</v>
      </c>
      <c r="I510" s="241"/>
      <c r="J510" s="237"/>
      <c r="K510" s="237"/>
      <c r="L510" s="242"/>
      <c r="M510" s="243"/>
      <c r="N510" s="244"/>
      <c r="O510" s="244"/>
      <c r="P510" s="244"/>
      <c r="Q510" s="244"/>
      <c r="R510" s="244"/>
      <c r="S510" s="244"/>
      <c r="T510" s="245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T510" s="246" t="s">
        <v>358</v>
      </c>
      <c r="AU510" s="246" t="s">
        <v>82</v>
      </c>
      <c r="AV510" s="13" t="s">
        <v>138</v>
      </c>
      <c r="AW510" s="13" t="s">
        <v>35</v>
      </c>
      <c r="AX510" s="13" t="s">
        <v>74</v>
      </c>
      <c r="AY510" s="246" t="s">
        <v>351</v>
      </c>
    </row>
    <row r="511" spans="1:51" s="13" customFormat="1" ht="12">
      <c r="A511" s="13"/>
      <c r="B511" s="236"/>
      <c r="C511" s="237"/>
      <c r="D511" s="227" t="s">
        <v>358</v>
      </c>
      <c r="E511" s="238" t="s">
        <v>1218</v>
      </c>
      <c r="F511" s="239" t="s">
        <v>1219</v>
      </c>
      <c r="G511" s="237"/>
      <c r="H511" s="240">
        <v>139.85</v>
      </c>
      <c r="I511" s="241"/>
      <c r="J511" s="237"/>
      <c r="K511" s="237"/>
      <c r="L511" s="242"/>
      <c r="M511" s="243"/>
      <c r="N511" s="244"/>
      <c r="O511" s="244"/>
      <c r="P511" s="244"/>
      <c r="Q511" s="244"/>
      <c r="R511" s="244"/>
      <c r="S511" s="244"/>
      <c r="T511" s="245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T511" s="246" t="s">
        <v>358</v>
      </c>
      <c r="AU511" s="246" t="s">
        <v>82</v>
      </c>
      <c r="AV511" s="13" t="s">
        <v>138</v>
      </c>
      <c r="AW511" s="13" t="s">
        <v>35</v>
      </c>
      <c r="AX511" s="13" t="s">
        <v>82</v>
      </c>
      <c r="AY511" s="246" t="s">
        <v>351</v>
      </c>
    </row>
    <row r="512" spans="1:65" s="2" customFormat="1" ht="16.5" customHeight="1">
      <c r="A512" s="38"/>
      <c r="B512" s="39"/>
      <c r="C512" s="247" t="s">
        <v>1220</v>
      </c>
      <c r="D512" s="247" t="s">
        <v>612</v>
      </c>
      <c r="E512" s="248" t="s">
        <v>1221</v>
      </c>
      <c r="F512" s="249" t="s">
        <v>1222</v>
      </c>
      <c r="G512" s="250" t="s">
        <v>612</v>
      </c>
      <c r="H512" s="251">
        <v>153.835</v>
      </c>
      <c r="I512" s="252"/>
      <c r="J512" s="253">
        <f>ROUND(I512*H512,2)</f>
        <v>0</v>
      </c>
      <c r="K512" s="249" t="s">
        <v>28</v>
      </c>
      <c r="L512" s="254"/>
      <c r="M512" s="255" t="s">
        <v>28</v>
      </c>
      <c r="N512" s="256" t="s">
        <v>45</v>
      </c>
      <c r="O512" s="84"/>
      <c r="P512" s="221">
        <f>O512*H512</f>
        <v>0</v>
      </c>
      <c r="Q512" s="221">
        <v>5E-05</v>
      </c>
      <c r="R512" s="221">
        <f>Q512*H512</f>
        <v>0.007691750000000001</v>
      </c>
      <c r="S512" s="221">
        <v>0</v>
      </c>
      <c r="T512" s="222">
        <f>S512*H512</f>
        <v>0</v>
      </c>
      <c r="U512" s="38"/>
      <c r="V512" s="38"/>
      <c r="W512" s="38"/>
      <c r="X512" s="38"/>
      <c r="Y512" s="38"/>
      <c r="Z512" s="38"/>
      <c r="AA512" s="38"/>
      <c r="AB512" s="38"/>
      <c r="AC512" s="38"/>
      <c r="AD512" s="38"/>
      <c r="AE512" s="38"/>
      <c r="AR512" s="223" t="s">
        <v>405</v>
      </c>
      <c r="AT512" s="223" t="s">
        <v>612</v>
      </c>
      <c r="AU512" s="223" t="s">
        <v>82</v>
      </c>
      <c r="AY512" s="17" t="s">
        <v>351</v>
      </c>
      <c r="BE512" s="224">
        <f>IF(N512="základní",J512,0)</f>
        <v>0</v>
      </c>
      <c r="BF512" s="224">
        <f>IF(N512="snížená",J512,0)</f>
        <v>0</v>
      </c>
      <c r="BG512" s="224">
        <f>IF(N512="zákl. přenesená",J512,0)</f>
        <v>0</v>
      </c>
      <c r="BH512" s="224">
        <f>IF(N512="sníž. přenesená",J512,0)</f>
        <v>0</v>
      </c>
      <c r="BI512" s="224">
        <f>IF(N512="nulová",J512,0)</f>
        <v>0</v>
      </c>
      <c r="BJ512" s="17" t="s">
        <v>82</v>
      </c>
      <c r="BK512" s="224">
        <f>ROUND(I512*H512,2)</f>
        <v>0</v>
      </c>
      <c r="BL512" s="17" t="s">
        <v>228</v>
      </c>
      <c r="BM512" s="223" t="s">
        <v>1223</v>
      </c>
    </row>
    <row r="513" spans="1:51" s="13" customFormat="1" ht="12">
      <c r="A513" s="13"/>
      <c r="B513" s="236"/>
      <c r="C513" s="237"/>
      <c r="D513" s="227" t="s">
        <v>358</v>
      </c>
      <c r="E513" s="238" t="s">
        <v>1224</v>
      </c>
      <c r="F513" s="239" t="s">
        <v>1225</v>
      </c>
      <c r="G513" s="237"/>
      <c r="H513" s="240">
        <v>153.835</v>
      </c>
      <c r="I513" s="241"/>
      <c r="J513" s="237"/>
      <c r="K513" s="237"/>
      <c r="L513" s="242"/>
      <c r="M513" s="243"/>
      <c r="N513" s="244"/>
      <c r="O513" s="244"/>
      <c r="P513" s="244"/>
      <c r="Q513" s="244"/>
      <c r="R513" s="244"/>
      <c r="S513" s="244"/>
      <c r="T513" s="245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T513" s="246" t="s">
        <v>358</v>
      </c>
      <c r="AU513" s="246" t="s">
        <v>82</v>
      </c>
      <c r="AV513" s="13" t="s">
        <v>138</v>
      </c>
      <c r="AW513" s="13" t="s">
        <v>35</v>
      </c>
      <c r="AX513" s="13" t="s">
        <v>82</v>
      </c>
      <c r="AY513" s="246" t="s">
        <v>351</v>
      </c>
    </row>
    <row r="514" spans="1:65" s="2" customFormat="1" ht="33" customHeight="1">
      <c r="A514" s="38"/>
      <c r="B514" s="39"/>
      <c r="C514" s="212" t="s">
        <v>1226</v>
      </c>
      <c r="D514" s="212" t="s">
        <v>352</v>
      </c>
      <c r="E514" s="213" t="s">
        <v>1227</v>
      </c>
      <c r="F514" s="214" t="s">
        <v>1228</v>
      </c>
      <c r="G514" s="215" t="s">
        <v>398</v>
      </c>
      <c r="H514" s="216">
        <v>12</v>
      </c>
      <c r="I514" s="217"/>
      <c r="J514" s="218">
        <f>ROUND(I514*H514,2)</f>
        <v>0</v>
      </c>
      <c r="K514" s="214" t="s">
        <v>356</v>
      </c>
      <c r="L514" s="44"/>
      <c r="M514" s="219" t="s">
        <v>28</v>
      </c>
      <c r="N514" s="220" t="s">
        <v>45</v>
      </c>
      <c r="O514" s="84"/>
      <c r="P514" s="221">
        <f>O514*H514</f>
        <v>0</v>
      </c>
      <c r="Q514" s="221">
        <v>0</v>
      </c>
      <c r="R514" s="221">
        <f>Q514*H514</f>
        <v>0</v>
      </c>
      <c r="S514" s="221">
        <v>0</v>
      </c>
      <c r="T514" s="222">
        <f>S514*H514</f>
        <v>0</v>
      </c>
      <c r="U514" s="38"/>
      <c r="V514" s="38"/>
      <c r="W514" s="38"/>
      <c r="X514" s="38"/>
      <c r="Y514" s="38"/>
      <c r="Z514" s="38"/>
      <c r="AA514" s="38"/>
      <c r="AB514" s="38"/>
      <c r="AC514" s="38"/>
      <c r="AD514" s="38"/>
      <c r="AE514" s="38"/>
      <c r="AR514" s="223" t="s">
        <v>228</v>
      </c>
      <c r="AT514" s="223" t="s">
        <v>352</v>
      </c>
      <c r="AU514" s="223" t="s">
        <v>82</v>
      </c>
      <c r="AY514" s="17" t="s">
        <v>351</v>
      </c>
      <c r="BE514" s="224">
        <f>IF(N514="základní",J514,0)</f>
        <v>0</v>
      </c>
      <c r="BF514" s="224">
        <f>IF(N514="snížená",J514,0)</f>
        <v>0</v>
      </c>
      <c r="BG514" s="224">
        <f>IF(N514="zákl. přenesená",J514,0)</f>
        <v>0</v>
      </c>
      <c r="BH514" s="224">
        <f>IF(N514="sníž. přenesená",J514,0)</f>
        <v>0</v>
      </c>
      <c r="BI514" s="224">
        <f>IF(N514="nulová",J514,0)</f>
        <v>0</v>
      </c>
      <c r="BJ514" s="17" t="s">
        <v>82</v>
      </c>
      <c r="BK514" s="224">
        <f>ROUND(I514*H514,2)</f>
        <v>0</v>
      </c>
      <c r="BL514" s="17" t="s">
        <v>228</v>
      </c>
      <c r="BM514" s="223" t="s">
        <v>1229</v>
      </c>
    </row>
    <row r="515" spans="1:51" s="12" customFormat="1" ht="12">
      <c r="A515" s="12"/>
      <c r="B515" s="225"/>
      <c r="C515" s="226"/>
      <c r="D515" s="227" t="s">
        <v>358</v>
      </c>
      <c r="E515" s="228" t="s">
        <v>28</v>
      </c>
      <c r="F515" s="229" t="s">
        <v>626</v>
      </c>
      <c r="G515" s="226"/>
      <c r="H515" s="228" t="s">
        <v>28</v>
      </c>
      <c r="I515" s="230"/>
      <c r="J515" s="226"/>
      <c r="K515" s="226"/>
      <c r="L515" s="231"/>
      <c r="M515" s="232"/>
      <c r="N515" s="233"/>
      <c r="O515" s="233"/>
      <c r="P515" s="233"/>
      <c r="Q515" s="233"/>
      <c r="R515" s="233"/>
      <c r="S515" s="233"/>
      <c r="T515" s="234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T515" s="235" t="s">
        <v>358</v>
      </c>
      <c r="AU515" s="235" t="s">
        <v>82</v>
      </c>
      <c r="AV515" s="12" t="s">
        <v>82</v>
      </c>
      <c r="AW515" s="12" t="s">
        <v>35</v>
      </c>
      <c r="AX515" s="12" t="s">
        <v>74</v>
      </c>
      <c r="AY515" s="235" t="s">
        <v>351</v>
      </c>
    </row>
    <row r="516" spans="1:51" s="13" customFormat="1" ht="12">
      <c r="A516" s="13"/>
      <c r="B516" s="236"/>
      <c r="C516" s="237"/>
      <c r="D516" s="227" t="s">
        <v>358</v>
      </c>
      <c r="E516" s="238" t="s">
        <v>1230</v>
      </c>
      <c r="F516" s="239" t="s">
        <v>1231</v>
      </c>
      <c r="G516" s="237"/>
      <c r="H516" s="240">
        <v>12</v>
      </c>
      <c r="I516" s="241"/>
      <c r="J516" s="237"/>
      <c r="K516" s="237"/>
      <c r="L516" s="242"/>
      <c r="M516" s="243"/>
      <c r="N516" s="244"/>
      <c r="O516" s="244"/>
      <c r="P516" s="244"/>
      <c r="Q516" s="244"/>
      <c r="R516" s="244"/>
      <c r="S516" s="244"/>
      <c r="T516" s="245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T516" s="246" t="s">
        <v>358</v>
      </c>
      <c r="AU516" s="246" t="s">
        <v>82</v>
      </c>
      <c r="AV516" s="13" t="s">
        <v>138</v>
      </c>
      <c r="AW516" s="13" t="s">
        <v>35</v>
      </c>
      <c r="AX516" s="13" t="s">
        <v>82</v>
      </c>
      <c r="AY516" s="246" t="s">
        <v>351</v>
      </c>
    </row>
    <row r="517" spans="1:65" s="2" customFormat="1" ht="21.75" customHeight="1">
      <c r="A517" s="38"/>
      <c r="B517" s="39"/>
      <c r="C517" s="247" t="s">
        <v>1232</v>
      </c>
      <c r="D517" s="247" t="s">
        <v>612</v>
      </c>
      <c r="E517" s="248" t="s">
        <v>1233</v>
      </c>
      <c r="F517" s="249" t="s">
        <v>1234</v>
      </c>
      <c r="G517" s="250" t="s">
        <v>398</v>
      </c>
      <c r="H517" s="251">
        <v>13.2</v>
      </c>
      <c r="I517" s="252"/>
      <c r="J517" s="253">
        <f>ROUND(I517*H517,2)</f>
        <v>0</v>
      </c>
      <c r="K517" s="249" t="s">
        <v>356</v>
      </c>
      <c r="L517" s="254"/>
      <c r="M517" s="255" t="s">
        <v>28</v>
      </c>
      <c r="N517" s="256" t="s">
        <v>45</v>
      </c>
      <c r="O517" s="84"/>
      <c r="P517" s="221">
        <f>O517*H517</f>
        <v>0</v>
      </c>
      <c r="Q517" s="221">
        <v>0.0017</v>
      </c>
      <c r="R517" s="221">
        <f>Q517*H517</f>
        <v>0.022439999999999998</v>
      </c>
      <c r="S517" s="221">
        <v>0</v>
      </c>
      <c r="T517" s="222">
        <f>S517*H517</f>
        <v>0</v>
      </c>
      <c r="U517" s="38"/>
      <c r="V517" s="38"/>
      <c r="W517" s="38"/>
      <c r="X517" s="38"/>
      <c r="Y517" s="38"/>
      <c r="Z517" s="38"/>
      <c r="AA517" s="38"/>
      <c r="AB517" s="38"/>
      <c r="AC517" s="38"/>
      <c r="AD517" s="38"/>
      <c r="AE517" s="38"/>
      <c r="AR517" s="223" t="s">
        <v>405</v>
      </c>
      <c r="AT517" s="223" t="s">
        <v>612</v>
      </c>
      <c r="AU517" s="223" t="s">
        <v>82</v>
      </c>
      <c r="AY517" s="17" t="s">
        <v>351</v>
      </c>
      <c r="BE517" s="224">
        <f>IF(N517="základní",J517,0)</f>
        <v>0</v>
      </c>
      <c r="BF517" s="224">
        <f>IF(N517="snížená",J517,0)</f>
        <v>0</v>
      </c>
      <c r="BG517" s="224">
        <f>IF(N517="zákl. přenesená",J517,0)</f>
        <v>0</v>
      </c>
      <c r="BH517" s="224">
        <f>IF(N517="sníž. přenesená",J517,0)</f>
        <v>0</v>
      </c>
      <c r="BI517" s="224">
        <f>IF(N517="nulová",J517,0)</f>
        <v>0</v>
      </c>
      <c r="BJ517" s="17" t="s">
        <v>82</v>
      </c>
      <c r="BK517" s="224">
        <f>ROUND(I517*H517,2)</f>
        <v>0</v>
      </c>
      <c r="BL517" s="17" t="s">
        <v>228</v>
      </c>
      <c r="BM517" s="223" t="s">
        <v>1235</v>
      </c>
    </row>
    <row r="518" spans="1:51" s="13" customFormat="1" ht="12">
      <c r="A518" s="13"/>
      <c r="B518" s="236"/>
      <c r="C518" s="237"/>
      <c r="D518" s="227" t="s">
        <v>358</v>
      </c>
      <c r="E518" s="238" t="s">
        <v>1236</v>
      </c>
      <c r="F518" s="239" t="s">
        <v>1237</v>
      </c>
      <c r="G518" s="237"/>
      <c r="H518" s="240">
        <v>13.2</v>
      </c>
      <c r="I518" s="241"/>
      <c r="J518" s="237"/>
      <c r="K518" s="237"/>
      <c r="L518" s="242"/>
      <c r="M518" s="243"/>
      <c r="N518" s="244"/>
      <c r="O518" s="244"/>
      <c r="P518" s="244"/>
      <c r="Q518" s="244"/>
      <c r="R518" s="244"/>
      <c r="S518" s="244"/>
      <c r="T518" s="245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T518" s="246" t="s">
        <v>358</v>
      </c>
      <c r="AU518" s="246" t="s">
        <v>82</v>
      </c>
      <c r="AV518" s="13" t="s">
        <v>138</v>
      </c>
      <c r="AW518" s="13" t="s">
        <v>35</v>
      </c>
      <c r="AX518" s="13" t="s">
        <v>82</v>
      </c>
      <c r="AY518" s="246" t="s">
        <v>351</v>
      </c>
    </row>
    <row r="519" spans="1:65" s="2" customFormat="1" ht="44.25" customHeight="1">
      <c r="A519" s="38"/>
      <c r="B519" s="39"/>
      <c r="C519" s="212" t="s">
        <v>1238</v>
      </c>
      <c r="D519" s="212" t="s">
        <v>352</v>
      </c>
      <c r="E519" s="213" t="s">
        <v>1239</v>
      </c>
      <c r="F519" s="214" t="s">
        <v>1240</v>
      </c>
      <c r="G519" s="215" t="s">
        <v>398</v>
      </c>
      <c r="H519" s="216">
        <v>182.128</v>
      </c>
      <c r="I519" s="217"/>
      <c r="J519" s="218">
        <f>ROUND(I519*H519,2)</f>
        <v>0</v>
      </c>
      <c r="K519" s="214" t="s">
        <v>356</v>
      </c>
      <c r="L519" s="44"/>
      <c r="M519" s="219" t="s">
        <v>28</v>
      </c>
      <c r="N519" s="220" t="s">
        <v>45</v>
      </c>
      <c r="O519" s="84"/>
      <c r="P519" s="221">
        <f>O519*H519</f>
        <v>0</v>
      </c>
      <c r="Q519" s="221">
        <v>1E-05</v>
      </c>
      <c r="R519" s="221">
        <f>Q519*H519</f>
        <v>0.00182128</v>
      </c>
      <c r="S519" s="221">
        <v>0</v>
      </c>
      <c r="T519" s="222">
        <f>S519*H519</f>
        <v>0</v>
      </c>
      <c r="U519" s="38"/>
      <c r="V519" s="38"/>
      <c r="W519" s="38"/>
      <c r="X519" s="38"/>
      <c r="Y519" s="38"/>
      <c r="Z519" s="38"/>
      <c r="AA519" s="38"/>
      <c r="AB519" s="38"/>
      <c r="AC519" s="38"/>
      <c r="AD519" s="38"/>
      <c r="AE519" s="38"/>
      <c r="AR519" s="223" t="s">
        <v>228</v>
      </c>
      <c r="AT519" s="223" t="s">
        <v>352</v>
      </c>
      <c r="AU519" s="223" t="s">
        <v>82</v>
      </c>
      <c r="AY519" s="17" t="s">
        <v>351</v>
      </c>
      <c r="BE519" s="224">
        <f>IF(N519="základní",J519,0)</f>
        <v>0</v>
      </c>
      <c r="BF519" s="224">
        <f>IF(N519="snížená",J519,0)</f>
        <v>0</v>
      </c>
      <c r="BG519" s="224">
        <f>IF(N519="zákl. přenesená",J519,0)</f>
        <v>0</v>
      </c>
      <c r="BH519" s="224">
        <f>IF(N519="sníž. přenesená",J519,0)</f>
        <v>0</v>
      </c>
      <c r="BI519" s="224">
        <f>IF(N519="nulová",J519,0)</f>
        <v>0</v>
      </c>
      <c r="BJ519" s="17" t="s">
        <v>82</v>
      </c>
      <c r="BK519" s="224">
        <f>ROUND(I519*H519,2)</f>
        <v>0</v>
      </c>
      <c r="BL519" s="17" t="s">
        <v>228</v>
      </c>
      <c r="BM519" s="223" t="s">
        <v>1241</v>
      </c>
    </row>
    <row r="520" spans="1:51" s="13" customFormat="1" ht="12">
      <c r="A520" s="13"/>
      <c r="B520" s="236"/>
      <c r="C520" s="237"/>
      <c r="D520" s="227" t="s">
        <v>358</v>
      </c>
      <c r="E520" s="238" t="s">
        <v>1242</v>
      </c>
      <c r="F520" s="239" t="s">
        <v>1199</v>
      </c>
      <c r="G520" s="237"/>
      <c r="H520" s="240">
        <v>161.15</v>
      </c>
      <c r="I520" s="241"/>
      <c r="J520" s="237"/>
      <c r="K520" s="237"/>
      <c r="L520" s="242"/>
      <c r="M520" s="243"/>
      <c r="N520" s="244"/>
      <c r="O520" s="244"/>
      <c r="P520" s="244"/>
      <c r="Q520" s="244"/>
      <c r="R520" s="244"/>
      <c r="S520" s="244"/>
      <c r="T520" s="245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T520" s="246" t="s">
        <v>358</v>
      </c>
      <c r="AU520" s="246" t="s">
        <v>82</v>
      </c>
      <c r="AV520" s="13" t="s">
        <v>138</v>
      </c>
      <c r="AW520" s="13" t="s">
        <v>35</v>
      </c>
      <c r="AX520" s="13" t="s">
        <v>74</v>
      </c>
      <c r="AY520" s="246" t="s">
        <v>351</v>
      </c>
    </row>
    <row r="521" spans="1:51" s="13" customFormat="1" ht="12">
      <c r="A521" s="13"/>
      <c r="B521" s="236"/>
      <c r="C521" s="237"/>
      <c r="D521" s="227" t="s">
        <v>358</v>
      </c>
      <c r="E521" s="238" t="s">
        <v>233</v>
      </c>
      <c r="F521" s="239" t="s">
        <v>1243</v>
      </c>
      <c r="G521" s="237"/>
      <c r="H521" s="240">
        <v>20.978</v>
      </c>
      <c r="I521" s="241"/>
      <c r="J521" s="237"/>
      <c r="K521" s="237"/>
      <c r="L521" s="242"/>
      <c r="M521" s="243"/>
      <c r="N521" s="244"/>
      <c r="O521" s="244"/>
      <c r="P521" s="244"/>
      <c r="Q521" s="244"/>
      <c r="R521" s="244"/>
      <c r="S521" s="244"/>
      <c r="T521" s="245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T521" s="246" t="s">
        <v>358</v>
      </c>
      <c r="AU521" s="246" t="s">
        <v>82</v>
      </c>
      <c r="AV521" s="13" t="s">
        <v>138</v>
      </c>
      <c r="AW521" s="13" t="s">
        <v>35</v>
      </c>
      <c r="AX521" s="13" t="s">
        <v>74</v>
      </c>
      <c r="AY521" s="246" t="s">
        <v>351</v>
      </c>
    </row>
    <row r="522" spans="1:51" s="13" customFormat="1" ht="12">
      <c r="A522" s="13"/>
      <c r="B522" s="236"/>
      <c r="C522" s="237"/>
      <c r="D522" s="227" t="s">
        <v>358</v>
      </c>
      <c r="E522" s="238" t="s">
        <v>1244</v>
      </c>
      <c r="F522" s="239" t="s">
        <v>1245</v>
      </c>
      <c r="G522" s="237"/>
      <c r="H522" s="240">
        <v>182.128</v>
      </c>
      <c r="I522" s="241"/>
      <c r="J522" s="237"/>
      <c r="K522" s="237"/>
      <c r="L522" s="242"/>
      <c r="M522" s="243"/>
      <c r="N522" s="244"/>
      <c r="O522" s="244"/>
      <c r="P522" s="244"/>
      <c r="Q522" s="244"/>
      <c r="R522" s="244"/>
      <c r="S522" s="244"/>
      <c r="T522" s="245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T522" s="246" t="s">
        <v>358</v>
      </c>
      <c r="AU522" s="246" t="s">
        <v>82</v>
      </c>
      <c r="AV522" s="13" t="s">
        <v>138</v>
      </c>
      <c r="AW522" s="13" t="s">
        <v>35</v>
      </c>
      <c r="AX522" s="13" t="s">
        <v>82</v>
      </c>
      <c r="AY522" s="246" t="s">
        <v>351</v>
      </c>
    </row>
    <row r="523" spans="1:65" s="2" customFormat="1" ht="16.5" customHeight="1">
      <c r="A523" s="38"/>
      <c r="B523" s="39"/>
      <c r="C523" s="247" t="s">
        <v>1246</v>
      </c>
      <c r="D523" s="247" t="s">
        <v>612</v>
      </c>
      <c r="E523" s="248" t="s">
        <v>1247</v>
      </c>
      <c r="F523" s="249" t="s">
        <v>1248</v>
      </c>
      <c r="G523" s="250" t="s">
        <v>398</v>
      </c>
      <c r="H523" s="251">
        <v>218.554</v>
      </c>
      <c r="I523" s="252"/>
      <c r="J523" s="253">
        <f>ROUND(I523*H523,2)</f>
        <v>0</v>
      </c>
      <c r="K523" s="249" t="s">
        <v>28</v>
      </c>
      <c r="L523" s="254"/>
      <c r="M523" s="255" t="s">
        <v>28</v>
      </c>
      <c r="N523" s="256" t="s">
        <v>45</v>
      </c>
      <c r="O523" s="84"/>
      <c r="P523" s="221">
        <f>O523*H523</f>
        <v>0</v>
      </c>
      <c r="Q523" s="221">
        <v>0.00011</v>
      </c>
      <c r="R523" s="221">
        <f>Q523*H523</f>
        <v>0.02404094</v>
      </c>
      <c r="S523" s="221">
        <v>0</v>
      </c>
      <c r="T523" s="222">
        <f>S523*H523</f>
        <v>0</v>
      </c>
      <c r="U523" s="38"/>
      <c r="V523" s="38"/>
      <c r="W523" s="38"/>
      <c r="X523" s="38"/>
      <c r="Y523" s="38"/>
      <c r="Z523" s="38"/>
      <c r="AA523" s="38"/>
      <c r="AB523" s="38"/>
      <c r="AC523" s="38"/>
      <c r="AD523" s="38"/>
      <c r="AE523" s="38"/>
      <c r="AR523" s="223" t="s">
        <v>405</v>
      </c>
      <c r="AT523" s="223" t="s">
        <v>612</v>
      </c>
      <c r="AU523" s="223" t="s">
        <v>82</v>
      </c>
      <c r="AY523" s="17" t="s">
        <v>351</v>
      </c>
      <c r="BE523" s="224">
        <f>IF(N523="základní",J523,0)</f>
        <v>0</v>
      </c>
      <c r="BF523" s="224">
        <f>IF(N523="snížená",J523,0)</f>
        <v>0</v>
      </c>
      <c r="BG523" s="224">
        <f>IF(N523="zákl. přenesená",J523,0)</f>
        <v>0</v>
      </c>
      <c r="BH523" s="224">
        <f>IF(N523="sníž. přenesená",J523,0)</f>
        <v>0</v>
      </c>
      <c r="BI523" s="224">
        <f>IF(N523="nulová",J523,0)</f>
        <v>0</v>
      </c>
      <c r="BJ523" s="17" t="s">
        <v>82</v>
      </c>
      <c r="BK523" s="224">
        <f>ROUND(I523*H523,2)</f>
        <v>0</v>
      </c>
      <c r="BL523" s="17" t="s">
        <v>228</v>
      </c>
      <c r="BM523" s="223" t="s">
        <v>1249</v>
      </c>
    </row>
    <row r="524" spans="1:51" s="13" customFormat="1" ht="12">
      <c r="A524" s="13"/>
      <c r="B524" s="236"/>
      <c r="C524" s="237"/>
      <c r="D524" s="227" t="s">
        <v>358</v>
      </c>
      <c r="E524" s="238" t="s">
        <v>1250</v>
      </c>
      <c r="F524" s="239" t="s">
        <v>1251</v>
      </c>
      <c r="G524" s="237"/>
      <c r="H524" s="240">
        <v>218.554</v>
      </c>
      <c r="I524" s="241"/>
      <c r="J524" s="237"/>
      <c r="K524" s="237"/>
      <c r="L524" s="242"/>
      <c r="M524" s="243"/>
      <c r="N524" s="244"/>
      <c r="O524" s="244"/>
      <c r="P524" s="244"/>
      <c r="Q524" s="244"/>
      <c r="R524" s="244"/>
      <c r="S524" s="244"/>
      <c r="T524" s="245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T524" s="246" t="s">
        <v>358</v>
      </c>
      <c r="AU524" s="246" t="s">
        <v>82</v>
      </c>
      <c r="AV524" s="13" t="s">
        <v>138</v>
      </c>
      <c r="AW524" s="13" t="s">
        <v>35</v>
      </c>
      <c r="AX524" s="13" t="s">
        <v>82</v>
      </c>
      <c r="AY524" s="246" t="s">
        <v>351</v>
      </c>
    </row>
    <row r="525" spans="1:65" s="2" customFormat="1" ht="21.75" customHeight="1">
      <c r="A525" s="38"/>
      <c r="B525" s="39"/>
      <c r="C525" s="212" t="s">
        <v>1252</v>
      </c>
      <c r="D525" s="212" t="s">
        <v>352</v>
      </c>
      <c r="E525" s="213" t="s">
        <v>1253</v>
      </c>
      <c r="F525" s="214" t="s">
        <v>1254</v>
      </c>
      <c r="G525" s="215" t="s">
        <v>398</v>
      </c>
      <c r="H525" s="216">
        <v>228.783</v>
      </c>
      <c r="I525" s="217"/>
      <c r="J525" s="218">
        <f>ROUND(I525*H525,2)</f>
        <v>0</v>
      </c>
      <c r="K525" s="214" t="s">
        <v>28</v>
      </c>
      <c r="L525" s="44"/>
      <c r="M525" s="219" t="s">
        <v>28</v>
      </c>
      <c r="N525" s="220" t="s">
        <v>45</v>
      </c>
      <c r="O525" s="84"/>
      <c r="P525" s="221">
        <f>O525*H525</f>
        <v>0</v>
      </c>
      <c r="Q525" s="221">
        <v>0</v>
      </c>
      <c r="R525" s="221">
        <f>Q525*H525</f>
        <v>0</v>
      </c>
      <c r="S525" s="221">
        <v>0</v>
      </c>
      <c r="T525" s="222">
        <f>S525*H525</f>
        <v>0</v>
      </c>
      <c r="U525" s="38"/>
      <c r="V525" s="38"/>
      <c r="W525" s="38"/>
      <c r="X525" s="38"/>
      <c r="Y525" s="38"/>
      <c r="Z525" s="38"/>
      <c r="AA525" s="38"/>
      <c r="AB525" s="38"/>
      <c r="AC525" s="38"/>
      <c r="AD525" s="38"/>
      <c r="AE525" s="38"/>
      <c r="AR525" s="223" t="s">
        <v>228</v>
      </c>
      <c r="AT525" s="223" t="s">
        <v>352</v>
      </c>
      <c r="AU525" s="223" t="s">
        <v>82</v>
      </c>
      <c r="AY525" s="17" t="s">
        <v>351</v>
      </c>
      <c r="BE525" s="224">
        <f>IF(N525="základní",J525,0)</f>
        <v>0</v>
      </c>
      <c r="BF525" s="224">
        <f>IF(N525="snížená",J525,0)</f>
        <v>0</v>
      </c>
      <c r="BG525" s="224">
        <f>IF(N525="zákl. přenesená",J525,0)</f>
        <v>0</v>
      </c>
      <c r="BH525" s="224">
        <f>IF(N525="sníž. přenesená",J525,0)</f>
        <v>0</v>
      </c>
      <c r="BI525" s="224">
        <f>IF(N525="nulová",J525,0)</f>
        <v>0</v>
      </c>
      <c r="BJ525" s="17" t="s">
        <v>82</v>
      </c>
      <c r="BK525" s="224">
        <f>ROUND(I525*H525,2)</f>
        <v>0</v>
      </c>
      <c r="BL525" s="17" t="s">
        <v>228</v>
      </c>
      <c r="BM525" s="223" t="s">
        <v>1255</v>
      </c>
    </row>
    <row r="526" spans="1:51" s="13" customFormat="1" ht="12">
      <c r="A526" s="13"/>
      <c r="B526" s="236"/>
      <c r="C526" s="237"/>
      <c r="D526" s="227" t="s">
        <v>358</v>
      </c>
      <c r="E526" s="238" t="s">
        <v>1256</v>
      </c>
      <c r="F526" s="239" t="s">
        <v>1257</v>
      </c>
      <c r="G526" s="237"/>
      <c r="H526" s="240">
        <v>201.738</v>
      </c>
      <c r="I526" s="241"/>
      <c r="J526" s="237"/>
      <c r="K526" s="237"/>
      <c r="L526" s="242"/>
      <c r="M526" s="243"/>
      <c r="N526" s="244"/>
      <c r="O526" s="244"/>
      <c r="P526" s="244"/>
      <c r="Q526" s="244"/>
      <c r="R526" s="244"/>
      <c r="S526" s="244"/>
      <c r="T526" s="245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T526" s="246" t="s">
        <v>358</v>
      </c>
      <c r="AU526" s="246" t="s">
        <v>82</v>
      </c>
      <c r="AV526" s="13" t="s">
        <v>138</v>
      </c>
      <c r="AW526" s="13" t="s">
        <v>35</v>
      </c>
      <c r="AX526" s="13" t="s">
        <v>74</v>
      </c>
      <c r="AY526" s="246" t="s">
        <v>351</v>
      </c>
    </row>
    <row r="527" spans="1:51" s="13" customFormat="1" ht="12">
      <c r="A527" s="13"/>
      <c r="B527" s="236"/>
      <c r="C527" s="237"/>
      <c r="D527" s="227" t="s">
        <v>358</v>
      </c>
      <c r="E527" s="238" t="s">
        <v>235</v>
      </c>
      <c r="F527" s="239" t="s">
        <v>1258</v>
      </c>
      <c r="G527" s="237"/>
      <c r="H527" s="240">
        <v>27.045</v>
      </c>
      <c r="I527" s="241"/>
      <c r="J527" s="237"/>
      <c r="K527" s="237"/>
      <c r="L527" s="242"/>
      <c r="M527" s="243"/>
      <c r="N527" s="244"/>
      <c r="O527" s="244"/>
      <c r="P527" s="244"/>
      <c r="Q527" s="244"/>
      <c r="R527" s="244"/>
      <c r="S527" s="244"/>
      <c r="T527" s="245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T527" s="246" t="s">
        <v>358</v>
      </c>
      <c r="AU527" s="246" t="s">
        <v>82</v>
      </c>
      <c r="AV527" s="13" t="s">
        <v>138</v>
      </c>
      <c r="AW527" s="13" t="s">
        <v>35</v>
      </c>
      <c r="AX527" s="13" t="s">
        <v>74</v>
      </c>
      <c r="AY527" s="246" t="s">
        <v>351</v>
      </c>
    </row>
    <row r="528" spans="1:51" s="13" customFormat="1" ht="12">
      <c r="A528" s="13"/>
      <c r="B528" s="236"/>
      <c r="C528" s="237"/>
      <c r="D528" s="227" t="s">
        <v>358</v>
      </c>
      <c r="E528" s="238" t="s">
        <v>1259</v>
      </c>
      <c r="F528" s="239" t="s">
        <v>1260</v>
      </c>
      <c r="G528" s="237"/>
      <c r="H528" s="240">
        <v>228.783</v>
      </c>
      <c r="I528" s="241"/>
      <c r="J528" s="237"/>
      <c r="K528" s="237"/>
      <c r="L528" s="242"/>
      <c r="M528" s="243"/>
      <c r="N528" s="244"/>
      <c r="O528" s="244"/>
      <c r="P528" s="244"/>
      <c r="Q528" s="244"/>
      <c r="R528" s="244"/>
      <c r="S528" s="244"/>
      <c r="T528" s="245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T528" s="246" t="s">
        <v>358</v>
      </c>
      <c r="AU528" s="246" t="s">
        <v>82</v>
      </c>
      <c r="AV528" s="13" t="s">
        <v>138</v>
      </c>
      <c r="AW528" s="13" t="s">
        <v>35</v>
      </c>
      <c r="AX528" s="13" t="s">
        <v>82</v>
      </c>
      <c r="AY528" s="246" t="s">
        <v>351</v>
      </c>
    </row>
    <row r="529" spans="1:65" s="2" customFormat="1" ht="21.75" customHeight="1">
      <c r="A529" s="38"/>
      <c r="B529" s="39"/>
      <c r="C529" s="247" t="s">
        <v>1261</v>
      </c>
      <c r="D529" s="247" t="s">
        <v>612</v>
      </c>
      <c r="E529" s="248" t="s">
        <v>1262</v>
      </c>
      <c r="F529" s="249" t="s">
        <v>1263</v>
      </c>
      <c r="G529" s="250" t="s">
        <v>355</v>
      </c>
      <c r="H529" s="251">
        <v>75.498</v>
      </c>
      <c r="I529" s="252"/>
      <c r="J529" s="253">
        <f>ROUND(I529*H529,2)</f>
        <v>0</v>
      </c>
      <c r="K529" s="249" t="s">
        <v>28</v>
      </c>
      <c r="L529" s="254"/>
      <c r="M529" s="255" t="s">
        <v>28</v>
      </c>
      <c r="N529" s="256" t="s">
        <v>45</v>
      </c>
      <c r="O529" s="84"/>
      <c r="P529" s="221">
        <f>O529*H529</f>
        <v>0</v>
      </c>
      <c r="Q529" s="221">
        <v>0.065</v>
      </c>
      <c r="R529" s="221">
        <f>Q529*H529</f>
        <v>4.90737</v>
      </c>
      <c r="S529" s="221">
        <v>0</v>
      </c>
      <c r="T529" s="222">
        <f>S529*H529</f>
        <v>0</v>
      </c>
      <c r="U529" s="38"/>
      <c r="V529" s="38"/>
      <c r="W529" s="38"/>
      <c r="X529" s="38"/>
      <c r="Y529" s="38"/>
      <c r="Z529" s="38"/>
      <c r="AA529" s="38"/>
      <c r="AB529" s="38"/>
      <c r="AC529" s="38"/>
      <c r="AD529" s="38"/>
      <c r="AE529" s="38"/>
      <c r="AR529" s="223" t="s">
        <v>405</v>
      </c>
      <c r="AT529" s="223" t="s">
        <v>612</v>
      </c>
      <c r="AU529" s="223" t="s">
        <v>82</v>
      </c>
      <c r="AY529" s="17" t="s">
        <v>351</v>
      </c>
      <c r="BE529" s="224">
        <f>IF(N529="základní",J529,0)</f>
        <v>0</v>
      </c>
      <c r="BF529" s="224">
        <f>IF(N529="snížená",J529,0)</f>
        <v>0</v>
      </c>
      <c r="BG529" s="224">
        <f>IF(N529="zákl. přenesená",J529,0)</f>
        <v>0</v>
      </c>
      <c r="BH529" s="224">
        <f>IF(N529="sníž. přenesená",J529,0)</f>
        <v>0</v>
      </c>
      <c r="BI529" s="224">
        <f>IF(N529="nulová",J529,0)</f>
        <v>0</v>
      </c>
      <c r="BJ529" s="17" t="s">
        <v>82</v>
      </c>
      <c r="BK529" s="224">
        <f>ROUND(I529*H529,2)</f>
        <v>0</v>
      </c>
      <c r="BL529" s="17" t="s">
        <v>228</v>
      </c>
      <c r="BM529" s="223" t="s">
        <v>1264</v>
      </c>
    </row>
    <row r="530" spans="1:51" s="13" customFormat="1" ht="12">
      <c r="A530" s="13"/>
      <c r="B530" s="236"/>
      <c r="C530" s="237"/>
      <c r="D530" s="227" t="s">
        <v>358</v>
      </c>
      <c r="E530" s="238" t="s">
        <v>1265</v>
      </c>
      <c r="F530" s="239" t="s">
        <v>1266</v>
      </c>
      <c r="G530" s="237"/>
      <c r="H530" s="240">
        <v>75.498</v>
      </c>
      <c r="I530" s="241"/>
      <c r="J530" s="237"/>
      <c r="K530" s="237"/>
      <c r="L530" s="242"/>
      <c r="M530" s="243"/>
      <c r="N530" s="244"/>
      <c r="O530" s="244"/>
      <c r="P530" s="244"/>
      <c r="Q530" s="244"/>
      <c r="R530" s="244"/>
      <c r="S530" s="244"/>
      <c r="T530" s="245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T530" s="246" t="s">
        <v>358</v>
      </c>
      <c r="AU530" s="246" t="s">
        <v>82</v>
      </c>
      <c r="AV530" s="13" t="s">
        <v>138</v>
      </c>
      <c r="AW530" s="13" t="s">
        <v>35</v>
      </c>
      <c r="AX530" s="13" t="s">
        <v>82</v>
      </c>
      <c r="AY530" s="246" t="s">
        <v>351</v>
      </c>
    </row>
    <row r="531" spans="1:65" s="2" customFormat="1" ht="33" customHeight="1">
      <c r="A531" s="38"/>
      <c r="B531" s="39"/>
      <c r="C531" s="212" t="s">
        <v>1267</v>
      </c>
      <c r="D531" s="212" t="s">
        <v>352</v>
      </c>
      <c r="E531" s="213" t="s">
        <v>1268</v>
      </c>
      <c r="F531" s="214" t="s">
        <v>1269</v>
      </c>
      <c r="G531" s="215" t="s">
        <v>398</v>
      </c>
      <c r="H531" s="216">
        <v>228.783</v>
      </c>
      <c r="I531" s="217"/>
      <c r="J531" s="218">
        <f>ROUND(I531*H531,2)</f>
        <v>0</v>
      </c>
      <c r="K531" s="214" t="s">
        <v>28</v>
      </c>
      <c r="L531" s="44"/>
      <c r="M531" s="219" t="s">
        <v>28</v>
      </c>
      <c r="N531" s="220" t="s">
        <v>45</v>
      </c>
      <c r="O531" s="84"/>
      <c r="P531" s="221">
        <f>O531*H531</f>
        <v>0</v>
      </c>
      <c r="Q531" s="221">
        <v>1E-05</v>
      </c>
      <c r="R531" s="221">
        <f>Q531*H531</f>
        <v>0.0022878300000000002</v>
      </c>
      <c r="S531" s="221">
        <v>0</v>
      </c>
      <c r="T531" s="222">
        <f>S531*H531</f>
        <v>0</v>
      </c>
      <c r="U531" s="38"/>
      <c r="V531" s="38"/>
      <c r="W531" s="38"/>
      <c r="X531" s="38"/>
      <c r="Y531" s="38"/>
      <c r="Z531" s="38"/>
      <c r="AA531" s="38"/>
      <c r="AB531" s="38"/>
      <c r="AC531" s="38"/>
      <c r="AD531" s="38"/>
      <c r="AE531" s="38"/>
      <c r="AR531" s="223" t="s">
        <v>228</v>
      </c>
      <c r="AT531" s="223" t="s">
        <v>352</v>
      </c>
      <c r="AU531" s="223" t="s">
        <v>82</v>
      </c>
      <c r="AY531" s="17" t="s">
        <v>351</v>
      </c>
      <c r="BE531" s="224">
        <f>IF(N531="základní",J531,0)</f>
        <v>0</v>
      </c>
      <c r="BF531" s="224">
        <f>IF(N531="snížená",J531,0)</f>
        <v>0</v>
      </c>
      <c r="BG531" s="224">
        <f>IF(N531="zákl. přenesená",J531,0)</f>
        <v>0</v>
      </c>
      <c r="BH531" s="224">
        <f>IF(N531="sníž. přenesená",J531,0)</f>
        <v>0</v>
      </c>
      <c r="BI531" s="224">
        <f>IF(N531="nulová",J531,0)</f>
        <v>0</v>
      </c>
      <c r="BJ531" s="17" t="s">
        <v>82</v>
      </c>
      <c r="BK531" s="224">
        <f>ROUND(I531*H531,2)</f>
        <v>0</v>
      </c>
      <c r="BL531" s="17" t="s">
        <v>228</v>
      </c>
      <c r="BM531" s="223" t="s">
        <v>1270</v>
      </c>
    </row>
    <row r="532" spans="1:51" s="13" customFormat="1" ht="12">
      <c r="A532" s="13"/>
      <c r="B532" s="236"/>
      <c r="C532" s="237"/>
      <c r="D532" s="227" t="s">
        <v>358</v>
      </c>
      <c r="E532" s="238" t="s">
        <v>1271</v>
      </c>
      <c r="F532" s="239" t="s">
        <v>1272</v>
      </c>
      <c r="G532" s="237"/>
      <c r="H532" s="240">
        <v>228.783</v>
      </c>
      <c r="I532" s="241"/>
      <c r="J532" s="237"/>
      <c r="K532" s="237"/>
      <c r="L532" s="242"/>
      <c r="M532" s="243"/>
      <c r="N532" s="244"/>
      <c r="O532" s="244"/>
      <c r="P532" s="244"/>
      <c r="Q532" s="244"/>
      <c r="R532" s="244"/>
      <c r="S532" s="244"/>
      <c r="T532" s="245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T532" s="246" t="s">
        <v>358</v>
      </c>
      <c r="AU532" s="246" t="s">
        <v>82</v>
      </c>
      <c r="AV532" s="13" t="s">
        <v>138</v>
      </c>
      <c r="AW532" s="13" t="s">
        <v>35</v>
      </c>
      <c r="AX532" s="13" t="s">
        <v>82</v>
      </c>
      <c r="AY532" s="246" t="s">
        <v>351</v>
      </c>
    </row>
    <row r="533" spans="1:65" s="2" customFormat="1" ht="16.5" customHeight="1">
      <c r="A533" s="38"/>
      <c r="B533" s="39"/>
      <c r="C533" s="247" t="s">
        <v>1273</v>
      </c>
      <c r="D533" s="247" t="s">
        <v>612</v>
      </c>
      <c r="E533" s="248" t="s">
        <v>1274</v>
      </c>
      <c r="F533" s="249" t="s">
        <v>1275</v>
      </c>
      <c r="G533" s="250" t="s">
        <v>398</v>
      </c>
      <c r="H533" s="251">
        <v>274.54</v>
      </c>
      <c r="I533" s="252"/>
      <c r="J533" s="253">
        <f>ROUND(I533*H533,2)</f>
        <v>0</v>
      </c>
      <c r="K533" s="249" t="s">
        <v>28</v>
      </c>
      <c r="L533" s="254"/>
      <c r="M533" s="255" t="s">
        <v>28</v>
      </c>
      <c r="N533" s="256" t="s">
        <v>45</v>
      </c>
      <c r="O533" s="84"/>
      <c r="P533" s="221">
        <f>O533*H533</f>
        <v>0</v>
      </c>
      <c r="Q533" s="221">
        <v>0.00011</v>
      </c>
      <c r="R533" s="221">
        <f>Q533*H533</f>
        <v>0.030199400000000005</v>
      </c>
      <c r="S533" s="221">
        <v>0</v>
      </c>
      <c r="T533" s="222">
        <f>S533*H533</f>
        <v>0</v>
      </c>
      <c r="U533" s="38"/>
      <c r="V533" s="38"/>
      <c r="W533" s="38"/>
      <c r="X533" s="38"/>
      <c r="Y533" s="38"/>
      <c r="Z533" s="38"/>
      <c r="AA533" s="38"/>
      <c r="AB533" s="38"/>
      <c r="AC533" s="38"/>
      <c r="AD533" s="38"/>
      <c r="AE533" s="38"/>
      <c r="AR533" s="223" t="s">
        <v>405</v>
      </c>
      <c r="AT533" s="223" t="s">
        <v>612</v>
      </c>
      <c r="AU533" s="223" t="s">
        <v>82</v>
      </c>
      <c r="AY533" s="17" t="s">
        <v>351</v>
      </c>
      <c r="BE533" s="224">
        <f>IF(N533="základní",J533,0)</f>
        <v>0</v>
      </c>
      <c r="BF533" s="224">
        <f>IF(N533="snížená",J533,0)</f>
        <v>0</v>
      </c>
      <c r="BG533" s="224">
        <f>IF(N533="zákl. přenesená",J533,0)</f>
        <v>0</v>
      </c>
      <c r="BH533" s="224">
        <f>IF(N533="sníž. přenesená",J533,0)</f>
        <v>0</v>
      </c>
      <c r="BI533" s="224">
        <f>IF(N533="nulová",J533,0)</f>
        <v>0</v>
      </c>
      <c r="BJ533" s="17" t="s">
        <v>82</v>
      </c>
      <c r="BK533" s="224">
        <f>ROUND(I533*H533,2)</f>
        <v>0</v>
      </c>
      <c r="BL533" s="17" t="s">
        <v>228</v>
      </c>
      <c r="BM533" s="223" t="s">
        <v>1276</v>
      </c>
    </row>
    <row r="534" spans="1:51" s="13" customFormat="1" ht="12">
      <c r="A534" s="13"/>
      <c r="B534" s="236"/>
      <c r="C534" s="237"/>
      <c r="D534" s="227" t="s">
        <v>358</v>
      </c>
      <c r="E534" s="238" t="s">
        <v>1277</v>
      </c>
      <c r="F534" s="239" t="s">
        <v>1278</v>
      </c>
      <c r="G534" s="237"/>
      <c r="H534" s="240">
        <v>274.54</v>
      </c>
      <c r="I534" s="241"/>
      <c r="J534" s="237"/>
      <c r="K534" s="237"/>
      <c r="L534" s="242"/>
      <c r="M534" s="243"/>
      <c r="N534" s="244"/>
      <c r="O534" s="244"/>
      <c r="P534" s="244"/>
      <c r="Q534" s="244"/>
      <c r="R534" s="244"/>
      <c r="S534" s="244"/>
      <c r="T534" s="245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T534" s="246" t="s">
        <v>358</v>
      </c>
      <c r="AU534" s="246" t="s">
        <v>82</v>
      </c>
      <c r="AV534" s="13" t="s">
        <v>138</v>
      </c>
      <c r="AW534" s="13" t="s">
        <v>35</v>
      </c>
      <c r="AX534" s="13" t="s">
        <v>82</v>
      </c>
      <c r="AY534" s="246" t="s">
        <v>351</v>
      </c>
    </row>
    <row r="535" spans="1:65" s="2" customFormat="1" ht="33" customHeight="1">
      <c r="A535" s="38"/>
      <c r="B535" s="39"/>
      <c r="C535" s="212" t="s">
        <v>1279</v>
      </c>
      <c r="D535" s="212" t="s">
        <v>352</v>
      </c>
      <c r="E535" s="213" t="s">
        <v>1280</v>
      </c>
      <c r="F535" s="214" t="s">
        <v>1281</v>
      </c>
      <c r="G535" s="215" t="s">
        <v>540</v>
      </c>
      <c r="H535" s="216">
        <v>6.388</v>
      </c>
      <c r="I535" s="217"/>
      <c r="J535" s="218">
        <f>ROUND(I535*H535,2)</f>
        <v>0</v>
      </c>
      <c r="K535" s="214" t="s">
        <v>356</v>
      </c>
      <c r="L535" s="44"/>
      <c r="M535" s="219" t="s">
        <v>28</v>
      </c>
      <c r="N535" s="220" t="s">
        <v>45</v>
      </c>
      <c r="O535" s="84"/>
      <c r="P535" s="221">
        <f>O535*H535</f>
        <v>0</v>
      </c>
      <c r="Q535" s="221">
        <v>0</v>
      </c>
      <c r="R535" s="221">
        <f>Q535*H535</f>
        <v>0</v>
      </c>
      <c r="S535" s="221">
        <v>0</v>
      </c>
      <c r="T535" s="222">
        <f>S535*H535</f>
        <v>0</v>
      </c>
      <c r="U535" s="38"/>
      <c r="V535" s="38"/>
      <c r="W535" s="38"/>
      <c r="X535" s="38"/>
      <c r="Y535" s="38"/>
      <c r="Z535" s="38"/>
      <c r="AA535" s="38"/>
      <c r="AB535" s="38"/>
      <c r="AC535" s="38"/>
      <c r="AD535" s="38"/>
      <c r="AE535" s="38"/>
      <c r="AR535" s="223" t="s">
        <v>228</v>
      </c>
      <c r="AT535" s="223" t="s">
        <v>352</v>
      </c>
      <c r="AU535" s="223" t="s">
        <v>82</v>
      </c>
      <c r="AY535" s="17" t="s">
        <v>351</v>
      </c>
      <c r="BE535" s="224">
        <f>IF(N535="základní",J535,0)</f>
        <v>0</v>
      </c>
      <c r="BF535" s="224">
        <f>IF(N535="snížená",J535,0)</f>
        <v>0</v>
      </c>
      <c r="BG535" s="224">
        <f>IF(N535="zákl. přenesená",J535,0)</f>
        <v>0</v>
      </c>
      <c r="BH535" s="224">
        <f>IF(N535="sníž. přenesená",J535,0)</f>
        <v>0</v>
      </c>
      <c r="BI535" s="224">
        <f>IF(N535="nulová",J535,0)</f>
        <v>0</v>
      </c>
      <c r="BJ535" s="17" t="s">
        <v>82</v>
      </c>
      <c r="BK535" s="224">
        <f>ROUND(I535*H535,2)</f>
        <v>0</v>
      </c>
      <c r="BL535" s="17" t="s">
        <v>228</v>
      </c>
      <c r="BM535" s="223" t="s">
        <v>1282</v>
      </c>
    </row>
    <row r="536" spans="1:63" s="11" customFormat="1" ht="25.9" customHeight="1">
      <c r="A536" s="11"/>
      <c r="B536" s="198"/>
      <c r="C536" s="199"/>
      <c r="D536" s="200" t="s">
        <v>73</v>
      </c>
      <c r="E536" s="201" t="s">
        <v>1283</v>
      </c>
      <c r="F536" s="201" t="s">
        <v>1284</v>
      </c>
      <c r="G536" s="199"/>
      <c r="H536" s="199"/>
      <c r="I536" s="202"/>
      <c r="J536" s="203">
        <f>BK536</f>
        <v>0</v>
      </c>
      <c r="K536" s="199"/>
      <c r="L536" s="204"/>
      <c r="M536" s="205"/>
      <c r="N536" s="206"/>
      <c r="O536" s="206"/>
      <c r="P536" s="207">
        <f>SUM(P537:P540)</f>
        <v>0</v>
      </c>
      <c r="Q536" s="206"/>
      <c r="R536" s="207">
        <f>SUM(R537:R540)</f>
        <v>0.00093</v>
      </c>
      <c r="S536" s="206"/>
      <c r="T536" s="208">
        <f>SUM(T537:T540)</f>
        <v>0</v>
      </c>
      <c r="U536" s="11"/>
      <c r="V536" s="11"/>
      <c r="W536" s="11"/>
      <c r="X536" s="11"/>
      <c r="Y536" s="11"/>
      <c r="Z536" s="11"/>
      <c r="AA536" s="11"/>
      <c r="AB536" s="11"/>
      <c r="AC536" s="11"/>
      <c r="AD536" s="11"/>
      <c r="AE536" s="11"/>
      <c r="AR536" s="209" t="s">
        <v>228</v>
      </c>
      <c r="AT536" s="210" t="s">
        <v>73</v>
      </c>
      <c r="AU536" s="210" t="s">
        <v>74</v>
      </c>
      <c r="AY536" s="209" t="s">
        <v>351</v>
      </c>
      <c r="BK536" s="211">
        <f>SUM(BK537:BK540)</f>
        <v>0</v>
      </c>
    </row>
    <row r="537" spans="1:65" s="2" customFormat="1" ht="33" customHeight="1">
      <c r="A537" s="38"/>
      <c r="B537" s="39"/>
      <c r="C537" s="212" t="s">
        <v>1285</v>
      </c>
      <c r="D537" s="212" t="s">
        <v>352</v>
      </c>
      <c r="E537" s="213" t="s">
        <v>1286</v>
      </c>
      <c r="F537" s="214" t="s">
        <v>1287</v>
      </c>
      <c r="G537" s="215" t="s">
        <v>534</v>
      </c>
      <c r="H537" s="216">
        <v>1</v>
      </c>
      <c r="I537" s="217"/>
      <c r="J537" s="218">
        <f>ROUND(I537*H537,2)</f>
        <v>0</v>
      </c>
      <c r="K537" s="214" t="s">
        <v>28</v>
      </c>
      <c r="L537" s="44"/>
      <c r="M537" s="219" t="s">
        <v>28</v>
      </c>
      <c r="N537" s="220" t="s">
        <v>45</v>
      </c>
      <c r="O537" s="84"/>
      <c r="P537" s="221">
        <f>O537*H537</f>
        <v>0</v>
      </c>
      <c r="Q537" s="221">
        <v>0.00093</v>
      </c>
      <c r="R537" s="221">
        <f>Q537*H537</f>
        <v>0.00093</v>
      </c>
      <c r="S537" s="221">
        <v>0</v>
      </c>
      <c r="T537" s="222">
        <f>S537*H537</f>
        <v>0</v>
      </c>
      <c r="U537" s="38"/>
      <c r="V537" s="38"/>
      <c r="W537" s="38"/>
      <c r="X537" s="38"/>
      <c r="Y537" s="38"/>
      <c r="Z537" s="38"/>
      <c r="AA537" s="38"/>
      <c r="AB537" s="38"/>
      <c r="AC537" s="38"/>
      <c r="AD537" s="38"/>
      <c r="AE537" s="38"/>
      <c r="AR537" s="223" t="s">
        <v>228</v>
      </c>
      <c r="AT537" s="223" t="s">
        <v>352</v>
      </c>
      <c r="AU537" s="223" t="s">
        <v>82</v>
      </c>
      <c r="AY537" s="17" t="s">
        <v>351</v>
      </c>
      <c r="BE537" s="224">
        <f>IF(N537="základní",J537,0)</f>
        <v>0</v>
      </c>
      <c r="BF537" s="224">
        <f>IF(N537="snížená",J537,0)</f>
        <v>0</v>
      </c>
      <c r="BG537" s="224">
        <f>IF(N537="zákl. přenesená",J537,0)</f>
        <v>0</v>
      </c>
      <c r="BH537" s="224">
        <f>IF(N537="sníž. přenesená",J537,0)</f>
        <v>0</v>
      </c>
      <c r="BI537" s="224">
        <f>IF(N537="nulová",J537,0)</f>
        <v>0</v>
      </c>
      <c r="BJ537" s="17" t="s">
        <v>82</v>
      </c>
      <c r="BK537" s="224">
        <f>ROUND(I537*H537,2)</f>
        <v>0</v>
      </c>
      <c r="BL537" s="17" t="s">
        <v>228</v>
      </c>
      <c r="BM537" s="223" t="s">
        <v>1288</v>
      </c>
    </row>
    <row r="538" spans="1:51" s="12" customFormat="1" ht="12">
      <c r="A538" s="12"/>
      <c r="B538" s="225"/>
      <c r="C538" s="226"/>
      <c r="D538" s="227" t="s">
        <v>358</v>
      </c>
      <c r="E538" s="228" t="s">
        <v>28</v>
      </c>
      <c r="F538" s="229" t="s">
        <v>1088</v>
      </c>
      <c r="G538" s="226"/>
      <c r="H538" s="228" t="s">
        <v>28</v>
      </c>
      <c r="I538" s="230"/>
      <c r="J538" s="226"/>
      <c r="K538" s="226"/>
      <c r="L538" s="231"/>
      <c r="M538" s="232"/>
      <c r="N538" s="233"/>
      <c r="O538" s="233"/>
      <c r="P538" s="233"/>
      <c r="Q538" s="233"/>
      <c r="R538" s="233"/>
      <c r="S538" s="233"/>
      <c r="T538" s="234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T538" s="235" t="s">
        <v>358</v>
      </c>
      <c r="AU538" s="235" t="s">
        <v>82</v>
      </c>
      <c r="AV538" s="12" t="s">
        <v>82</v>
      </c>
      <c r="AW538" s="12" t="s">
        <v>35</v>
      </c>
      <c r="AX538" s="12" t="s">
        <v>74</v>
      </c>
      <c r="AY538" s="235" t="s">
        <v>351</v>
      </c>
    </row>
    <row r="539" spans="1:51" s="13" customFormat="1" ht="12">
      <c r="A539" s="13"/>
      <c r="B539" s="236"/>
      <c r="C539" s="237"/>
      <c r="D539" s="227" t="s">
        <v>358</v>
      </c>
      <c r="E539" s="238" t="s">
        <v>1289</v>
      </c>
      <c r="F539" s="239" t="s">
        <v>82</v>
      </c>
      <c r="G539" s="237"/>
      <c r="H539" s="240">
        <v>1</v>
      </c>
      <c r="I539" s="241"/>
      <c r="J539" s="237"/>
      <c r="K539" s="237"/>
      <c r="L539" s="242"/>
      <c r="M539" s="243"/>
      <c r="N539" s="244"/>
      <c r="O539" s="244"/>
      <c r="P539" s="244"/>
      <c r="Q539" s="244"/>
      <c r="R539" s="244"/>
      <c r="S539" s="244"/>
      <c r="T539" s="245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T539" s="246" t="s">
        <v>358</v>
      </c>
      <c r="AU539" s="246" t="s">
        <v>82</v>
      </c>
      <c r="AV539" s="13" t="s">
        <v>138</v>
      </c>
      <c r="AW539" s="13" t="s">
        <v>35</v>
      </c>
      <c r="AX539" s="13" t="s">
        <v>82</v>
      </c>
      <c r="AY539" s="246" t="s">
        <v>351</v>
      </c>
    </row>
    <row r="540" spans="1:65" s="2" customFormat="1" ht="44.25" customHeight="1">
      <c r="A540" s="38"/>
      <c r="B540" s="39"/>
      <c r="C540" s="212" t="s">
        <v>1290</v>
      </c>
      <c r="D540" s="212" t="s">
        <v>352</v>
      </c>
      <c r="E540" s="213" t="s">
        <v>1291</v>
      </c>
      <c r="F540" s="214" t="s">
        <v>1292</v>
      </c>
      <c r="G540" s="215" t="s">
        <v>540</v>
      </c>
      <c r="H540" s="216">
        <v>0.001</v>
      </c>
      <c r="I540" s="217"/>
      <c r="J540" s="218">
        <f>ROUND(I540*H540,2)</f>
        <v>0</v>
      </c>
      <c r="K540" s="214" t="s">
        <v>356</v>
      </c>
      <c r="L540" s="44"/>
      <c r="M540" s="219" t="s">
        <v>28</v>
      </c>
      <c r="N540" s="220" t="s">
        <v>45</v>
      </c>
      <c r="O540" s="84"/>
      <c r="P540" s="221">
        <f>O540*H540</f>
        <v>0</v>
      </c>
      <c r="Q540" s="221">
        <v>0</v>
      </c>
      <c r="R540" s="221">
        <f>Q540*H540</f>
        <v>0</v>
      </c>
      <c r="S540" s="221">
        <v>0</v>
      </c>
      <c r="T540" s="222">
        <f>S540*H540</f>
        <v>0</v>
      </c>
      <c r="U540" s="38"/>
      <c r="V540" s="38"/>
      <c r="W540" s="38"/>
      <c r="X540" s="38"/>
      <c r="Y540" s="38"/>
      <c r="Z540" s="38"/>
      <c r="AA540" s="38"/>
      <c r="AB540" s="38"/>
      <c r="AC540" s="38"/>
      <c r="AD540" s="38"/>
      <c r="AE540" s="38"/>
      <c r="AR540" s="223" t="s">
        <v>228</v>
      </c>
      <c r="AT540" s="223" t="s">
        <v>352</v>
      </c>
      <c r="AU540" s="223" t="s">
        <v>82</v>
      </c>
      <c r="AY540" s="17" t="s">
        <v>351</v>
      </c>
      <c r="BE540" s="224">
        <f>IF(N540="základní",J540,0)</f>
        <v>0</v>
      </c>
      <c r="BF540" s="224">
        <f>IF(N540="snížená",J540,0)</f>
        <v>0</v>
      </c>
      <c r="BG540" s="224">
        <f>IF(N540="zákl. přenesená",J540,0)</f>
        <v>0</v>
      </c>
      <c r="BH540" s="224">
        <f>IF(N540="sníž. přenesená",J540,0)</f>
        <v>0</v>
      </c>
      <c r="BI540" s="224">
        <f>IF(N540="nulová",J540,0)</f>
        <v>0</v>
      </c>
      <c r="BJ540" s="17" t="s">
        <v>82</v>
      </c>
      <c r="BK540" s="224">
        <f>ROUND(I540*H540,2)</f>
        <v>0</v>
      </c>
      <c r="BL540" s="17" t="s">
        <v>228</v>
      </c>
      <c r="BM540" s="223" t="s">
        <v>1293</v>
      </c>
    </row>
    <row r="541" spans="1:63" s="11" customFormat="1" ht="25.9" customHeight="1">
      <c r="A541" s="11"/>
      <c r="B541" s="198"/>
      <c r="C541" s="199"/>
      <c r="D541" s="200" t="s">
        <v>73</v>
      </c>
      <c r="E541" s="201" t="s">
        <v>1294</v>
      </c>
      <c r="F541" s="201" t="s">
        <v>1295</v>
      </c>
      <c r="G541" s="199"/>
      <c r="H541" s="199"/>
      <c r="I541" s="202"/>
      <c r="J541" s="203">
        <f>BK541</f>
        <v>0</v>
      </c>
      <c r="K541" s="199"/>
      <c r="L541" s="204"/>
      <c r="M541" s="205"/>
      <c r="N541" s="206"/>
      <c r="O541" s="206"/>
      <c r="P541" s="207">
        <f>SUM(P542:P652)</f>
        <v>0</v>
      </c>
      <c r="Q541" s="206"/>
      <c r="R541" s="207">
        <f>SUM(R542:R652)</f>
        <v>22.94721583</v>
      </c>
      <c r="S541" s="206"/>
      <c r="T541" s="208">
        <f>SUM(T542:T652)</f>
        <v>0</v>
      </c>
      <c r="U541" s="11"/>
      <c r="V541" s="11"/>
      <c r="W541" s="11"/>
      <c r="X541" s="11"/>
      <c r="Y541" s="11"/>
      <c r="Z541" s="11"/>
      <c r="AA541" s="11"/>
      <c r="AB541" s="11"/>
      <c r="AC541" s="11"/>
      <c r="AD541" s="11"/>
      <c r="AE541" s="11"/>
      <c r="AR541" s="209" t="s">
        <v>228</v>
      </c>
      <c r="AT541" s="210" t="s">
        <v>73</v>
      </c>
      <c r="AU541" s="210" t="s">
        <v>74</v>
      </c>
      <c r="AY541" s="209" t="s">
        <v>351</v>
      </c>
      <c r="BK541" s="211">
        <f>SUM(BK542:BK652)</f>
        <v>0</v>
      </c>
    </row>
    <row r="542" spans="1:65" s="2" customFormat="1" ht="33" customHeight="1">
      <c r="A542" s="38"/>
      <c r="B542" s="39"/>
      <c r="C542" s="212" t="s">
        <v>1296</v>
      </c>
      <c r="D542" s="212" t="s">
        <v>352</v>
      </c>
      <c r="E542" s="213" t="s">
        <v>1297</v>
      </c>
      <c r="F542" s="214" t="s">
        <v>1298</v>
      </c>
      <c r="G542" s="215" t="s">
        <v>355</v>
      </c>
      <c r="H542" s="216">
        <v>9.848</v>
      </c>
      <c r="I542" s="217"/>
      <c r="J542" s="218">
        <f>ROUND(I542*H542,2)</f>
        <v>0</v>
      </c>
      <c r="K542" s="214" t="s">
        <v>356</v>
      </c>
      <c r="L542" s="44"/>
      <c r="M542" s="219" t="s">
        <v>28</v>
      </c>
      <c r="N542" s="220" t="s">
        <v>45</v>
      </c>
      <c r="O542" s="84"/>
      <c r="P542" s="221">
        <f>O542*H542</f>
        <v>0</v>
      </c>
      <c r="Q542" s="221">
        <v>0.00189</v>
      </c>
      <c r="R542" s="221">
        <f>Q542*H542</f>
        <v>0.018612720000000003</v>
      </c>
      <c r="S542" s="221">
        <v>0</v>
      </c>
      <c r="T542" s="222">
        <f>S542*H542</f>
        <v>0</v>
      </c>
      <c r="U542" s="38"/>
      <c r="V542" s="38"/>
      <c r="W542" s="38"/>
      <c r="X542" s="38"/>
      <c r="Y542" s="38"/>
      <c r="Z542" s="38"/>
      <c r="AA542" s="38"/>
      <c r="AB542" s="38"/>
      <c r="AC542" s="38"/>
      <c r="AD542" s="38"/>
      <c r="AE542" s="38"/>
      <c r="AR542" s="223" t="s">
        <v>228</v>
      </c>
      <c r="AT542" s="223" t="s">
        <v>352</v>
      </c>
      <c r="AU542" s="223" t="s">
        <v>82</v>
      </c>
      <c r="AY542" s="17" t="s">
        <v>351</v>
      </c>
      <c r="BE542" s="224">
        <f>IF(N542="základní",J542,0)</f>
        <v>0</v>
      </c>
      <c r="BF542" s="224">
        <f>IF(N542="snížená",J542,0)</f>
        <v>0</v>
      </c>
      <c r="BG542" s="224">
        <f>IF(N542="zákl. přenesená",J542,0)</f>
        <v>0</v>
      </c>
      <c r="BH542" s="224">
        <f>IF(N542="sníž. přenesená",J542,0)</f>
        <v>0</v>
      </c>
      <c r="BI542" s="224">
        <f>IF(N542="nulová",J542,0)</f>
        <v>0</v>
      </c>
      <c r="BJ542" s="17" t="s">
        <v>82</v>
      </c>
      <c r="BK542" s="224">
        <f>ROUND(I542*H542,2)</f>
        <v>0</v>
      </c>
      <c r="BL542" s="17" t="s">
        <v>228</v>
      </c>
      <c r="BM542" s="223" t="s">
        <v>1299</v>
      </c>
    </row>
    <row r="543" spans="1:51" s="13" customFormat="1" ht="12">
      <c r="A543" s="13"/>
      <c r="B543" s="236"/>
      <c r="C543" s="237"/>
      <c r="D543" s="227" t="s">
        <v>358</v>
      </c>
      <c r="E543" s="238" t="s">
        <v>1300</v>
      </c>
      <c r="F543" s="239" t="s">
        <v>1301</v>
      </c>
      <c r="G543" s="237"/>
      <c r="H543" s="240">
        <v>0.634</v>
      </c>
      <c r="I543" s="241"/>
      <c r="J543" s="237"/>
      <c r="K543" s="237"/>
      <c r="L543" s="242"/>
      <c r="M543" s="243"/>
      <c r="N543" s="244"/>
      <c r="O543" s="244"/>
      <c r="P543" s="244"/>
      <c r="Q543" s="244"/>
      <c r="R543" s="244"/>
      <c r="S543" s="244"/>
      <c r="T543" s="245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T543" s="246" t="s">
        <v>358</v>
      </c>
      <c r="AU543" s="246" t="s">
        <v>82</v>
      </c>
      <c r="AV543" s="13" t="s">
        <v>138</v>
      </c>
      <c r="AW543" s="13" t="s">
        <v>35</v>
      </c>
      <c r="AX543" s="13" t="s">
        <v>74</v>
      </c>
      <c r="AY543" s="246" t="s">
        <v>351</v>
      </c>
    </row>
    <row r="544" spans="1:51" s="13" customFormat="1" ht="12">
      <c r="A544" s="13"/>
      <c r="B544" s="236"/>
      <c r="C544" s="237"/>
      <c r="D544" s="227" t="s">
        <v>358</v>
      </c>
      <c r="E544" s="238" t="s">
        <v>237</v>
      </c>
      <c r="F544" s="239" t="s">
        <v>1302</v>
      </c>
      <c r="G544" s="237"/>
      <c r="H544" s="240">
        <v>3.68</v>
      </c>
      <c r="I544" s="241"/>
      <c r="J544" s="237"/>
      <c r="K544" s="237"/>
      <c r="L544" s="242"/>
      <c r="M544" s="243"/>
      <c r="N544" s="244"/>
      <c r="O544" s="244"/>
      <c r="P544" s="244"/>
      <c r="Q544" s="244"/>
      <c r="R544" s="244"/>
      <c r="S544" s="244"/>
      <c r="T544" s="245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T544" s="246" t="s">
        <v>358</v>
      </c>
      <c r="AU544" s="246" t="s">
        <v>82</v>
      </c>
      <c r="AV544" s="13" t="s">
        <v>138</v>
      </c>
      <c r="AW544" s="13" t="s">
        <v>35</v>
      </c>
      <c r="AX544" s="13" t="s">
        <v>74</v>
      </c>
      <c r="AY544" s="246" t="s">
        <v>351</v>
      </c>
    </row>
    <row r="545" spans="1:51" s="13" customFormat="1" ht="12">
      <c r="A545" s="13"/>
      <c r="B545" s="236"/>
      <c r="C545" s="237"/>
      <c r="D545" s="227" t="s">
        <v>358</v>
      </c>
      <c r="E545" s="238" t="s">
        <v>239</v>
      </c>
      <c r="F545" s="239" t="s">
        <v>1303</v>
      </c>
      <c r="G545" s="237"/>
      <c r="H545" s="240">
        <v>2.956</v>
      </c>
      <c r="I545" s="241"/>
      <c r="J545" s="237"/>
      <c r="K545" s="237"/>
      <c r="L545" s="242"/>
      <c r="M545" s="243"/>
      <c r="N545" s="244"/>
      <c r="O545" s="244"/>
      <c r="P545" s="244"/>
      <c r="Q545" s="244"/>
      <c r="R545" s="244"/>
      <c r="S545" s="244"/>
      <c r="T545" s="245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T545" s="246" t="s">
        <v>358</v>
      </c>
      <c r="AU545" s="246" t="s">
        <v>82</v>
      </c>
      <c r="AV545" s="13" t="s">
        <v>138</v>
      </c>
      <c r="AW545" s="13" t="s">
        <v>35</v>
      </c>
      <c r="AX545" s="13" t="s">
        <v>74</v>
      </c>
      <c r="AY545" s="246" t="s">
        <v>351</v>
      </c>
    </row>
    <row r="546" spans="1:51" s="13" customFormat="1" ht="12">
      <c r="A546" s="13"/>
      <c r="B546" s="236"/>
      <c r="C546" s="237"/>
      <c r="D546" s="227" t="s">
        <v>358</v>
      </c>
      <c r="E546" s="238" t="s">
        <v>241</v>
      </c>
      <c r="F546" s="239" t="s">
        <v>1304</v>
      </c>
      <c r="G546" s="237"/>
      <c r="H546" s="240">
        <v>2.578</v>
      </c>
      <c r="I546" s="241"/>
      <c r="J546" s="237"/>
      <c r="K546" s="237"/>
      <c r="L546" s="242"/>
      <c r="M546" s="243"/>
      <c r="N546" s="244"/>
      <c r="O546" s="244"/>
      <c r="P546" s="244"/>
      <c r="Q546" s="244"/>
      <c r="R546" s="244"/>
      <c r="S546" s="244"/>
      <c r="T546" s="245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T546" s="246" t="s">
        <v>358</v>
      </c>
      <c r="AU546" s="246" t="s">
        <v>82</v>
      </c>
      <c r="AV546" s="13" t="s">
        <v>138</v>
      </c>
      <c r="AW546" s="13" t="s">
        <v>35</v>
      </c>
      <c r="AX546" s="13" t="s">
        <v>74</v>
      </c>
      <c r="AY546" s="246" t="s">
        <v>351</v>
      </c>
    </row>
    <row r="547" spans="1:51" s="13" customFormat="1" ht="12">
      <c r="A547" s="13"/>
      <c r="B547" s="236"/>
      <c r="C547" s="237"/>
      <c r="D547" s="227" t="s">
        <v>358</v>
      </c>
      <c r="E547" s="238" t="s">
        <v>1305</v>
      </c>
      <c r="F547" s="239" t="s">
        <v>1306</v>
      </c>
      <c r="G547" s="237"/>
      <c r="H547" s="240">
        <v>9.848</v>
      </c>
      <c r="I547" s="241"/>
      <c r="J547" s="237"/>
      <c r="K547" s="237"/>
      <c r="L547" s="242"/>
      <c r="M547" s="243"/>
      <c r="N547" s="244"/>
      <c r="O547" s="244"/>
      <c r="P547" s="244"/>
      <c r="Q547" s="244"/>
      <c r="R547" s="244"/>
      <c r="S547" s="244"/>
      <c r="T547" s="245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T547" s="246" t="s">
        <v>358</v>
      </c>
      <c r="AU547" s="246" t="s">
        <v>82</v>
      </c>
      <c r="AV547" s="13" t="s">
        <v>138</v>
      </c>
      <c r="AW547" s="13" t="s">
        <v>35</v>
      </c>
      <c r="AX547" s="13" t="s">
        <v>82</v>
      </c>
      <c r="AY547" s="246" t="s">
        <v>351</v>
      </c>
    </row>
    <row r="548" spans="1:65" s="2" customFormat="1" ht="33" customHeight="1">
      <c r="A548" s="38"/>
      <c r="B548" s="39"/>
      <c r="C548" s="212" t="s">
        <v>1307</v>
      </c>
      <c r="D548" s="212" t="s">
        <v>352</v>
      </c>
      <c r="E548" s="213" t="s">
        <v>1308</v>
      </c>
      <c r="F548" s="214" t="s">
        <v>1309</v>
      </c>
      <c r="G548" s="215" t="s">
        <v>612</v>
      </c>
      <c r="H548" s="216">
        <v>323.08</v>
      </c>
      <c r="I548" s="217"/>
      <c r="J548" s="218">
        <f>ROUND(I548*H548,2)</f>
        <v>0</v>
      </c>
      <c r="K548" s="214" t="s">
        <v>356</v>
      </c>
      <c r="L548" s="44"/>
      <c r="M548" s="219" t="s">
        <v>28</v>
      </c>
      <c r="N548" s="220" t="s">
        <v>45</v>
      </c>
      <c r="O548" s="84"/>
      <c r="P548" s="221">
        <f>O548*H548</f>
        <v>0</v>
      </c>
      <c r="Q548" s="221">
        <v>0</v>
      </c>
      <c r="R548" s="221">
        <f>Q548*H548</f>
        <v>0</v>
      </c>
      <c r="S548" s="221">
        <v>0</v>
      </c>
      <c r="T548" s="222">
        <f>S548*H548</f>
        <v>0</v>
      </c>
      <c r="U548" s="38"/>
      <c r="V548" s="38"/>
      <c r="W548" s="38"/>
      <c r="X548" s="38"/>
      <c r="Y548" s="38"/>
      <c r="Z548" s="38"/>
      <c r="AA548" s="38"/>
      <c r="AB548" s="38"/>
      <c r="AC548" s="38"/>
      <c r="AD548" s="38"/>
      <c r="AE548" s="38"/>
      <c r="AR548" s="223" t="s">
        <v>228</v>
      </c>
      <c r="AT548" s="223" t="s">
        <v>352</v>
      </c>
      <c r="AU548" s="223" t="s">
        <v>82</v>
      </c>
      <c r="AY548" s="17" t="s">
        <v>351</v>
      </c>
      <c r="BE548" s="224">
        <f>IF(N548="základní",J548,0)</f>
        <v>0</v>
      </c>
      <c r="BF548" s="224">
        <f>IF(N548="snížená",J548,0)</f>
        <v>0</v>
      </c>
      <c r="BG548" s="224">
        <f>IF(N548="zákl. přenesená",J548,0)</f>
        <v>0</v>
      </c>
      <c r="BH548" s="224">
        <f>IF(N548="sníž. přenesená",J548,0)</f>
        <v>0</v>
      </c>
      <c r="BI548" s="224">
        <f>IF(N548="nulová",J548,0)</f>
        <v>0</v>
      </c>
      <c r="BJ548" s="17" t="s">
        <v>82</v>
      </c>
      <c r="BK548" s="224">
        <f>ROUND(I548*H548,2)</f>
        <v>0</v>
      </c>
      <c r="BL548" s="17" t="s">
        <v>228</v>
      </c>
      <c r="BM548" s="223" t="s">
        <v>1310</v>
      </c>
    </row>
    <row r="549" spans="1:51" s="12" customFormat="1" ht="12">
      <c r="A549" s="12"/>
      <c r="B549" s="225"/>
      <c r="C549" s="226"/>
      <c r="D549" s="227" t="s">
        <v>358</v>
      </c>
      <c r="E549" s="228" t="s">
        <v>28</v>
      </c>
      <c r="F549" s="229" t="s">
        <v>1311</v>
      </c>
      <c r="G549" s="226"/>
      <c r="H549" s="228" t="s">
        <v>28</v>
      </c>
      <c r="I549" s="230"/>
      <c r="J549" s="226"/>
      <c r="K549" s="226"/>
      <c r="L549" s="231"/>
      <c r="M549" s="232"/>
      <c r="N549" s="233"/>
      <c r="O549" s="233"/>
      <c r="P549" s="233"/>
      <c r="Q549" s="233"/>
      <c r="R549" s="233"/>
      <c r="S549" s="233"/>
      <c r="T549" s="234"/>
      <c r="U549" s="12"/>
      <c r="V549" s="12"/>
      <c r="W549" s="12"/>
      <c r="X549" s="12"/>
      <c r="Y549" s="12"/>
      <c r="Z549" s="12"/>
      <c r="AA549" s="12"/>
      <c r="AB549" s="12"/>
      <c r="AC549" s="12"/>
      <c r="AD549" s="12"/>
      <c r="AE549" s="12"/>
      <c r="AT549" s="235" t="s">
        <v>358</v>
      </c>
      <c r="AU549" s="235" t="s">
        <v>82</v>
      </c>
      <c r="AV549" s="12" t="s">
        <v>82</v>
      </c>
      <c r="AW549" s="12" t="s">
        <v>35</v>
      </c>
      <c r="AX549" s="12" t="s">
        <v>74</v>
      </c>
      <c r="AY549" s="235" t="s">
        <v>351</v>
      </c>
    </row>
    <row r="550" spans="1:51" s="13" customFormat="1" ht="12">
      <c r="A550" s="13"/>
      <c r="B550" s="236"/>
      <c r="C550" s="237"/>
      <c r="D550" s="227" t="s">
        <v>358</v>
      </c>
      <c r="E550" s="238" t="s">
        <v>1312</v>
      </c>
      <c r="F550" s="239" t="s">
        <v>1313</v>
      </c>
      <c r="G550" s="237"/>
      <c r="H550" s="240">
        <v>267.38</v>
      </c>
      <c r="I550" s="241"/>
      <c r="J550" s="237"/>
      <c r="K550" s="237"/>
      <c r="L550" s="242"/>
      <c r="M550" s="243"/>
      <c r="N550" s="244"/>
      <c r="O550" s="244"/>
      <c r="P550" s="244"/>
      <c r="Q550" s="244"/>
      <c r="R550" s="244"/>
      <c r="S550" s="244"/>
      <c r="T550" s="245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T550" s="246" t="s">
        <v>358</v>
      </c>
      <c r="AU550" s="246" t="s">
        <v>82</v>
      </c>
      <c r="AV550" s="13" t="s">
        <v>138</v>
      </c>
      <c r="AW550" s="13" t="s">
        <v>35</v>
      </c>
      <c r="AX550" s="13" t="s">
        <v>74</v>
      </c>
      <c r="AY550" s="246" t="s">
        <v>351</v>
      </c>
    </row>
    <row r="551" spans="1:51" s="13" customFormat="1" ht="12">
      <c r="A551" s="13"/>
      <c r="B551" s="236"/>
      <c r="C551" s="237"/>
      <c r="D551" s="227" t="s">
        <v>358</v>
      </c>
      <c r="E551" s="238" t="s">
        <v>245</v>
      </c>
      <c r="F551" s="239" t="s">
        <v>1314</v>
      </c>
      <c r="G551" s="237"/>
      <c r="H551" s="240">
        <v>55.7</v>
      </c>
      <c r="I551" s="241"/>
      <c r="J551" s="237"/>
      <c r="K551" s="237"/>
      <c r="L551" s="242"/>
      <c r="M551" s="243"/>
      <c r="N551" s="244"/>
      <c r="O551" s="244"/>
      <c r="P551" s="244"/>
      <c r="Q551" s="244"/>
      <c r="R551" s="244"/>
      <c r="S551" s="244"/>
      <c r="T551" s="245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T551" s="246" t="s">
        <v>358</v>
      </c>
      <c r="AU551" s="246" t="s">
        <v>82</v>
      </c>
      <c r="AV551" s="13" t="s">
        <v>138</v>
      </c>
      <c r="AW551" s="13" t="s">
        <v>35</v>
      </c>
      <c r="AX551" s="13" t="s">
        <v>74</v>
      </c>
      <c r="AY551" s="246" t="s">
        <v>351</v>
      </c>
    </row>
    <row r="552" spans="1:51" s="13" customFormat="1" ht="12">
      <c r="A552" s="13"/>
      <c r="B552" s="236"/>
      <c r="C552" s="237"/>
      <c r="D552" s="227" t="s">
        <v>358</v>
      </c>
      <c r="E552" s="238" t="s">
        <v>1315</v>
      </c>
      <c r="F552" s="239" t="s">
        <v>1316</v>
      </c>
      <c r="G552" s="237"/>
      <c r="H552" s="240">
        <v>323.08</v>
      </c>
      <c r="I552" s="241"/>
      <c r="J552" s="237"/>
      <c r="K552" s="237"/>
      <c r="L552" s="242"/>
      <c r="M552" s="243"/>
      <c r="N552" s="244"/>
      <c r="O552" s="244"/>
      <c r="P552" s="244"/>
      <c r="Q552" s="244"/>
      <c r="R552" s="244"/>
      <c r="S552" s="244"/>
      <c r="T552" s="245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T552" s="246" t="s">
        <v>358</v>
      </c>
      <c r="AU552" s="246" t="s">
        <v>82</v>
      </c>
      <c r="AV552" s="13" t="s">
        <v>138</v>
      </c>
      <c r="AW552" s="13" t="s">
        <v>35</v>
      </c>
      <c r="AX552" s="13" t="s">
        <v>82</v>
      </c>
      <c r="AY552" s="246" t="s">
        <v>351</v>
      </c>
    </row>
    <row r="553" spans="1:65" s="2" customFormat="1" ht="16.5" customHeight="1">
      <c r="A553" s="38"/>
      <c r="B553" s="39"/>
      <c r="C553" s="247" t="s">
        <v>1317</v>
      </c>
      <c r="D553" s="247" t="s">
        <v>612</v>
      </c>
      <c r="E553" s="248" t="s">
        <v>1318</v>
      </c>
      <c r="F553" s="249" t="s">
        <v>1319</v>
      </c>
      <c r="G553" s="250" t="s">
        <v>612</v>
      </c>
      <c r="H553" s="251">
        <v>355.388</v>
      </c>
      <c r="I553" s="252"/>
      <c r="J553" s="253">
        <f>ROUND(I553*H553,2)</f>
        <v>0</v>
      </c>
      <c r="K553" s="249" t="s">
        <v>28</v>
      </c>
      <c r="L553" s="254"/>
      <c r="M553" s="255" t="s">
        <v>28</v>
      </c>
      <c r="N553" s="256" t="s">
        <v>45</v>
      </c>
      <c r="O553" s="84"/>
      <c r="P553" s="221">
        <f>O553*H553</f>
        <v>0</v>
      </c>
      <c r="Q553" s="221">
        <v>0.0016</v>
      </c>
      <c r="R553" s="221">
        <f>Q553*H553</f>
        <v>0.5686208</v>
      </c>
      <c r="S553" s="221">
        <v>0</v>
      </c>
      <c r="T553" s="222">
        <f>S553*H553</f>
        <v>0</v>
      </c>
      <c r="U553" s="38"/>
      <c r="V553" s="38"/>
      <c r="W553" s="38"/>
      <c r="X553" s="38"/>
      <c r="Y553" s="38"/>
      <c r="Z553" s="38"/>
      <c r="AA553" s="38"/>
      <c r="AB553" s="38"/>
      <c r="AC553" s="38"/>
      <c r="AD553" s="38"/>
      <c r="AE553" s="38"/>
      <c r="AR553" s="223" t="s">
        <v>405</v>
      </c>
      <c r="AT553" s="223" t="s">
        <v>612</v>
      </c>
      <c r="AU553" s="223" t="s">
        <v>82</v>
      </c>
      <c r="AY553" s="17" t="s">
        <v>351</v>
      </c>
      <c r="BE553" s="224">
        <f>IF(N553="základní",J553,0)</f>
        <v>0</v>
      </c>
      <c r="BF553" s="224">
        <f>IF(N553="snížená",J553,0)</f>
        <v>0</v>
      </c>
      <c r="BG553" s="224">
        <f>IF(N553="zákl. přenesená",J553,0)</f>
        <v>0</v>
      </c>
      <c r="BH553" s="224">
        <f>IF(N553="sníž. přenesená",J553,0)</f>
        <v>0</v>
      </c>
      <c r="BI553" s="224">
        <f>IF(N553="nulová",J553,0)</f>
        <v>0</v>
      </c>
      <c r="BJ553" s="17" t="s">
        <v>82</v>
      </c>
      <c r="BK553" s="224">
        <f>ROUND(I553*H553,2)</f>
        <v>0</v>
      </c>
      <c r="BL553" s="17" t="s">
        <v>228</v>
      </c>
      <c r="BM553" s="223" t="s">
        <v>1320</v>
      </c>
    </row>
    <row r="554" spans="1:51" s="13" customFormat="1" ht="12">
      <c r="A554" s="13"/>
      <c r="B554" s="236"/>
      <c r="C554" s="237"/>
      <c r="D554" s="227" t="s">
        <v>358</v>
      </c>
      <c r="E554" s="238" t="s">
        <v>1321</v>
      </c>
      <c r="F554" s="239" t="s">
        <v>1322</v>
      </c>
      <c r="G554" s="237"/>
      <c r="H554" s="240">
        <v>355.388</v>
      </c>
      <c r="I554" s="241"/>
      <c r="J554" s="237"/>
      <c r="K554" s="237"/>
      <c r="L554" s="242"/>
      <c r="M554" s="243"/>
      <c r="N554" s="244"/>
      <c r="O554" s="244"/>
      <c r="P554" s="244"/>
      <c r="Q554" s="244"/>
      <c r="R554" s="244"/>
      <c r="S554" s="244"/>
      <c r="T554" s="245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T554" s="246" t="s">
        <v>358</v>
      </c>
      <c r="AU554" s="246" t="s">
        <v>82</v>
      </c>
      <c r="AV554" s="13" t="s">
        <v>138</v>
      </c>
      <c r="AW554" s="13" t="s">
        <v>35</v>
      </c>
      <c r="AX554" s="13" t="s">
        <v>82</v>
      </c>
      <c r="AY554" s="246" t="s">
        <v>351</v>
      </c>
    </row>
    <row r="555" spans="1:65" s="2" customFormat="1" ht="21.75" customHeight="1">
      <c r="A555" s="38"/>
      <c r="B555" s="39"/>
      <c r="C555" s="212" t="s">
        <v>1323</v>
      </c>
      <c r="D555" s="212" t="s">
        <v>352</v>
      </c>
      <c r="E555" s="213" t="s">
        <v>1324</v>
      </c>
      <c r="F555" s="214" t="s">
        <v>1325</v>
      </c>
      <c r="G555" s="215" t="s">
        <v>398</v>
      </c>
      <c r="H555" s="216">
        <v>71.29</v>
      </c>
      <c r="I555" s="217"/>
      <c r="J555" s="218">
        <f>ROUND(I555*H555,2)</f>
        <v>0</v>
      </c>
      <c r="K555" s="214" t="s">
        <v>356</v>
      </c>
      <c r="L555" s="44"/>
      <c r="M555" s="219" t="s">
        <v>28</v>
      </c>
      <c r="N555" s="220" t="s">
        <v>45</v>
      </c>
      <c r="O555" s="84"/>
      <c r="P555" s="221">
        <f>O555*H555</f>
        <v>0</v>
      </c>
      <c r="Q555" s="221">
        <v>0</v>
      </c>
      <c r="R555" s="221">
        <f>Q555*H555</f>
        <v>0</v>
      </c>
      <c r="S555" s="221">
        <v>0</v>
      </c>
      <c r="T555" s="222">
        <f>S555*H555</f>
        <v>0</v>
      </c>
      <c r="U555" s="38"/>
      <c r="V555" s="38"/>
      <c r="W555" s="38"/>
      <c r="X555" s="38"/>
      <c r="Y555" s="38"/>
      <c r="Z555" s="38"/>
      <c r="AA555" s="38"/>
      <c r="AB555" s="38"/>
      <c r="AC555" s="38"/>
      <c r="AD555" s="38"/>
      <c r="AE555" s="38"/>
      <c r="AR555" s="223" t="s">
        <v>228</v>
      </c>
      <c r="AT555" s="223" t="s">
        <v>352</v>
      </c>
      <c r="AU555" s="223" t="s">
        <v>82</v>
      </c>
      <c r="AY555" s="17" t="s">
        <v>351</v>
      </c>
      <c r="BE555" s="224">
        <f>IF(N555="základní",J555,0)</f>
        <v>0</v>
      </c>
      <c r="BF555" s="224">
        <f>IF(N555="snížená",J555,0)</f>
        <v>0</v>
      </c>
      <c r="BG555" s="224">
        <f>IF(N555="zákl. přenesená",J555,0)</f>
        <v>0</v>
      </c>
      <c r="BH555" s="224">
        <f>IF(N555="sníž. přenesená",J555,0)</f>
        <v>0</v>
      </c>
      <c r="BI555" s="224">
        <f>IF(N555="nulová",J555,0)</f>
        <v>0</v>
      </c>
      <c r="BJ555" s="17" t="s">
        <v>82</v>
      </c>
      <c r="BK555" s="224">
        <f>ROUND(I555*H555,2)</f>
        <v>0</v>
      </c>
      <c r="BL555" s="17" t="s">
        <v>228</v>
      </c>
      <c r="BM555" s="223" t="s">
        <v>1326</v>
      </c>
    </row>
    <row r="556" spans="1:51" s="12" customFormat="1" ht="12">
      <c r="A556" s="12"/>
      <c r="B556" s="225"/>
      <c r="C556" s="226"/>
      <c r="D556" s="227" t="s">
        <v>358</v>
      </c>
      <c r="E556" s="228" t="s">
        <v>28</v>
      </c>
      <c r="F556" s="229" t="s">
        <v>1311</v>
      </c>
      <c r="G556" s="226"/>
      <c r="H556" s="228" t="s">
        <v>28</v>
      </c>
      <c r="I556" s="230"/>
      <c r="J556" s="226"/>
      <c r="K556" s="226"/>
      <c r="L556" s="231"/>
      <c r="M556" s="232"/>
      <c r="N556" s="233"/>
      <c r="O556" s="233"/>
      <c r="P556" s="233"/>
      <c r="Q556" s="233"/>
      <c r="R556" s="233"/>
      <c r="S556" s="233"/>
      <c r="T556" s="234"/>
      <c r="U556" s="12"/>
      <c r="V556" s="12"/>
      <c r="W556" s="12"/>
      <c r="X556" s="12"/>
      <c r="Y556" s="12"/>
      <c r="Z556" s="12"/>
      <c r="AA556" s="12"/>
      <c r="AB556" s="12"/>
      <c r="AC556" s="12"/>
      <c r="AD556" s="12"/>
      <c r="AE556" s="12"/>
      <c r="AT556" s="235" t="s">
        <v>358</v>
      </c>
      <c r="AU556" s="235" t="s">
        <v>82</v>
      </c>
      <c r="AV556" s="12" t="s">
        <v>82</v>
      </c>
      <c r="AW556" s="12" t="s">
        <v>35</v>
      </c>
      <c r="AX556" s="12" t="s">
        <v>74</v>
      </c>
      <c r="AY556" s="235" t="s">
        <v>351</v>
      </c>
    </row>
    <row r="557" spans="1:51" s="13" customFormat="1" ht="12">
      <c r="A557" s="13"/>
      <c r="B557" s="236"/>
      <c r="C557" s="237"/>
      <c r="D557" s="227" t="s">
        <v>358</v>
      </c>
      <c r="E557" s="238" t="s">
        <v>1327</v>
      </c>
      <c r="F557" s="239" t="s">
        <v>763</v>
      </c>
      <c r="G557" s="237"/>
      <c r="H557" s="240">
        <v>61</v>
      </c>
      <c r="I557" s="241"/>
      <c r="J557" s="237"/>
      <c r="K557" s="237"/>
      <c r="L557" s="242"/>
      <c r="M557" s="243"/>
      <c r="N557" s="244"/>
      <c r="O557" s="244"/>
      <c r="P557" s="244"/>
      <c r="Q557" s="244"/>
      <c r="R557" s="244"/>
      <c r="S557" s="244"/>
      <c r="T557" s="245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T557" s="246" t="s">
        <v>358</v>
      </c>
      <c r="AU557" s="246" t="s">
        <v>82</v>
      </c>
      <c r="AV557" s="13" t="s">
        <v>138</v>
      </c>
      <c r="AW557" s="13" t="s">
        <v>35</v>
      </c>
      <c r="AX557" s="13" t="s">
        <v>74</v>
      </c>
      <c r="AY557" s="246" t="s">
        <v>351</v>
      </c>
    </row>
    <row r="558" spans="1:51" s="13" customFormat="1" ht="12">
      <c r="A558" s="13"/>
      <c r="B558" s="236"/>
      <c r="C558" s="237"/>
      <c r="D558" s="227" t="s">
        <v>358</v>
      </c>
      <c r="E558" s="238" t="s">
        <v>247</v>
      </c>
      <c r="F558" s="239" t="s">
        <v>1328</v>
      </c>
      <c r="G558" s="237"/>
      <c r="H558" s="240">
        <v>10.29</v>
      </c>
      <c r="I558" s="241"/>
      <c r="J558" s="237"/>
      <c r="K558" s="237"/>
      <c r="L558" s="242"/>
      <c r="M558" s="243"/>
      <c r="N558" s="244"/>
      <c r="O558" s="244"/>
      <c r="P558" s="244"/>
      <c r="Q558" s="244"/>
      <c r="R558" s="244"/>
      <c r="S558" s="244"/>
      <c r="T558" s="245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T558" s="246" t="s">
        <v>358</v>
      </c>
      <c r="AU558" s="246" t="s">
        <v>82</v>
      </c>
      <c r="AV558" s="13" t="s">
        <v>138</v>
      </c>
      <c r="AW558" s="13" t="s">
        <v>35</v>
      </c>
      <c r="AX558" s="13" t="s">
        <v>74</v>
      </c>
      <c r="AY558" s="246" t="s">
        <v>351</v>
      </c>
    </row>
    <row r="559" spans="1:51" s="13" customFormat="1" ht="12">
      <c r="A559" s="13"/>
      <c r="B559" s="236"/>
      <c r="C559" s="237"/>
      <c r="D559" s="227" t="s">
        <v>358</v>
      </c>
      <c r="E559" s="238" t="s">
        <v>1329</v>
      </c>
      <c r="F559" s="239" t="s">
        <v>1330</v>
      </c>
      <c r="G559" s="237"/>
      <c r="H559" s="240">
        <v>71.29</v>
      </c>
      <c r="I559" s="241"/>
      <c r="J559" s="237"/>
      <c r="K559" s="237"/>
      <c r="L559" s="242"/>
      <c r="M559" s="243"/>
      <c r="N559" s="244"/>
      <c r="O559" s="244"/>
      <c r="P559" s="244"/>
      <c r="Q559" s="244"/>
      <c r="R559" s="244"/>
      <c r="S559" s="244"/>
      <c r="T559" s="245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T559" s="246" t="s">
        <v>358</v>
      </c>
      <c r="AU559" s="246" t="s">
        <v>82</v>
      </c>
      <c r="AV559" s="13" t="s">
        <v>138</v>
      </c>
      <c r="AW559" s="13" t="s">
        <v>35</v>
      </c>
      <c r="AX559" s="13" t="s">
        <v>82</v>
      </c>
      <c r="AY559" s="246" t="s">
        <v>351</v>
      </c>
    </row>
    <row r="560" spans="1:65" s="2" customFormat="1" ht="16.5" customHeight="1">
      <c r="A560" s="38"/>
      <c r="B560" s="39"/>
      <c r="C560" s="247" t="s">
        <v>1331</v>
      </c>
      <c r="D560" s="247" t="s">
        <v>612</v>
      </c>
      <c r="E560" s="248" t="s">
        <v>1332</v>
      </c>
      <c r="F560" s="249" t="s">
        <v>1333</v>
      </c>
      <c r="G560" s="250" t="s">
        <v>398</v>
      </c>
      <c r="H560" s="251">
        <v>78.419</v>
      </c>
      <c r="I560" s="252"/>
      <c r="J560" s="253">
        <f>ROUND(I560*H560,2)</f>
        <v>0</v>
      </c>
      <c r="K560" s="249" t="s">
        <v>28</v>
      </c>
      <c r="L560" s="254"/>
      <c r="M560" s="255" t="s">
        <v>28</v>
      </c>
      <c r="N560" s="256" t="s">
        <v>45</v>
      </c>
      <c r="O560" s="84"/>
      <c r="P560" s="221">
        <f>O560*H560</f>
        <v>0</v>
      </c>
      <c r="Q560" s="221">
        <v>0.0189</v>
      </c>
      <c r="R560" s="221">
        <f>Q560*H560</f>
        <v>1.4821191</v>
      </c>
      <c r="S560" s="221">
        <v>0</v>
      </c>
      <c r="T560" s="222">
        <f>S560*H560</f>
        <v>0</v>
      </c>
      <c r="U560" s="38"/>
      <c r="V560" s="38"/>
      <c r="W560" s="38"/>
      <c r="X560" s="38"/>
      <c r="Y560" s="38"/>
      <c r="Z560" s="38"/>
      <c r="AA560" s="38"/>
      <c r="AB560" s="38"/>
      <c r="AC560" s="38"/>
      <c r="AD560" s="38"/>
      <c r="AE560" s="38"/>
      <c r="AR560" s="223" t="s">
        <v>405</v>
      </c>
      <c r="AT560" s="223" t="s">
        <v>612</v>
      </c>
      <c r="AU560" s="223" t="s">
        <v>82</v>
      </c>
      <c r="AY560" s="17" t="s">
        <v>351</v>
      </c>
      <c r="BE560" s="224">
        <f>IF(N560="základní",J560,0)</f>
        <v>0</v>
      </c>
      <c r="BF560" s="224">
        <f>IF(N560="snížená",J560,0)</f>
        <v>0</v>
      </c>
      <c r="BG560" s="224">
        <f>IF(N560="zákl. přenesená",J560,0)</f>
        <v>0</v>
      </c>
      <c r="BH560" s="224">
        <f>IF(N560="sníž. přenesená",J560,0)</f>
        <v>0</v>
      </c>
      <c r="BI560" s="224">
        <f>IF(N560="nulová",J560,0)</f>
        <v>0</v>
      </c>
      <c r="BJ560" s="17" t="s">
        <v>82</v>
      </c>
      <c r="BK560" s="224">
        <f>ROUND(I560*H560,2)</f>
        <v>0</v>
      </c>
      <c r="BL560" s="17" t="s">
        <v>228</v>
      </c>
      <c r="BM560" s="223" t="s">
        <v>1334</v>
      </c>
    </row>
    <row r="561" spans="1:51" s="13" customFormat="1" ht="12">
      <c r="A561" s="13"/>
      <c r="B561" s="236"/>
      <c r="C561" s="237"/>
      <c r="D561" s="227" t="s">
        <v>358</v>
      </c>
      <c r="E561" s="238" t="s">
        <v>1335</v>
      </c>
      <c r="F561" s="239" t="s">
        <v>1336</v>
      </c>
      <c r="G561" s="237"/>
      <c r="H561" s="240">
        <v>78.419</v>
      </c>
      <c r="I561" s="241"/>
      <c r="J561" s="237"/>
      <c r="K561" s="237"/>
      <c r="L561" s="242"/>
      <c r="M561" s="243"/>
      <c r="N561" s="244"/>
      <c r="O561" s="244"/>
      <c r="P561" s="244"/>
      <c r="Q561" s="244"/>
      <c r="R561" s="244"/>
      <c r="S561" s="244"/>
      <c r="T561" s="245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T561" s="246" t="s">
        <v>358</v>
      </c>
      <c r="AU561" s="246" t="s">
        <v>82</v>
      </c>
      <c r="AV561" s="13" t="s">
        <v>138</v>
      </c>
      <c r="AW561" s="13" t="s">
        <v>35</v>
      </c>
      <c r="AX561" s="13" t="s">
        <v>82</v>
      </c>
      <c r="AY561" s="246" t="s">
        <v>351</v>
      </c>
    </row>
    <row r="562" spans="1:65" s="2" customFormat="1" ht="21.75" customHeight="1">
      <c r="A562" s="38"/>
      <c r="B562" s="39"/>
      <c r="C562" s="212" t="s">
        <v>1337</v>
      </c>
      <c r="D562" s="212" t="s">
        <v>352</v>
      </c>
      <c r="E562" s="213" t="s">
        <v>1338</v>
      </c>
      <c r="F562" s="214" t="s">
        <v>1339</v>
      </c>
      <c r="G562" s="215" t="s">
        <v>355</v>
      </c>
      <c r="H562" s="216">
        <v>2.578</v>
      </c>
      <c r="I562" s="217"/>
      <c r="J562" s="218">
        <f>ROUND(I562*H562,2)</f>
        <v>0</v>
      </c>
      <c r="K562" s="214" t="s">
        <v>356</v>
      </c>
      <c r="L562" s="44"/>
      <c r="M562" s="219" t="s">
        <v>28</v>
      </c>
      <c r="N562" s="220" t="s">
        <v>45</v>
      </c>
      <c r="O562" s="84"/>
      <c r="P562" s="221">
        <f>O562*H562</f>
        <v>0</v>
      </c>
      <c r="Q562" s="221">
        <v>0.01266</v>
      </c>
      <c r="R562" s="221">
        <f>Q562*H562</f>
        <v>0.032637479999999996</v>
      </c>
      <c r="S562" s="221">
        <v>0</v>
      </c>
      <c r="T562" s="222">
        <f>S562*H562</f>
        <v>0</v>
      </c>
      <c r="U562" s="38"/>
      <c r="V562" s="38"/>
      <c r="W562" s="38"/>
      <c r="X562" s="38"/>
      <c r="Y562" s="38"/>
      <c r="Z562" s="38"/>
      <c r="AA562" s="38"/>
      <c r="AB562" s="38"/>
      <c r="AC562" s="38"/>
      <c r="AD562" s="38"/>
      <c r="AE562" s="38"/>
      <c r="AR562" s="223" t="s">
        <v>228</v>
      </c>
      <c r="AT562" s="223" t="s">
        <v>352</v>
      </c>
      <c r="AU562" s="223" t="s">
        <v>82</v>
      </c>
      <c r="AY562" s="17" t="s">
        <v>351</v>
      </c>
      <c r="BE562" s="224">
        <f>IF(N562="základní",J562,0)</f>
        <v>0</v>
      </c>
      <c r="BF562" s="224">
        <f>IF(N562="snížená",J562,0)</f>
        <v>0</v>
      </c>
      <c r="BG562" s="224">
        <f>IF(N562="zákl. přenesená",J562,0)</f>
        <v>0</v>
      </c>
      <c r="BH562" s="224">
        <f>IF(N562="sníž. přenesená",J562,0)</f>
        <v>0</v>
      </c>
      <c r="BI562" s="224">
        <f>IF(N562="nulová",J562,0)</f>
        <v>0</v>
      </c>
      <c r="BJ562" s="17" t="s">
        <v>82</v>
      </c>
      <c r="BK562" s="224">
        <f>ROUND(I562*H562,2)</f>
        <v>0</v>
      </c>
      <c r="BL562" s="17" t="s">
        <v>228</v>
      </c>
      <c r="BM562" s="223" t="s">
        <v>1340</v>
      </c>
    </row>
    <row r="563" spans="1:51" s="13" customFormat="1" ht="12">
      <c r="A563" s="13"/>
      <c r="B563" s="236"/>
      <c r="C563" s="237"/>
      <c r="D563" s="227" t="s">
        <v>358</v>
      </c>
      <c r="E563" s="238" t="s">
        <v>1341</v>
      </c>
      <c r="F563" s="239" t="s">
        <v>1342</v>
      </c>
      <c r="G563" s="237"/>
      <c r="H563" s="240">
        <v>1.725</v>
      </c>
      <c r="I563" s="241"/>
      <c r="J563" s="237"/>
      <c r="K563" s="237"/>
      <c r="L563" s="242"/>
      <c r="M563" s="243"/>
      <c r="N563" s="244"/>
      <c r="O563" s="244"/>
      <c r="P563" s="244"/>
      <c r="Q563" s="244"/>
      <c r="R563" s="244"/>
      <c r="S563" s="244"/>
      <c r="T563" s="245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T563" s="246" t="s">
        <v>358</v>
      </c>
      <c r="AU563" s="246" t="s">
        <v>82</v>
      </c>
      <c r="AV563" s="13" t="s">
        <v>138</v>
      </c>
      <c r="AW563" s="13" t="s">
        <v>35</v>
      </c>
      <c r="AX563" s="13" t="s">
        <v>74</v>
      </c>
      <c r="AY563" s="246" t="s">
        <v>351</v>
      </c>
    </row>
    <row r="564" spans="1:51" s="13" customFormat="1" ht="12">
      <c r="A564" s="13"/>
      <c r="B564" s="236"/>
      <c r="C564" s="237"/>
      <c r="D564" s="227" t="s">
        <v>358</v>
      </c>
      <c r="E564" s="238" t="s">
        <v>249</v>
      </c>
      <c r="F564" s="239" t="s">
        <v>1343</v>
      </c>
      <c r="G564" s="237"/>
      <c r="H564" s="240">
        <v>0.853</v>
      </c>
      <c r="I564" s="241"/>
      <c r="J564" s="237"/>
      <c r="K564" s="237"/>
      <c r="L564" s="242"/>
      <c r="M564" s="243"/>
      <c r="N564" s="244"/>
      <c r="O564" s="244"/>
      <c r="P564" s="244"/>
      <c r="Q564" s="244"/>
      <c r="R564" s="244"/>
      <c r="S564" s="244"/>
      <c r="T564" s="245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T564" s="246" t="s">
        <v>358</v>
      </c>
      <c r="AU564" s="246" t="s">
        <v>82</v>
      </c>
      <c r="AV564" s="13" t="s">
        <v>138</v>
      </c>
      <c r="AW564" s="13" t="s">
        <v>35</v>
      </c>
      <c r="AX564" s="13" t="s">
        <v>74</v>
      </c>
      <c r="AY564" s="246" t="s">
        <v>351</v>
      </c>
    </row>
    <row r="565" spans="1:51" s="13" customFormat="1" ht="12">
      <c r="A565" s="13"/>
      <c r="B565" s="236"/>
      <c r="C565" s="237"/>
      <c r="D565" s="227" t="s">
        <v>358</v>
      </c>
      <c r="E565" s="238" t="s">
        <v>1344</v>
      </c>
      <c r="F565" s="239" t="s">
        <v>1345</v>
      </c>
      <c r="G565" s="237"/>
      <c r="H565" s="240">
        <v>2.578</v>
      </c>
      <c r="I565" s="241"/>
      <c r="J565" s="237"/>
      <c r="K565" s="237"/>
      <c r="L565" s="242"/>
      <c r="M565" s="243"/>
      <c r="N565" s="244"/>
      <c r="O565" s="244"/>
      <c r="P565" s="244"/>
      <c r="Q565" s="244"/>
      <c r="R565" s="244"/>
      <c r="S565" s="244"/>
      <c r="T565" s="245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T565" s="246" t="s">
        <v>358</v>
      </c>
      <c r="AU565" s="246" t="s">
        <v>82</v>
      </c>
      <c r="AV565" s="13" t="s">
        <v>138</v>
      </c>
      <c r="AW565" s="13" t="s">
        <v>35</v>
      </c>
      <c r="AX565" s="13" t="s">
        <v>82</v>
      </c>
      <c r="AY565" s="246" t="s">
        <v>351</v>
      </c>
    </row>
    <row r="566" spans="1:65" s="2" customFormat="1" ht="44.25" customHeight="1">
      <c r="A566" s="38"/>
      <c r="B566" s="39"/>
      <c r="C566" s="212" t="s">
        <v>1346</v>
      </c>
      <c r="D566" s="212" t="s">
        <v>352</v>
      </c>
      <c r="E566" s="213" t="s">
        <v>1347</v>
      </c>
      <c r="F566" s="214" t="s">
        <v>1348</v>
      </c>
      <c r="G566" s="215" t="s">
        <v>612</v>
      </c>
      <c r="H566" s="216">
        <v>38.4</v>
      </c>
      <c r="I566" s="217"/>
      <c r="J566" s="218">
        <f>ROUND(I566*H566,2)</f>
        <v>0</v>
      </c>
      <c r="K566" s="214" t="s">
        <v>356</v>
      </c>
      <c r="L566" s="44"/>
      <c r="M566" s="219" t="s">
        <v>28</v>
      </c>
      <c r="N566" s="220" t="s">
        <v>45</v>
      </c>
      <c r="O566" s="84"/>
      <c r="P566" s="221">
        <f>O566*H566</f>
        <v>0</v>
      </c>
      <c r="Q566" s="221">
        <v>0</v>
      </c>
      <c r="R566" s="221">
        <f>Q566*H566</f>
        <v>0</v>
      </c>
      <c r="S566" s="221">
        <v>0</v>
      </c>
      <c r="T566" s="222">
        <f>S566*H566</f>
        <v>0</v>
      </c>
      <c r="U566" s="38"/>
      <c r="V566" s="38"/>
      <c r="W566" s="38"/>
      <c r="X566" s="38"/>
      <c r="Y566" s="38"/>
      <c r="Z566" s="38"/>
      <c r="AA566" s="38"/>
      <c r="AB566" s="38"/>
      <c r="AC566" s="38"/>
      <c r="AD566" s="38"/>
      <c r="AE566" s="38"/>
      <c r="AR566" s="223" t="s">
        <v>228</v>
      </c>
      <c r="AT566" s="223" t="s">
        <v>352</v>
      </c>
      <c r="AU566" s="223" t="s">
        <v>82</v>
      </c>
      <c r="AY566" s="17" t="s">
        <v>351</v>
      </c>
      <c r="BE566" s="224">
        <f>IF(N566="základní",J566,0)</f>
        <v>0</v>
      </c>
      <c r="BF566" s="224">
        <f>IF(N566="snížená",J566,0)</f>
        <v>0</v>
      </c>
      <c r="BG566" s="224">
        <f>IF(N566="zákl. přenesená",J566,0)</f>
        <v>0</v>
      </c>
      <c r="BH566" s="224">
        <f>IF(N566="sníž. přenesená",J566,0)</f>
        <v>0</v>
      </c>
      <c r="BI566" s="224">
        <f>IF(N566="nulová",J566,0)</f>
        <v>0</v>
      </c>
      <c r="BJ566" s="17" t="s">
        <v>82</v>
      </c>
      <c r="BK566" s="224">
        <f>ROUND(I566*H566,2)</f>
        <v>0</v>
      </c>
      <c r="BL566" s="17" t="s">
        <v>228</v>
      </c>
      <c r="BM566" s="223" t="s">
        <v>1349</v>
      </c>
    </row>
    <row r="567" spans="1:51" s="12" customFormat="1" ht="12">
      <c r="A567" s="12"/>
      <c r="B567" s="225"/>
      <c r="C567" s="226"/>
      <c r="D567" s="227" t="s">
        <v>358</v>
      </c>
      <c r="E567" s="228" t="s">
        <v>28</v>
      </c>
      <c r="F567" s="229" t="s">
        <v>1179</v>
      </c>
      <c r="G567" s="226"/>
      <c r="H567" s="228" t="s">
        <v>28</v>
      </c>
      <c r="I567" s="230"/>
      <c r="J567" s="226"/>
      <c r="K567" s="226"/>
      <c r="L567" s="231"/>
      <c r="M567" s="232"/>
      <c r="N567" s="233"/>
      <c r="O567" s="233"/>
      <c r="P567" s="233"/>
      <c r="Q567" s="233"/>
      <c r="R567" s="233"/>
      <c r="S567" s="233"/>
      <c r="T567" s="234"/>
      <c r="U567" s="12"/>
      <c r="V567" s="12"/>
      <c r="W567" s="12"/>
      <c r="X567" s="12"/>
      <c r="Y567" s="12"/>
      <c r="Z567" s="12"/>
      <c r="AA567" s="12"/>
      <c r="AB567" s="12"/>
      <c r="AC567" s="12"/>
      <c r="AD567" s="12"/>
      <c r="AE567" s="12"/>
      <c r="AT567" s="235" t="s">
        <v>358</v>
      </c>
      <c r="AU567" s="235" t="s">
        <v>82</v>
      </c>
      <c r="AV567" s="12" t="s">
        <v>82</v>
      </c>
      <c r="AW567" s="12" t="s">
        <v>35</v>
      </c>
      <c r="AX567" s="12" t="s">
        <v>74</v>
      </c>
      <c r="AY567" s="235" t="s">
        <v>351</v>
      </c>
    </row>
    <row r="568" spans="1:51" s="13" customFormat="1" ht="12">
      <c r="A568" s="13"/>
      <c r="B568" s="236"/>
      <c r="C568" s="237"/>
      <c r="D568" s="227" t="s">
        <v>358</v>
      </c>
      <c r="E568" s="238" t="s">
        <v>1350</v>
      </c>
      <c r="F568" s="239" t="s">
        <v>1351</v>
      </c>
      <c r="G568" s="237"/>
      <c r="H568" s="240">
        <v>38.4</v>
      </c>
      <c r="I568" s="241"/>
      <c r="J568" s="237"/>
      <c r="K568" s="237"/>
      <c r="L568" s="242"/>
      <c r="M568" s="243"/>
      <c r="N568" s="244"/>
      <c r="O568" s="244"/>
      <c r="P568" s="244"/>
      <c r="Q568" s="244"/>
      <c r="R568" s="244"/>
      <c r="S568" s="244"/>
      <c r="T568" s="245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T568" s="246" t="s">
        <v>358</v>
      </c>
      <c r="AU568" s="246" t="s">
        <v>82</v>
      </c>
      <c r="AV568" s="13" t="s">
        <v>138</v>
      </c>
      <c r="AW568" s="13" t="s">
        <v>35</v>
      </c>
      <c r="AX568" s="13" t="s">
        <v>82</v>
      </c>
      <c r="AY568" s="246" t="s">
        <v>351</v>
      </c>
    </row>
    <row r="569" spans="1:65" s="2" customFormat="1" ht="21.75" customHeight="1">
      <c r="A569" s="38"/>
      <c r="B569" s="39"/>
      <c r="C569" s="247" t="s">
        <v>1352</v>
      </c>
      <c r="D569" s="247" t="s">
        <v>612</v>
      </c>
      <c r="E569" s="248" t="s">
        <v>1353</v>
      </c>
      <c r="F569" s="249" t="s">
        <v>1354</v>
      </c>
      <c r="G569" s="250" t="s">
        <v>355</v>
      </c>
      <c r="H569" s="251">
        <v>0.634</v>
      </c>
      <c r="I569" s="252"/>
      <c r="J569" s="253">
        <f>ROUND(I569*H569,2)</f>
        <v>0</v>
      </c>
      <c r="K569" s="249" t="s">
        <v>28</v>
      </c>
      <c r="L569" s="254"/>
      <c r="M569" s="255" t="s">
        <v>28</v>
      </c>
      <c r="N569" s="256" t="s">
        <v>45</v>
      </c>
      <c r="O569" s="84"/>
      <c r="P569" s="221">
        <f>O569*H569</f>
        <v>0</v>
      </c>
      <c r="Q569" s="221">
        <v>0.55</v>
      </c>
      <c r="R569" s="221">
        <f>Q569*H569</f>
        <v>0.3487</v>
      </c>
      <c r="S569" s="221">
        <v>0</v>
      </c>
      <c r="T569" s="222">
        <f>S569*H569</f>
        <v>0</v>
      </c>
      <c r="U569" s="38"/>
      <c r="V569" s="38"/>
      <c r="W569" s="38"/>
      <c r="X569" s="38"/>
      <c r="Y569" s="38"/>
      <c r="Z569" s="38"/>
      <c r="AA569" s="38"/>
      <c r="AB569" s="38"/>
      <c r="AC569" s="38"/>
      <c r="AD569" s="38"/>
      <c r="AE569" s="38"/>
      <c r="AR569" s="223" t="s">
        <v>405</v>
      </c>
      <c r="AT569" s="223" t="s">
        <v>612</v>
      </c>
      <c r="AU569" s="223" t="s">
        <v>82</v>
      </c>
      <c r="AY569" s="17" t="s">
        <v>351</v>
      </c>
      <c r="BE569" s="224">
        <f>IF(N569="základní",J569,0)</f>
        <v>0</v>
      </c>
      <c r="BF569" s="224">
        <f>IF(N569="snížená",J569,0)</f>
        <v>0</v>
      </c>
      <c r="BG569" s="224">
        <f>IF(N569="zákl. přenesená",J569,0)</f>
        <v>0</v>
      </c>
      <c r="BH569" s="224">
        <f>IF(N569="sníž. přenesená",J569,0)</f>
        <v>0</v>
      </c>
      <c r="BI569" s="224">
        <f>IF(N569="nulová",J569,0)</f>
        <v>0</v>
      </c>
      <c r="BJ569" s="17" t="s">
        <v>82</v>
      </c>
      <c r="BK569" s="224">
        <f>ROUND(I569*H569,2)</f>
        <v>0</v>
      </c>
      <c r="BL569" s="17" t="s">
        <v>228</v>
      </c>
      <c r="BM569" s="223" t="s">
        <v>1355</v>
      </c>
    </row>
    <row r="570" spans="1:51" s="13" customFormat="1" ht="12">
      <c r="A570" s="13"/>
      <c r="B570" s="236"/>
      <c r="C570" s="237"/>
      <c r="D570" s="227" t="s">
        <v>358</v>
      </c>
      <c r="E570" s="238" t="s">
        <v>1356</v>
      </c>
      <c r="F570" s="239" t="s">
        <v>1357</v>
      </c>
      <c r="G570" s="237"/>
      <c r="H570" s="240">
        <v>0.634</v>
      </c>
      <c r="I570" s="241"/>
      <c r="J570" s="237"/>
      <c r="K570" s="237"/>
      <c r="L570" s="242"/>
      <c r="M570" s="243"/>
      <c r="N570" s="244"/>
      <c r="O570" s="244"/>
      <c r="P570" s="244"/>
      <c r="Q570" s="244"/>
      <c r="R570" s="244"/>
      <c r="S570" s="244"/>
      <c r="T570" s="245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T570" s="246" t="s">
        <v>358</v>
      </c>
      <c r="AU570" s="246" t="s">
        <v>82</v>
      </c>
      <c r="AV570" s="13" t="s">
        <v>138</v>
      </c>
      <c r="AW570" s="13" t="s">
        <v>35</v>
      </c>
      <c r="AX570" s="13" t="s">
        <v>82</v>
      </c>
      <c r="AY570" s="246" t="s">
        <v>351</v>
      </c>
    </row>
    <row r="571" spans="1:65" s="2" customFormat="1" ht="33" customHeight="1">
      <c r="A571" s="38"/>
      <c r="B571" s="39"/>
      <c r="C571" s="212" t="s">
        <v>1358</v>
      </c>
      <c r="D571" s="212" t="s">
        <v>352</v>
      </c>
      <c r="E571" s="213" t="s">
        <v>1359</v>
      </c>
      <c r="F571" s="214" t="s">
        <v>1360</v>
      </c>
      <c r="G571" s="215" t="s">
        <v>398</v>
      </c>
      <c r="H571" s="216">
        <v>81.292</v>
      </c>
      <c r="I571" s="217"/>
      <c r="J571" s="218">
        <f>ROUND(I571*H571,2)</f>
        <v>0</v>
      </c>
      <c r="K571" s="214" t="s">
        <v>356</v>
      </c>
      <c r="L571" s="44"/>
      <c r="M571" s="219" t="s">
        <v>28</v>
      </c>
      <c r="N571" s="220" t="s">
        <v>45</v>
      </c>
      <c r="O571" s="84"/>
      <c r="P571" s="221">
        <f>O571*H571</f>
        <v>0</v>
      </c>
      <c r="Q571" s="221">
        <v>0</v>
      </c>
      <c r="R571" s="221">
        <f>Q571*H571</f>
        <v>0</v>
      </c>
      <c r="S571" s="221">
        <v>0</v>
      </c>
      <c r="T571" s="222">
        <f>S571*H571</f>
        <v>0</v>
      </c>
      <c r="U571" s="38"/>
      <c r="V571" s="38"/>
      <c r="W571" s="38"/>
      <c r="X571" s="38"/>
      <c r="Y571" s="38"/>
      <c r="Z571" s="38"/>
      <c r="AA571" s="38"/>
      <c r="AB571" s="38"/>
      <c r="AC571" s="38"/>
      <c r="AD571" s="38"/>
      <c r="AE571" s="38"/>
      <c r="AR571" s="223" t="s">
        <v>228</v>
      </c>
      <c r="AT571" s="223" t="s">
        <v>352</v>
      </c>
      <c r="AU571" s="223" t="s">
        <v>82</v>
      </c>
      <c r="AY571" s="17" t="s">
        <v>351</v>
      </c>
      <c r="BE571" s="224">
        <f>IF(N571="základní",J571,0)</f>
        <v>0</v>
      </c>
      <c r="BF571" s="224">
        <f>IF(N571="snížená",J571,0)</f>
        <v>0</v>
      </c>
      <c r="BG571" s="224">
        <f>IF(N571="zákl. přenesená",J571,0)</f>
        <v>0</v>
      </c>
      <c r="BH571" s="224">
        <f>IF(N571="sníž. přenesená",J571,0)</f>
        <v>0</v>
      </c>
      <c r="BI571" s="224">
        <f>IF(N571="nulová",J571,0)</f>
        <v>0</v>
      </c>
      <c r="BJ571" s="17" t="s">
        <v>82</v>
      </c>
      <c r="BK571" s="224">
        <f>ROUND(I571*H571,2)</f>
        <v>0</v>
      </c>
      <c r="BL571" s="17" t="s">
        <v>228</v>
      </c>
      <c r="BM571" s="223" t="s">
        <v>1361</v>
      </c>
    </row>
    <row r="572" spans="1:51" s="12" customFormat="1" ht="12">
      <c r="A572" s="12"/>
      <c r="B572" s="225"/>
      <c r="C572" s="226"/>
      <c r="D572" s="227" t="s">
        <v>358</v>
      </c>
      <c r="E572" s="228" t="s">
        <v>28</v>
      </c>
      <c r="F572" s="229" t="s">
        <v>1179</v>
      </c>
      <c r="G572" s="226"/>
      <c r="H572" s="228" t="s">
        <v>28</v>
      </c>
      <c r="I572" s="230"/>
      <c r="J572" s="226"/>
      <c r="K572" s="226"/>
      <c r="L572" s="231"/>
      <c r="M572" s="232"/>
      <c r="N572" s="233"/>
      <c r="O572" s="233"/>
      <c r="P572" s="233"/>
      <c r="Q572" s="233"/>
      <c r="R572" s="233"/>
      <c r="S572" s="233"/>
      <c r="T572" s="234"/>
      <c r="U572" s="12"/>
      <c r="V572" s="12"/>
      <c r="W572" s="12"/>
      <c r="X572" s="12"/>
      <c r="Y572" s="12"/>
      <c r="Z572" s="12"/>
      <c r="AA572" s="12"/>
      <c r="AB572" s="12"/>
      <c r="AC572" s="12"/>
      <c r="AD572" s="12"/>
      <c r="AE572" s="12"/>
      <c r="AT572" s="235" t="s">
        <v>358</v>
      </c>
      <c r="AU572" s="235" t="s">
        <v>82</v>
      </c>
      <c r="AV572" s="12" t="s">
        <v>82</v>
      </c>
      <c r="AW572" s="12" t="s">
        <v>35</v>
      </c>
      <c r="AX572" s="12" t="s">
        <v>74</v>
      </c>
      <c r="AY572" s="235" t="s">
        <v>351</v>
      </c>
    </row>
    <row r="573" spans="1:51" s="13" customFormat="1" ht="12">
      <c r="A573" s="13"/>
      <c r="B573" s="236"/>
      <c r="C573" s="237"/>
      <c r="D573" s="227" t="s">
        <v>358</v>
      </c>
      <c r="E573" s="238" t="s">
        <v>1362</v>
      </c>
      <c r="F573" s="239" t="s">
        <v>1363</v>
      </c>
      <c r="G573" s="237"/>
      <c r="H573" s="240">
        <v>32.16</v>
      </c>
      <c r="I573" s="241"/>
      <c r="J573" s="237"/>
      <c r="K573" s="237"/>
      <c r="L573" s="242"/>
      <c r="M573" s="243"/>
      <c r="N573" s="244"/>
      <c r="O573" s="244"/>
      <c r="P573" s="244"/>
      <c r="Q573" s="244"/>
      <c r="R573" s="244"/>
      <c r="S573" s="244"/>
      <c r="T573" s="245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T573" s="246" t="s">
        <v>358</v>
      </c>
      <c r="AU573" s="246" t="s">
        <v>82</v>
      </c>
      <c r="AV573" s="13" t="s">
        <v>138</v>
      </c>
      <c r="AW573" s="13" t="s">
        <v>35</v>
      </c>
      <c r="AX573" s="13" t="s">
        <v>74</v>
      </c>
      <c r="AY573" s="246" t="s">
        <v>351</v>
      </c>
    </row>
    <row r="574" spans="1:51" s="13" customFormat="1" ht="12">
      <c r="A574" s="13"/>
      <c r="B574" s="236"/>
      <c r="C574" s="237"/>
      <c r="D574" s="227" t="s">
        <v>358</v>
      </c>
      <c r="E574" s="238" t="s">
        <v>252</v>
      </c>
      <c r="F574" s="239" t="s">
        <v>1364</v>
      </c>
      <c r="G574" s="237"/>
      <c r="H574" s="240">
        <v>49.132</v>
      </c>
      <c r="I574" s="241"/>
      <c r="J574" s="237"/>
      <c r="K574" s="237"/>
      <c r="L574" s="242"/>
      <c r="M574" s="243"/>
      <c r="N574" s="244"/>
      <c r="O574" s="244"/>
      <c r="P574" s="244"/>
      <c r="Q574" s="244"/>
      <c r="R574" s="244"/>
      <c r="S574" s="244"/>
      <c r="T574" s="245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T574" s="246" t="s">
        <v>358</v>
      </c>
      <c r="AU574" s="246" t="s">
        <v>82</v>
      </c>
      <c r="AV574" s="13" t="s">
        <v>138</v>
      </c>
      <c r="AW574" s="13" t="s">
        <v>35</v>
      </c>
      <c r="AX574" s="13" t="s">
        <v>74</v>
      </c>
      <c r="AY574" s="246" t="s">
        <v>351</v>
      </c>
    </row>
    <row r="575" spans="1:51" s="13" customFormat="1" ht="12">
      <c r="A575" s="13"/>
      <c r="B575" s="236"/>
      <c r="C575" s="237"/>
      <c r="D575" s="227" t="s">
        <v>358</v>
      </c>
      <c r="E575" s="238" t="s">
        <v>1365</v>
      </c>
      <c r="F575" s="239" t="s">
        <v>1366</v>
      </c>
      <c r="G575" s="237"/>
      <c r="H575" s="240">
        <v>81.292</v>
      </c>
      <c r="I575" s="241"/>
      <c r="J575" s="237"/>
      <c r="K575" s="237"/>
      <c r="L575" s="242"/>
      <c r="M575" s="243"/>
      <c r="N575" s="244"/>
      <c r="O575" s="244"/>
      <c r="P575" s="244"/>
      <c r="Q575" s="244"/>
      <c r="R575" s="244"/>
      <c r="S575" s="244"/>
      <c r="T575" s="245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T575" s="246" t="s">
        <v>358</v>
      </c>
      <c r="AU575" s="246" t="s">
        <v>82</v>
      </c>
      <c r="AV575" s="13" t="s">
        <v>138</v>
      </c>
      <c r="AW575" s="13" t="s">
        <v>35</v>
      </c>
      <c r="AX575" s="13" t="s">
        <v>82</v>
      </c>
      <c r="AY575" s="246" t="s">
        <v>351</v>
      </c>
    </row>
    <row r="576" spans="1:65" s="2" customFormat="1" ht="21.75" customHeight="1">
      <c r="A576" s="38"/>
      <c r="B576" s="39"/>
      <c r="C576" s="247" t="s">
        <v>1367</v>
      </c>
      <c r="D576" s="247" t="s">
        <v>612</v>
      </c>
      <c r="E576" s="248" t="s">
        <v>1368</v>
      </c>
      <c r="F576" s="249" t="s">
        <v>1369</v>
      </c>
      <c r="G576" s="250" t="s">
        <v>398</v>
      </c>
      <c r="H576" s="251">
        <v>89.421</v>
      </c>
      <c r="I576" s="252"/>
      <c r="J576" s="253">
        <f>ROUND(I576*H576,2)</f>
        <v>0</v>
      </c>
      <c r="K576" s="249" t="s">
        <v>28</v>
      </c>
      <c r="L576" s="254"/>
      <c r="M576" s="255" t="s">
        <v>28</v>
      </c>
      <c r="N576" s="256" t="s">
        <v>45</v>
      </c>
      <c r="O576" s="84"/>
      <c r="P576" s="221">
        <f>O576*H576</f>
        <v>0</v>
      </c>
      <c r="Q576" s="221">
        <v>0.0189</v>
      </c>
      <c r="R576" s="221">
        <f>Q576*H576</f>
        <v>1.6900569</v>
      </c>
      <c r="S576" s="221">
        <v>0</v>
      </c>
      <c r="T576" s="222">
        <f>S576*H576</f>
        <v>0</v>
      </c>
      <c r="U576" s="38"/>
      <c r="V576" s="38"/>
      <c r="W576" s="38"/>
      <c r="X576" s="38"/>
      <c r="Y576" s="38"/>
      <c r="Z576" s="38"/>
      <c r="AA576" s="38"/>
      <c r="AB576" s="38"/>
      <c r="AC576" s="38"/>
      <c r="AD576" s="38"/>
      <c r="AE576" s="38"/>
      <c r="AR576" s="223" t="s">
        <v>405</v>
      </c>
      <c r="AT576" s="223" t="s">
        <v>612</v>
      </c>
      <c r="AU576" s="223" t="s">
        <v>82</v>
      </c>
      <c r="AY576" s="17" t="s">
        <v>351</v>
      </c>
      <c r="BE576" s="224">
        <f>IF(N576="základní",J576,0)</f>
        <v>0</v>
      </c>
      <c r="BF576" s="224">
        <f>IF(N576="snížená",J576,0)</f>
        <v>0</v>
      </c>
      <c r="BG576" s="224">
        <f>IF(N576="zákl. přenesená",J576,0)</f>
        <v>0</v>
      </c>
      <c r="BH576" s="224">
        <f>IF(N576="sníž. přenesená",J576,0)</f>
        <v>0</v>
      </c>
      <c r="BI576" s="224">
        <f>IF(N576="nulová",J576,0)</f>
        <v>0</v>
      </c>
      <c r="BJ576" s="17" t="s">
        <v>82</v>
      </c>
      <c r="BK576" s="224">
        <f>ROUND(I576*H576,2)</f>
        <v>0</v>
      </c>
      <c r="BL576" s="17" t="s">
        <v>228</v>
      </c>
      <c r="BM576" s="223" t="s">
        <v>1370</v>
      </c>
    </row>
    <row r="577" spans="1:51" s="13" customFormat="1" ht="12">
      <c r="A577" s="13"/>
      <c r="B577" s="236"/>
      <c r="C577" s="237"/>
      <c r="D577" s="227" t="s">
        <v>358</v>
      </c>
      <c r="E577" s="238" t="s">
        <v>1371</v>
      </c>
      <c r="F577" s="239" t="s">
        <v>1372</v>
      </c>
      <c r="G577" s="237"/>
      <c r="H577" s="240">
        <v>89.421</v>
      </c>
      <c r="I577" s="241"/>
      <c r="J577" s="237"/>
      <c r="K577" s="237"/>
      <c r="L577" s="242"/>
      <c r="M577" s="243"/>
      <c r="N577" s="244"/>
      <c r="O577" s="244"/>
      <c r="P577" s="244"/>
      <c r="Q577" s="244"/>
      <c r="R577" s="244"/>
      <c r="S577" s="244"/>
      <c r="T577" s="245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T577" s="246" t="s">
        <v>358</v>
      </c>
      <c r="AU577" s="246" t="s">
        <v>82</v>
      </c>
      <c r="AV577" s="13" t="s">
        <v>138</v>
      </c>
      <c r="AW577" s="13" t="s">
        <v>35</v>
      </c>
      <c r="AX577" s="13" t="s">
        <v>82</v>
      </c>
      <c r="AY577" s="246" t="s">
        <v>351</v>
      </c>
    </row>
    <row r="578" spans="1:65" s="2" customFormat="1" ht="33" customHeight="1">
      <c r="A578" s="38"/>
      <c r="B578" s="39"/>
      <c r="C578" s="212" t="s">
        <v>1373</v>
      </c>
      <c r="D578" s="212" t="s">
        <v>352</v>
      </c>
      <c r="E578" s="213" t="s">
        <v>1374</v>
      </c>
      <c r="F578" s="214" t="s">
        <v>1375</v>
      </c>
      <c r="G578" s="215" t="s">
        <v>398</v>
      </c>
      <c r="H578" s="216">
        <v>264.661</v>
      </c>
      <c r="I578" s="217"/>
      <c r="J578" s="218">
        <f>ROUND(I578*H578,2)</f>
        <v>0</v>
      </c>
      <c r="K578" s="214" t="s">
        <v>356</v>
      </c>
      <c r="L578" s="44"/>
      <c r="M578" s="219" t="s">
        <v>28</v>
      </c>
      <c r="N578" s="220" t="s">
        <v>45</v>
      </c>
      <c r="O578" s="84"/>
      <c r="P578" s="221">
        <f>O578*H578</f>
        <v>0</v>
      </c>
      <c r="Q578" s="221">
        <v>0</v>
      </c>
      <c r="R578" s="221">
        <f>Q578*H578</f>
        <v>0</v>
      </c>
      <c r="S578" s="221">
        <v>0</v>
      </c>
      <c r="T578" s="222">
        <f>S578*H578</f>
        <v>0</v>
      </c>
      <c r="U578" s="38"/>
      <c r="V578" s="38"/>
      <c r="W578" s="38"/>
      <c r="X578" s="38"/>
      <c r="Y578" s="38"/>
      <c r="Z578" s="38"/>
      <c r="AA578" s="38"/>
      <c r="AB578" s="38"/>
      <c r="AC578" s="38"/>
      <c r="AD578" s="38"/>
      <c r="AE578" s="38"/>
      <c r="AR578" s="223" t="s">
        <v>228</v>
      </c>
      <c r="AT578" s="223" t="s">
        <v>352</v>
      </c>
      <c r="AU578" s="223" t="s">
        <v>82</v>
      </c>
      <c r="AY578" s="17" t="s">
        <v>351</v>
      </c>
      <c r="BE578" s="224">
        <f>IF(N578="základní",J578,0)</f>
        <v>0</v>
      </c>
      <c r="BF578" s="224">
        <f>IF(N578="snížená",J578,0)</f>
        <v>0</v>
      </c>
      <c r="BG578" s="224">
        <f>IF(N578="zákl. přenesená",J578,0)</f>
        <v>0</v>
      </c>
      <c r="BH578" s="224">
        <f>IF(N578="sníž. přenesená",J578,0)</f>
        <v>0</v>
      </c>
      <c r="BI578" s="224">
        <f>IF(N578="nulová",J578,0)</f>
        <v>0</v>
      </c>
      <c r="BJ578" s="17" t="s">
        <v>82</v>
      </c>
      <c r="BK578" s="224">
        <f>ROUND(I578*H578,2)</f>
        <v>0</v>
      </c>
      <c r="BL578" s="17" t="s">
        <v>228</v>
      </c>
      <c r="BM578" s="223" t="s">
        <v>1376</v>
      </c>
    </row>
    <row r="579" spans="1:51" s="12" customFormat="1" ht="12">
      <c r="A579" s="12"/>
      <c r="B579" s="225"/>
      <c r="C579" s="226"/>
      <c r="D579" s="227" t="s">
        <v>358</v>
      </c>
      <c r="E579" s="228" t="s">
        <v>28</v>
      </c>
      <c r="F579" s="229" t="s">
        <v>1179</v>
      </c>
      <c r="G579" s="226"/>
      <c r="H579" s="228" t="s">
        <v>28</v>
      </c>
      <c r="I579" s="230"/>
      <c r="J579" s="226"/>
      <c r="K579" s="226"/>
      <c r="L579" s="231"/>
      <c r="M579" s="232"/>
      <c r="N579" s="233"/>
      <c r="O579" s="233"/>
      <c r="P579" s="233"/>
      <c r="Q579" s="233"/>
      <c r="R579" s="233"/>
      <c r="S579" s="233"/>
      <c r="T579" s="234"/>
      <c r="U579" s="12"/>
      <c r="V579" s="12"/>
      <c r="W579" s="12"/>
      <c r="X579" s="12"/>
      <c r="Y579" s="12"/>
      <c r="Z579" s="12"/>
      <c r="AA579" s="12"/>
      <c r="AB579" s="12"/>
      <c r="AC579" s="12"/>
      <c r="AD579" s="12"/>
      <c r="AE579" s="12"/>
      <c r="AT579" s="235" t="s">
        <v>358</v>
      </c>
      <c r="AU579" s="235" t="s">
        <v>82</v>
      </c>
      <c r="AV579" s="12" t="s">
        <v>82</v>
      </c>
      <c r="AW579" s="12" t="s">
        <v>35</v>
      </c>
      <c r="AX579" s="12" t="s">
        <v>74</v>
      </c>
      <c r="AY579" s="235" t="s">
        <v>351</v>
      </c>
    </row>
    <row r="580" spans="1:51" s="13" customFormat="1" ht="12">
      <c r="A580" s="13"/>
      <c r="B580" s="236"/>
      <c r="C580" s="237"/>
      <c r="D580" s="227" t="s">
        <v>358</v>
      </c>
      <c r="E580" s="238" t="s">
        <v>1377</v>
      </c>
      <c r="F580" s="239" t="s">
        <v>1378</v>
      </c>
      <c r="G580" s="237"/>
      <c r="H580" s="240">
        <v>264.661</v>
      </c>
      <c r="I580" s="241"/>
      <c r="J580" s="237"/>
      <c r="K580" s="237"/>
      <c r="L580" s="242"/>
      <c r="M580" s="243"/>
      <c r="N580" s="244"/>
      <c r="O580" s="244"/>
      <c r="P580" s="244"/>
      <c r="Q580" s="244"/>
      <c r="R580" s="244"/>
      <c r="S580" s="244"/>
      <c r="T580" s="245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T580" s="246" t="s">
        <v>358</v>
      </c>
      <c r="AU580" s="246" t="s">
        <v>82</v>
      </c>
      <c r="AV580" s="13" t="s">
        <v>138</v>
      </c>
      <c r="AW580" s="13" t="s">
        <v>35</v>
      </c>
      <c r="AX580" s="13" t="s">
        <v>82</v>
      </c>
      <c r="AY580" s="246" t="s">
        <v>351</v>
      </c>
    </row>
    <row r="581" spans="1:65" s="2" customFormat="1" ht="21.75" customHeight="1">
      <c r="A581" s="38"/>
      <c r="B581" s="39"/>
      <c r="C581" s="212" t="s">
        <v>1379</v>
      </c>
      <c r="D581" s="212" t="s">
        <v>352</v>
      </c>
      <c r="E581" s="213" t="s">
        <v>1380</v>
      </c>
      <c r="F581" s="214" t="s">
        <v>1381</v>
      </c>
      <c r="G581" s="215" t="s">
        <v>612</v>
      </c>
      <c r="H581" s="216">
        <v>306.726</v>
      </c>
      <c r="I581" s="217"/>
      <c r="J581" s="218">
        <f>ROUND(I581*H581,2)</f>
        <v>0</v>
      </c>
      <c r="K581" s="214" t="s">
        <v>356</v>
      </c>
      <c r="L581" s="44"/>
      <c r="M581" s="219" t="s">
        <v>28</v>
      </c>
      <c r="N581" s="220" t="s">
        <v>45</v>
      </c>
      <c r="O581" s="84"/>
      <c r="P581" s="221">
        <f>O581*H581</f>
        <v>0</v>
      </c>
      <c r="Q581" s="221">
        <v>0</v>
      </c>
      <c r="R581" s="221">
        <f>Q581*H581</f>
        <v>0</v>
      </c>
      <c r="S581" s="221">
        <v>0</v>
      </c>
      <c r="T581" s="222">
        <f>S581*H581</f>
        <v>0</v>
      </c>
      <c r="U581" s="38"/>
      <c r="V581" s="38"/>
      <c r="W581" s="38"/>
      <c r="X581" s="38"/>
      <c r="Y581" s="38"/>
      <c r="Z581" s="38"/>
      <c r="AA581" s="38"/>
      <c r="AB581" s="38"/>
      <c r="AC581" s="38"/>
      <c r="AD581" s="38"/>
      <c r="AE581" s="38"/>
      <c r="AR581" s="223" t="s">
        <v>228</v>
      </c>
      <c r="AT581" s="223" t="s">
        <v>352</v>
      </c>
      <c r="AU581" s="223" t="s">
        <v>82</v>
      </c>
      <c r="AY581" s="17" t="s">
        <v>351</v>
      </c>
      <c r="BE581" s="224">
        <f>IF(N581="základní",J581,0)</f>
        <v>0</v>
      </c>
      <c r="BF581" s="224">
        <f>IF(N581="snížená",J581,0)</f>
        <v>0</v>
      </c>
      <c r="BG581" s="224">
        <f>IF(N581="zákl. přenesená",J581,0)</f>
        <v>0</v>
      </c>
      <c r="BH581" s="224">
        <f>IF(N581="sníž. přenesená",J581,0)</f>
        <v>0</v>
      </c>
      <c r="BI581" s="224">
        <f>IF(N581="nulová",J581,0)</f>
        <v>0</v>
      </c>
      <c r="BJ581" s="17" t="s">
        <v>82</v>
      </c>
      <c r="BK581" s="224">
        <f>ROUND(I581*H581,2)</f>
        <v>0</v>
      </c>
      <c r="BL581" s="17" t="s">
        <v>228</v>
      </c>
      <c r="BM581" s="223" t="s">
        <v>1382</v>
      </c>
    </row>
    <row r="582" spans="1:51" s="12" customFormat="1" ht="12">
      <c r="A582" s="12"/>
      <c r="B582" s="225"/>
      <c r="C582" s="226"/>
      <c r="D582" s="227" t="s">
        <v>358</v>
      </c>
      <c r="E582" s="228" t="s">
        <v>28</v>
      </c>
      <c r="F582" s="229" t="s">
        <v>1179</v>
      </c>
      <c r="G582" s="226"/>
      <c r="H582" s="228" t="s">
        <v>28</v>
      </c>
      <c r="I582" s="230"/>
      <c r="J582" s="226"/>
      <c r="K582" s="226"/>
      <c r="L582" s="231"/>
      <c r="M582" s="232"/>
      <c r="N582" s="233"/>
      <c r="O582" s="233"/>
      <c r="P582" s="233"/>
      <c r="Q582" s="233"/>
      <c r="R582" s="233"/>
      <c r="S582" s="233"/>
      <c r="T582" s="234"/>
      <c r="U582" s="12"/>
      <c r="V582" s="12"/>
      <c r="W582" s="12"/>
      <c r="X582" s="12"/>
      <c r="Y582" s="12"/>
      <c r="Z582" s="12"/>
      <c r="AA582" s="12"/>
      <c r="AB582" s="12"/>
      <c r="AC582" s="12"/>
      <c r="AD582" s="12"/>
      <c r="AE582" s="12"/>
      <c r="AT582" s="235" t="s">
        <v>358</v>
      </c>
      <c r="AU582" s="235" t="s">
        <v>82</v>
      </c>
      <c r="AV582" s="12" t="s">
        <v>82</v>
      </c>
      <c r="AW582" s="12" t="s">
        <v>35</v>
      </c>
      <c r="AX582" s="12" t="s">
        <v>74</v>
      </c>
      <c r="AY582" s="235" t="s">
        <v>351</v>
      </c>
    </row>
    <row r="583" spans="1:51" s="13" customFormat="1" ht="12">
      <c r="A583" s="13"/>
      <c r="B583" s="236"/>
      <c r="C583" s="237"/>
      <c r="D583" s="227" t="s">
        <v>358</v>
      </c>
      <c r="E583" s="238" t="s">
        <v>1383</v>
      </c>
      <c r="F583" s="239" t="s">
        <v>1384</v>
      </c>
      <c r="G583" s="237"/>
      <c r="H583" s="240">
        <v>306.726</v>
      </c>
      <c r="I583" s="241"/>
      <c r="J583" s="237"/>
      <c r="K583" s="237"/>
      <c r="L583" s="242"/>
      <c r="M583" s="243"/>
      <c r="N583" s="244"/>
      <c r="O583" s="244"/>
      <c r="P583" s="244"/>
      <c r="Q583" s="244"/>
      <c r="R583" s="244"/>
      <c r="S583" s="244"/>
      <c r="T583" s="245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T583" s="246" t="s">
        <v>358</v>
      </c>
      <c r="AU583" s="246" t="s">
        <v>82</v>
      </c>
      <c r="AV583" s="13" t="s">
        <v>138</v>
      </c>
      <c r="AW583" s="13" t="s">
        <v>35</v>
      </c>
      <c r="AX583" s="13" t="s">
        <v>82</v>
      </c>
      <c r="AY583" s="246" t="s">
        <v>351</v>
      </c>
    </row>
    <row r="584" spans="1:65" s="2" customFormat="1" ht="16.5" customHeight="1">
      <c r="A584" s="38"/>
      <c r="B584" s="39"/>
      <c r="C584" s="247" t="s">
        <v>1385</v>
      </c>
      <c r="D584" s="247" t="s">
        <v>612</v>
      </c>
      <c r="E584" s="248" t="s">
        <v>1386</v>
      </c>
      <c r="F584" s="249" t="s">
        <v>1387</v>
      </c>
      <c r="G584" s="250" t="s">
        <v>355</v>
      </c>
      <c r="H584" s="251">
        <v>3.68</v>
      </c>
      <c r="I584" s="252"/>
      <c r="J584" s="253">
        <f>ROUND(I584*H584,2)</f>
        <v>0</v>
      </c>
      <c r="K584" s="249" t="s">
        <v>356</v>
      </c>
      <c r="L584" s="254"/>
      <c r="M584" s="255" t="s">
        <v>28</v>
      </c>
      <c r="N584" s="256" t="s">
        <v>45</v>
      </c>
      <c r="O584" s="84"/>
      <c r="P584" s="221">
        <f>O584*H584</f>
        <v>0</v>
      </c>
      <c r="Q584" s="221">
        <v>0.55</v>
      </c>
      <c r="R584" s="221">
        <f>Q584*H584</f>
        <v>2.0240000000000005</v>
      </c>
      <c r="S584" s="221">
        <v>0</v>
      </c>
      <c r="T584" s="222">
        <f>S584*H584</f>
        <v>0</v>
      </c>
      <c r="U584" s="38"/>
      <c r="V584" s="38"/>
      <c r="W584" s="38"/>
      <c r="X584" s="38"/>
      <c r="Y584" s="38"/>
      <c r="Z584" s="38"/>
      <c r="AA584" s="38"/>
      <c r="AB584" s="38"/>
      <c r="AC584" s="38"/>
      <c r="AD584" s="38"/>
      <c r="AE584" s="38"/>
      <c r="AR584" s="223" t="s">
        <v>405</v>
      </c>
      <c r="AT584" s="223" t="s">
        <v>612</v>
      </c>
      <c r="AU584" s="223" t="s">
        <v>82</v>
      </c>
      <c r="AY584" s="17" t="s">
        <v>351</v>
      </c>
      <c r="BE584" s="224">
        <f>IF(N584="základní",J584,0)</f>
        <v>0</v>
      </c>
      <c r="BF584" s="224">
        <f>IF(N584="snížená",J584,0)</f>
        <v>0</v>
      </c>
      <c r="BG584" s="224">
        <f>IF(N584="zákl. přenesená",J584,0)</f>
        <v>0</v>
      </c>
      <c r="BH584" s="224">
        <f>IF(N584="sníž. přenesená",J584,0)</f>
        <v>0</v>
      </c>
      <c r="BI584" s="224">
        <f>IF(N584="nulová",J584,0)</f>
        <v>0</v>
      </c>
      <c r="BJ584" s="17" t="s">
        <v>82</v>
      </c>
      <c r="BK584" s="224">
        <f>ROUND(I584*H584,2)</f>
        <v>0</v>
      </c>
      <c r="BL584" s="17" t="s">
        <v>228</v>
      </c>
      <c r="BM584" s="223" t="s">
        <v>1388</v>
      </c>
    </row>
    <row r="585" spans="1:51" s="12" customFormat="1" ht="12">
      <c r="A585" s="12"/>
      <c r="B585" s="225"/>
      <c r="C585" s="226"/>
      <c r="D585" s="227" t="s">
        <v>358</v>
      </c>
      <c r="E585" s="228" t="s">
        <v>28</v>
      </c>
      <c r="F585" s="229" t="s">
        <v>1179</v>
      </c>
      <c r="G585" s="226"/>
      <c r="H585" s="228" t="s">
        <v>28</v>
      </c>
      <c r="I585" s="230"/>
      <c r="J585" s="226"/>
      <c r="K585" s="226"/>
      <c r="L585" s="231"/>
      <c r="M585" s="232"/>
      <c r="N585" s="233"/>
      <c r="O585" s="233"/>
      <c r="P585" s="233"/>
      <c r="Q585" s="233"/>
      <c r="R585" s="233"/>
      <c r="S585" s="233"/>
      <c r="T585" s="234"/>
      <c r="U585" s="12"/>
      <c r="V585" s="12"/>
      <c r="W585" s="12"/>
      <c r="X585" s="12"/>
      <c r="Y585" s="12"/>
      <c r="Z585" s="12"/>
      <c r="AA585" s="12"/>
      <c r="AB585" s="12"/>
      <c r="AC585" s="12"/>
      <c r="AD585" s="12"/>
      <c r="AE585" s="12"/>
      <c r="AT585" s="235" t="s">
        <v>358</v>
      </c>
      <c r="AU585" s="235" t="s">
        <v>82</v>
      </c>
      <c r="AV585" s="12" t="s">
        <v>82</v>
      </c>
      <c r="AW585" s="12" t="s">
        <v>35</v>
      </c>
      <c r="AX585" s="12" t="s">
        <v>74</v>
      </c>
      <c r="AY585" s="235" t="s">
        <v>351</v>
      </c>
    </row>
    <row r="586" spans="1:51" s="13" customFormat="1" ht="12">
      <c r="A586" s="13"/>
      <c r="B586" s="236"/>
      <c r="C586" s="237"/>
      <c r="D586" s="227" t="s">
        <v>358</v>
      </c>
      <c r="E586" s="238" t="s">
        <v>1389</v>
      </c>
      <c r="F586" s="239" t="s">
        <v>1390</v>
      </c>
      <c r="G586" s="237"/>
      <c r="H586" s="240">
        <v>2.87</v>
      </c>
      <c r="I586" s="241"/>
      <c r="J586" s="237"/>
      <c r="K586" s="237"/>
      <c r="L586" s="242"/>
      <c r="M586" s="243"/>
      <c r="N586" s="244"/>
      <c r="O586" s="244"/>
      <c r="P586" s="244"/>
      <c r="Q586" s="244"/>
      <c r="R586" s="244"/>
      <c r="S586" s="244"/>
      <c r="T586" s="245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T586" s="246" t="s">
        <v>358</v>
      </c>
      <c r="AU586" s="246" t="s">
        <v>82</v>
      </c>
      <c r="AV586" s="13" t="s">
        <v>138</v>
      </c>
      <c r="AW586" s="13" t="s">
        <v>35</v>
      </c>
      <c r="AX586" s="13" t="s">
        <v>74</v>
      </c>
      <c r="AY586" s="246" t="s">
        <v>351</v>
      </c>
    </row>
    <row r="587" spans="1:51" s="13" customFormat="1" ht="12">
      <c r="A587" s="13"/>
      <c r="B587" s="236"/>
      <c r="C587" s="237"/>
      <c r="D587" s="227" t="s">
        <v>358</v>
      </c>
      <c r="E587" s="238" t="s">
        <v>255</v>
      </c>
      <c r="F587" s="239" t="s">
        <v>1391</v>
      </c>
      <c r="G587" s="237"/>
      <c r="H587" s="240">
        <v>0.81</v>
      </c>
      <c r="I587" s="241"/>
      <c r="J587" s="237"/>
      <c r="K587" s="237"/>
      <c r="L587" s="242"/>
      <c r="M587" s="243"/>
      <c r="N587" s="244"/>
      <c r="O587" s="244"/>
      <c r="P587" s="244"/>
      <c r="Q587" s="244"/>
      <c r="R587" s="244"/>
      <c r="S587" s="244"/>
      <c r="T587" s="245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T587" s="246" t="s">
        <v>358</v>
      </c>
      <c r="AU587" s="246" t="s">
        <v>82</v>
      </c>
      <c r="AV587" s="13" t="s">
        <v>138</v>
      </c>
      <c r="AW587" s="13" t="s">
        <v>35</v>
      </c>
      <c r="AX587" s="13" t="s">
        <v>74</v>
      </c>
      <c r="AY587" s="246" t="s">
        <v>351</v>
      </c>
    </row>
    <row r="588" spans="1:51" s="13" customFormat="1" ht="12">
      <c r="A588" s="13"/>
      <c r="B588" s="236"/>
      <c r="C588" s="237"/>
      <c r="D588" s="227" t="s">
        <v>358</v>
      </c>
      <c r="E588" s="238" t="s">
        <v>1392</v>
      </c>
      <c r="F588" s="239" t="s">
        <v>1393</v>
      </c>
      <c r="G588" s="237"/>
      <c r="H588" s="240">
        <v>3.68</v>
      </c>
      <c r="I588" s="241"/>
      <c r="J588" s="237"/>
      <c r="K588" s="237"/>
      <c r="L588" s="242"/>
      <c r="M588" s="243"/>
      <c r="N588" s="244"/>
      <c r="O588" s="244"/>
      <c r="P588" s="244"/>
      <c r="Q588" s="244"/>
      <c r="R588" s="244"/>
      <c r="S588" s="244"/>
      <c r="T588" s="245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T588" s="246" t="s">
        <v>358</v>
      </c>
      <c r="AU588" s="246" t="s">
        <v>82</v>
      </c>
      <c r="AV588" s="13" t="s">
        <v>138</v>
      </c>
      <c r="AW588" s="13" t="s">
        <v>35</v>
      </c>
      <c r="AX588" s="13" t="s">
        <v>82</v>
      </c>
      <c r="AY588" s="246" t="s">
        <v>351</v>
      </c>
    </row>
    <row r="589" spans="1:65" s="2" customFormat="1" ht="33" customHeight="1">
      <c r="A589" s="38"/>
      <c r="B589" s="39"/>
      <c r="C589" s="212" t="s">
        <v>1394</v>
      </c>
      <c r="D589" s="212" t="s">
        <v>352</v>
      </c>
      <c r="E589" s="213" t="s">
        <v>1395</v>
      </c>
      <c r="F589" s="214" t="s">
        <v>1396</v>
      </c>
      <c r="G589" s="215" t="s">
        <v>355</v>
      </c>
      <c r="H589" s="216">
        <v>5.859</v>
      </c>
      <c r="I589" s="217"/>
      <c r="J589" s="218">
        <f>ROUND(I589*H589,2)</f>
        <v>0</v>
      </c>
      <c r="K589" s="214" t="s">
        <v>356</v>
      </c>
      <c r="L589" s="44"/>
      <c r="M589" s="219" t="s">
        <v>28</v>
      </c>
      <c r="N589" s="220" t="s">
        <v>45</v>
      </c>
      <c r="O589" s="84"/>
      <c r="P589" s="221">
        <f>O589*H589</f>
        <v>0</v>
      </c>
      <c r="Q589" s="221">
        <v>0.02337</v>
      </c>
      <c r="R589" s="221">
        <f>Q589*H589</f>
        <v>0.13692483</v>
      </c>
      <c r="S589" s="221">
        <v>0</v>
      </c>
      <c r="T589" s="222">
        <f>S589*H589</f>
        <v>0</v>
      </c>
      <c r="U589" s="38"/>
      <c r="V589" s="38"/>
      <c r="W589" s="38"/>
      <c r="X589" s="38"/>
      <c r="Y589" s="38"/>
      <c r="Z589" s="38"/>
      <c r="AA589" s="38"/>
      <c r="AB589" s="38"/>
      <c r="AC589" s="38"/>
      <c r="AD589" s="38"/>
      <c r="AE589" s="38"/>
      <c r="AR589" s="223" t="s">
        <v>228</v>
      </c>
      <c r="AT589" s="223" t="s">
        <v>352</v>
      </c>
      <c r="AU589" s="223" t="s">
        <v>82</v>
      </c>
      <c r="AY589" s="17" t="s">
        <v>351</v>
      </c>
      <c r="BE589" s="224">
        <f>IF(N589="základní",J589,0)</f>
        <v>0</v>
      </c>
      <c r="BF589" s="224">
        <f>IF(N589="snížená",J589,0)</f>
        <v>0</v>
      </c>
      <c r="BG589" s="224">
        <f>IF(N589="zákl. přenesená",J589,0)</f>
        <v>0</v>
      </c>
      <c r="BH589" s="224">
        <f>IF(N589="sníž. přenesená",J589,0)</f>
        <v>0</v>
      </c>
      <c r="BI589" s="224">
        <f>IF(N589="nulová",J589,0)</f>
        <v>0</v>
      </c>
      <c r="BJ589" s="17" t="s">
        <v>82</v>
      </c>
      <c r="BK589" s="224">
        <f>ROUND(I589*H589,2)</f>
        <v>0</v>
      </c>
      <c r="BL589" s="17" t="s">
        <v>228</v>
      </c>
      <c r="BM589" s="223" t="s">
        <v>1397</v>
      </c>
    </row>
    <row r="590" spans="1:51" s="13" customFormat="1" ht="12">
      <c r="A590" s="13"/>
      <c r="B590" s="236"/>
      <c r="C590" s="237"/>
      <c r="D590" s="227" t="s">
        <v>358</v>
      </c>
      <c r="E590" s="238" t="s">
        <v>1398</v>
      </c>
      <c r="F590" s="239" t="s">
        <v>1301</v>
      </c>
      <c r="G590" s="237"/>
      <c r="H590" s="240">
        <v>0.634</v>
      </c>
      <c r="I590" s="241"/>
      <c r="J590" s="237"/>
      <c r="K590" s="237"/>
      <c r="L590" s="242"/>
      <c r="M590" s="243"/>
      <c r="N590" s="244"/>
      <c r="O590" s="244"/>
      <c r="P590" s="244"/>
      <c r="Q590" s="244"/>
      <c r="R590" s="244"/>
      <c r="S590" s="244"/>
      <c r="T590" s="245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T590" s="246" t="s">
        <v>358</v>
      </c>
      <c r="AU590" s="246" t="s">
        <v>82</v>
      </c>
      <c r="AV590" s="13" t="s">
        <v>138</v>
      </c>
      <c r="AW590" s="13" t="s">
        <v>35</v>
      </c>
      <c r="AX590" s="13" t="s">
        <v>74</v>
      </c>
      <c r="AY590" s="246" t="s">
        <v>351</v>
      </c>
    </row>
    <row r="591" spans="1:51" s="13" customFormat="1" ht="12">
      <c r="A591" s="13"/>
      <c r="B591" s="236"/>
      <c r="C591" s="237"/>
      <c r="D591" s="227" t="s">
        <v>358</v>
      </c>
      <c r="E591" s="238" t="s">
        <v>258</v>
      </c>
      <c r="F591" s="239" t="s">
        <v>1399</v>
      </c>
      <c r="G591" s="237"/>
      <c r="H591" s="240">
        <v>1.545</v>
      </c>
      <c r="I591" s="241"/>
      <c r="J591" s="237"/>
      <c r="K591" s="237"/>
      <c r="L591" s="242"/>
      <c r="M591" s="243"/>
      <c r="N591" s="244"/>
      <c r="O591" s="244"/>
      <c r="P591" s="244"/>
      <c r="Q591" s="244"/>
      <c r="R591" s="244"/>
      <c r="S591" s="244"/>
      <c r="T591" s="245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T591" s="246" t="s">
        <v>358</v>
      </c>
      <c r="AU591" s="246" t="s">
        <v>82</v>
      </c>
      <c r="AV591" s="13" t="s">
        <v>138</v>
      </c>
      <c r="AW591" s="13" t="s">
        <v>35</v>
      </c>
      <c r="AX591" s="13" t="s">
        <v>74</v>
      </c>
      <c r="AY591" s="246" t="s">
        <v>351</v>
      </c>
    </row>
    <row r="592" spans="1:51" s="13" customFormat="1" ht="12">
      <c r="A592" s="13"/>
      <c r="B592" s="236"/>
      <c r="C592" s="237"/>
      <c r="D592" s="227" t="s">
        <v>358</v>
      </c>
      <c r="E592" s="238" t="s">
        <v>261</v>
      </c>
      <c r="F592" s="239" t="s">
        <v>1302</v>
      </c>
      <c r="G592" s="237"/>
      <c r="H592" s="240">
        <v>3.68</v>
      </c>
      <c r="I592" s="241"/>
      <c r="J592" s="237"/>
      <c r="K592" s="237"/>
      <c r="L592" s="242"/>
      <c r="M592" s="243"/>
      <c r="N592" s="244"/>
      <c r="O592" s="244"/>
      <c r="P592" s="244"/>
      <c r="Q592" s="244"/>
      <c r="R592" s="244"/>
      <c r="S592" s="244"/>
      <c r="T592" s="245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T592" s="246" t="s">
        <v>358</v>
      </c>
      <c r="AU592" s="246" t="s">
        <v>82</v>
      </c>
      <c r="AV592" s="13" t="s">
        <v>138</v>
      </c>
      <c r="AW592" s="13" t="s">
        <v>35</v>
      </c>
      <c r="AX592" s="13" t="s">
        <v>74</v>
      </c>
      <c r="AY592" s="246" t="s">
        <v>351</v>
      </c>
    </row>
    <row r="593" spans="1:51" s="13" customFormat="1" ht="12">
      <c r="A593" s="13"/>
      <c r="B593" s="236"/>
      <c r="C593" s="237"/>
      <c r="D593" s="227" t="s">
        <v>358</v>
      </c>
      <c r="E593" s="238" t="s">
        <v>1400</v>
      </c>
      <c r="F593" s="239" t="s">
        <v>1401</v>
      </c>
      <c r="G593" s="237"/>
      <c r="H593" s="240">
        <v>5.859</v>
      </c>
      <c r="I593" s="241"/>
      <c r="J593" s="237"/>
      <c r="K593" s="237"/>
      <c r="L593" s="242"/>
      <c r="M593" s="243"/>
      <c r="N593" s="244"/>
      <c r="O593" s="244"/>
      <c r="P593" s="244"/>
      <c r="Q593" s="244"/>
      <c r="R593" s="244"/>
      <c r="S593" s="244"/>
      <c r="T593" s="245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T593" s="246" t="s">
        <v>358</v>
      </c>
      <c r="AU593" s="246" t="s">
        <v>82</v>
      </c>
      <c r="AV593" s="13" t="s">
        <v>138</v>
      </c>
      <c r="AW593" s="13" t="s">
        <v>35</v>
      </c>
      <c r="AX593" s="13" t="s">
        <v>82</v>
      </c>
      <c r="AY593" s="246" t="s">
        <v>351</v>
      </c>
    </row>
    <row r="594" spans="1:65" s="2" customFormat="1" ht="16.5" customHeight="1">
      <c r="A594" s="38"/>
      <c r="B594" s="39"/>
      <c r="C594" s="212" t="s">
        <v>1402</v>
      </c>
      <c r="D594" s="212" t="s">
        <v>352</v>
      </c>
      <c r="E594" s="213" t="s">
        <v>1403</v>
      </c>
      <c r="F594" s="214" t="s">
        <v>1404</v>
      </c>
      <c r="G594" s="215" t="s">
        <v>612</v>
      </c>
      <c r="H594" s="216">
        <v>90.56</v>
      </c>
      <c r="I594" s="217"/>
      <c r="J594" s="218">
        <f>ROUND(I594*H594,2)</f>
        <v>0</v>
      </c>
      <c r="K594" s="214" t="s">
        <v>356</v>
      </c>
      <c r="L594" s="44"/>
      <c r="M594" s="219" t="s">
        <v>28</v>
      </c>
      <c r="N594" s="220" t="s">
        <v>45</v>
      </c>
      <c r="O594" s="84"/>
      <c r="P594" s="221">
        <f>O594*H594</f>
        <v>0</v>
      </c>
      <c r="Q594" s="221">
        <v>0</v>
      </c>
      <c r="R594" s="221">
        <f>Q594*H594</f>
        <v>0</v>
      </c>
      <c r="S594" s="221">
        <v>0</v>
      </c>
      <c r="T594" s="222">
        <f>S594*H594</f>
        <v>0</v>
      </c>
      <c r="U594" s="38"/>
      <c r="V594" s="38"/>
      <c r="W594" s="38"/>
      <c r="X594" s="38"/>
      <c r="Y594" s="38"/>
      <c r="Z594" s="38"/>
      <c r="AA594" s="38"/>
      <c r="AB594" s="38"/>
      <c r="AC594" s="38"/>
      <c r="AD594" s="38"/>
      <c r="AE594" s="38"/>
      <c r="AR594" s="223" t="s">
        <v>228</v>
      </c>
      <c r="AT594" s="223" t="s">
        <v>352</v>
      </c>
      <c r="AU594" s="223" t="s">
        <v>82</v>
      </c>
      <c r="AY594" s="17" t="s">
        <v>351</v>
      </c>
      <c r="BE594" s="224">
        <f>IF(N594="základní",J594,0)</f>
        <v>0</v>
      </c>
      <c r="BF594" s="224">
        <f>IF(N594="snížená",J594,0)</f>
        <v>0</v>
      </c>
      <c r="BG594" s="224">
        <f>IF(N594="zákl. přenesená",J594,0)</f>
        <v>0</v>
      </c>
      <c r="BH594" s="224">
        <f>IF(N594="sníž. přenesená",J594,0)</f>
        <v>0</v>
      </c>
      <c r="BI594" s="224">
        <f>IF(N594="nulová",J594,0)</f>
        <v>0</v>
      </c>
      <c r="BJ594" s="17" t="s">
        <v>82</v>
      </c>
      <c r="BK594" s="224">
        <f>ROUND(I594*H594,2)</f>
        <v>0</v>
      </c>
      <c r="BL594" s="17" t="s">
        <v>228</v>
      </c>
      <c r="BM594" s="223" t="s">
        <v>1405</v>
      </c>
    </row>
    <row r="595" spans="1:51" s="13" customFormat="1" ht="12">
      <c r="A595" s="13"/>
      <c r="B595" s="236"/>
      <c r="C595" s="237"/>
      <c r="D595" s="227" t="s">
        <v>358</v>
      </c>
      <c r="E595" s="238" t="s">
        <v>1406</v>
      </c>
      <c r="F595" s="239" t="s">
        <v>1407</v>
      </c>
      <c r="G595" s="237"/>
      <c r="H595" s="240">
        <v>55.7</v>
      </c>
      <c r="I595" s="241"/>
      <c r="J595" s="237"/>
      <c r="K595" s="237"/>
      <c r="L595" s="242"/>
      <c r="M595" s="243"/>
      <c r="N595" s="244"/>
      <c r="O595" s="244"/>
      <c r="P595" s="244"/>
      <c r="Q595" s="244"/>
      <c r="R595" s="244"/>
      <c r="S595" s="244"/>
      <c r="T595" s="245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T595" s="246" t="s">
        <v>358</v>
      </c>
      <c r="AU595" s="246" t="s">
        <v>82</v>
      </c>
      <c r="AV595" s="13" t="s">
        <v>138</v>
      </c>
      <c r="AW595" s="13" t="s">
        <v>35</v>
      </c>
      <c r="AX595" s="13" t="s">
        <v>74</v>
      </c>
      <c r="AY595" s="246" t="s">
        <v>351</v>
      </c>
    </row>
    <row r="596" spans="1:51" s="13" customFormat="1" ht="12">
      <c r="A596" s="13"/>
      <c r="B596" s="236"/>
      <c r="C596" s="237"/>
      <c r="D596" s="227" t="s">
        <v>358</v>
      </c>
      <c r="E596" s="238" t="s">
        <v>263</v>
      </c>
      <c r="F596" s="239" t="s">
        <v>1408</v>
      </c>
      <c r="G596" s="237"/>
      <c r="H596" s="240">
        <v>34.86</v>
      </c>
      <c r="I596" s="241"/>
      <c r="J596" s="237"/>
      <c r="K596" s="237"/>
      <c r="L596" s="242"/>
      <c r="M596" s="243"/>
      <c r="N596" s="244"/>
      <c r="O596" s="244"/>
      <c r="P596" s="244"/>
      <c r="Q596" s="244"/>
      <c r="R596" s="244"/>
      <c r="S596" s="244"/>
      <c r="T596" s="245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T596" s="246" t="s">
        <v>358</v>
      </c>
      <c r="AU596" s="246" t="s">
        <v>82</v>
      </c>
      <c r="AV596" s="13" t="s">
        <v>138</v>
      </c>
      <c r="AW596" s="13" t="s">
        <v>35</v>
      </c>
      <c r="AX596" s="13" t="s">
        <v>74</v>
      </c>
      <c r="AY596" s="246" t="s">
        <v>351</v>
      </c>
    </row>
    <row r="597" spans="1:51" s="13" customFormat="1" ht="12">
      <c r="A597" s="13"/>
      <c r="B597" s="236"/>
      <c r="C597" s="237"/>
      <c r="D597" s="227" t="s">
        <v>358</v>
      </c>
      <c r="E597" s="238" t="s">
        <v>1409</v>
      </c>
      <c r="F597" s="239" t="s">
        <v>1410</v>
      </c>
      <c r="G597" s="237"/>
      <c r="H597" s="240">
        <v>90.56</v>
      </c>
      <c r="I597" s="241"/>
      <c r="J597" s="237"/>
      <c r="K597" s="237"/>
      <c r="L597" s="242"/>
      <c r="M597" s="243"/>
      <c r="N597" s="244"/>
      <c r="O597" s="244"/>
      <c r="P597" s="244"/>
      <c r="Q597" s="244"/>
      <c r="R597" s="244"/>
      <c r="S597" s="244"/>
      <c r="T597" s="245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T597" s="246" t="s">
        <v>358</v>
      </c>
      <c r="AU597" s="246" t="s">
        <v>82</v>
      </c>
      <c r="AV597" s="13" t="s">
        <v>138</v>
      </c>
      <c r="AW597" s="13" t="s">
        <v>35</v>
      </c>
      <c r="AX597" s="13" t="s">
        <v>82</v>
      </c>
      <c r="AY597" s="246" t="s">
        <v>351</v>
      </c>
    </row>
    <row r="598" spans="1:65" s="2" customFormat="1" ht="16.5" customHeight="1">
      <c r="A598" s="38"/>
      <c r="B598" s="39"/>
      <c r="C598" s="212" t="s">
        <v>1411</v>
      </c>
      <c r="D598" s="212" t="s">
        <v>352</v>
      </c>
      <c r="E598" s="213" t="s">
        <v>1412</v>
      </c>
      <c r="F598" s="214" t="s">
        <v>1413</v>
      </c>
      <c r="G598" s="215" t="s">
        <v>612</v>
      </c>
      <c r="H598" s="216">
        <v>267.936</v>
      </c>
      <c r="I598" s="217"/>
      <c r="J598" s="218">
        <f>ROUND(I598*H598,2)</f>
        <v>0</v>
      </c>
      <c r="K598" s="214" t="s">
        <v>356</v>
      </c>
      <c r="L598" s="44"/>
      <c r="M598" s="219" t="s">
        <v>28</v>
      </c>
      <c r="N598" s="220" t="s">
        <v>45</v>
      </c>
      <c r="O598" s="84"/>
      <c r="P598" s="221">
        <f>O598*H598</f>
        <v>0</v>
      </c>
      <c r="Q598" s="221">
        <v>0</v>
      </c>
      <c r="R598" s="221">
        <f>Q598*H598</f>
        <v>0</v>
      </c>
      <c r="S598" s="221">
        <v>0</v>
      </c>
      <c r="T598" s="222">
        <f>S598*H598</f>
        <v>0</v>
      </c>
      <c r="U598" s="38"/>
      <c r="V598" s="38"/>
      <c r="W598" s="38"/>
      <c r="X598" s="38"/>
      <c r="Y598" s="38"/>
      <c r="Z598" s="38"/>
      <c r="AA598" s="38"/>
      <c r="AB598" s="38"/>
      <c r="AC598" s="38"/>
      <c r="AD598" s="38"/>
      <c r="AE598" s="38"/>
      <c r="AR598" s="223" t="s">
        <v>228</v>
      </c>
      <c r="AT598" s="223" t="s">
        <v>352</v>
      </c>
      <c r="AU598" s="223" t="s">
        <v>82</v>
      </c>
      <c r="AY598" s="17" t="s">
        <v>351</v>
      </c>
      <c r="BE598" s="224">
        <f>IF(N598="základní",J598,0)</f>
        <v>0</v>
      </c>
      <c r="BF598" s="224">
        <f>IF(N598="snížená",J598,0)</f>
        <v>0</v>
      </c>
      <c r="BG598" s="224">
        <f>IF(N598="zákl. přenesená",J598,0)</f>
        <v>0</v>
      </c>
      <c r="BH598" s="224">
        <f>IF(N598="sníž. přenesená",J598,0)</f>
        <v>0</v>
      </c>
      <c r="BI598" s="224">
        <f>IF(N598="nulová",J598,0)</f>
        <v>0</v>
      </c>
      <c r="BJ598" s="17" t="s">
        <v>82</v>
      </c>
      <c r="BK598" s="224">
        <f>ROUND(I598*H598,2)</f>
        <v>0</v>
      </c>
      <c r="BL598" s="17" t="s">
        <v>228</v>
      </c>
      <c r="BM598" s="223" t="s">
        <v>1414</v>
      </c>
    </row>
    <row r="599" spans="1:51" s="12" customFormat="1" ht="12">
      <c r="A599" s="12"/>
      <c r="B599" s="225"/>
      <c r="C599" s="226"/>
      <c r="D599" s="227" t="s">
        <v>358</v>
      </c>
      <c r="E599" s="228" t="s">
        <v>28</v>
      </c>
      <c r="F599" s="229" t="s">
        <v>1179</v>
      </c>
      <c r="G599" s="226"/>
      <c r="H599" s="228" t="s">
        <v>28</v>
      </c>
      <c r="I599" s="230"/>
      <c r="J599" s="226"/>
      <c r="K599" s="226"/>
      <c r="L599" s="231"/>
      <c r="M599" s="232"/>
      <c r="N599" s="233"/>
      <c r="O599" s="233"/>
      <c r="P599" s="233"/>
      <c r="Q599" s="233"/>
      <c r="R599" s="233"/>
      <c r="S599" s="233"/>
      <c r="T599" s="234"/>
      <c r="U599" s="12"/>
      <c r="V599" s="12"/>
      <c r="W599" s="12"/>
      <c r="X599" s="12"/>
      <c r="Y599" s="12"/>
      <c r="Z599" s="12"/>
      <c r="AA599" s="12"/>
      <c r="AB599" s="12"/>
      <c r="AC599" s="12"/>
      <c r="AD599" s="12"/>
      <c r="AE599" s="12"/>
      <c r="AT599" s="235" t="s">
        <v>358</v>
      </c>
      <c r="AU599" s="235" t="s">
        <v>82</v>
      </c>
      <c r="AV599" s="12" t="s">
        <v>82</v>
      </c>
      <c r="AW599" s="12" t="s">
        <v>35</v>
      </c>
      <c r="AX599" s="12" t="s">
        <v>74</v>
      </c>
      <c r="AY599" s="235" t="s">
        <v>351</v>
      </c>
    </row>
    <row r="600" spans="1:51" s="13" customFormat="1" ht="12">
      <c r="A600" s="13"/>
      <c r="B600" s="236"/>
      <c r="C600" s="237"/>
      <c r="D600" s="227" t="s">
        <v>358</v>
      </c>
      <c r="E600" s="238" t="s">
        <v>1415</v>
      </c>
      <c r="F600" s="239" t="s">
        <v>1416</v>
      </c>
      <c r="G600" s="237"/>
      <c r="H600" s="240">
        <v>180.3</v>
      </c>
      <c r="I600" s="241"/>
      <c r="J600" s="237"/>
      <c r="K600" s="237"/>
      <c r="L600" s="242"/>
      <c r="M600" s="243"/>
      <c r="N600" s="244"/>
      <c r="O600" s="244"/>
      <c r="P600" s="244"/>
      <c r="Q600" s="244"/>
      <c r="R600" s="244"/>
      <c r="S600" s="244"/>
      <c r="T600" s="245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T600" s="246" t="s">
        <v>358</v>
      </c>
      <c r="AU600" s="246" t="s">
        <v>82</v>
      </c>
      <c r="AV600" s="13" t="s">
        <v>138</v>
      </c>
      <c r="AW600" s="13" t="s">
        <v>35</v>
      </c>
      <c r="AX600" s="13" t="s">
        <v>74</v>
      </c>
      <c r="AY600" s="246" t="s">
        <v>351</v>
      </c>
    </row>
    <row r="601" spans="1:51" s="13" customFormat="1" ht="12">
      <c r="A601" s="13"/>
      <c r="B601" s="236"/>
      <c r="C601" s="237"/>
      <c r="D601" s="227" t="s">
        <v>358</v>
      </c>
      <c r="E601" s="238" t="s">
        <v>266</v>
      </c>
      <c r="F601" s="239" t="s">
        <v>1417</v>
      </c>
      <c r="G601" s="237"/>
      <c r="H601" s="240">
        <v>87.636</v>
      </c>
      <c r="I601" s="241"/>
      <c r="J601" s="237"/>
      <c r="K601" s="237"/>
      <c r="L601" s="242"/>
      <c r="M601" s="243"/>
      <c r="N601" s="244"/>
      <c r="O601" s="244"/>
      <c r="P601" s="244"/>
      <c r="Q601" s="244"/>
      <c r="R601" s="244"/>
      <c r="S601" s="244"/>
      <c r="T601" s="245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T601" s="246" t="s">
        <v>358</v>
      </c>
      <c r="AU601" s="246" t="s">
        <v>82</v>
      </c>
      <c r="AV601" s="13" t="s">
        <v>138</v>
      </c>
      <c r="AW601" s="13" t="s">
        <v>35</v>
      </c>
      <c r="AX601" s="13" t="s">
        <v>74</v>
      </c>
      <c r="AY601" s="246" t="s">
        <v>351</v>
      </c>
    </row>
    <row r="602" spans="1:51" s="13" customFormat="1" ht="12">
      <c r="A602" s="13"/>
      <c r="B602" s="236"/>
      <c r="C602" s="237"/>
      <c r="D602" s="227" t="s">
        <v>358</v>
      </c>
      <c r="E602" s="238" t="s">
        <v>1418</v>
      </c>
      <c r="F602" s="239" t="s">
        <v>1419</v>
      </c>
      <c r="G602" s="237"/>
      <c r="H602" s="240">
        <v>267.936</v>
      </c>
      <c r="I602" s="241"/>
      <c r="J602" s="237"/>
      <c r="K602" s="237"/>
      <c r="L602" s="242"/>
      <c r="M602" s="243"/>
      <c r="N602" s="244"/>
      <c r="O602" s="244"/>
      <c r="P602" s="244"/>
      <c r="Q602" s="244"/>
      <c r="R602" s="244"/>
      <c r="S602" s="244"/>
      <c r="T602" s="245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T602" s="246" t="s">
        <v>358</v>
      </c>
      <c r="AU602" s="246" t="s">
        <v>82</v>
      </c>
      <c r="AV602" s="13" t="s">
        <v>138</v>
      </c>
      <c r="AW602" s="13" t="s">
        <v>35</v>
      </c>
      <c r="AX602" s="13" t="s">
        <v>82</v>
      </c>
      <c r="AY602" s="246" t="s">
        <v>351</v>
      </c>
    </row>
    <row r="603" spans="1:65" s="2" customFormat="1" ht="16.5" customHeight="1">
      <c r="A603" s="38"/>
      <c r="B603" s="39"/>
      <c r="C603" s="247" t="s">
        <v>1420</v>
      </c>
      <c r="D603" s="247" t="s">
        <v>612</v>
      </c>
      <c r="E603" s="248" t="s">
        <v>1421</v>
      </c>
      <c r="F603" s="249" t="s">
        <v>1422</v>
      </c>
      <c r="G603" s="250" t="s">
        <v>612</v>
      </c>
      <c r="H603" s="251">
        <v>394.346</v>
      </c>
      <c r="I603" s="252"/>
      <c r="J603" s="253">
        <f>ROUND(I603*H603,2)</f>
        <v>0</v>
      </c>
      <c r="K603" s="249" t="s">
        <v>28</v>
      </c>
      <c r="L603" s="254"/>
      <c r="M603" s="255" t="s">
        <v>28</v>
      </c>
      <c r="N603" s="256" t="s">
        <v>45</v>
      </c>
      <c r="O603" s="84"/>
      <c r="P603" s="221">
        <f>O603*H603</f>
        <v>0</v>
      </c>
      <c r="Q603" s="221">
        <v>0.0002</v>
      </c>
      <c r="R603" s="221">
        <f>Q603*H603</f>
        <v>0.0788692</v>
      </c>
      <c r="S603" s="221">
        <v>0</v>
      </c>
      <c r="T603" s="222">
        <f>S603*H603</f>
        <v>0</v>
      </c>
      <c r="U603" s="38"/>
      <c r="V603" s="38"/>
      <c r="W603" s="38"/>
      <c r="X603" s="38"/>
      <c r="Y603" s="38"/>
      <c r="Z603" s="38"/>
      <c r="AA603" s="38"/>
      <c r="AB603" s="38"/>
      <c r="AC603" s="38"/>
      <c r="AD603" s="38"/>
      <c r="AE603" s="38"/>
      <c r="AR603" s="223" t="s">
        <v>405</v>
      </c>
      <c r="AT603" s="223" t="s">
        <v>612</v>
      </c>
      <c r="AU603" s="223" t="s">
        <v>82</v>
      </c>
      <c r="AY603" s="17" t="s">
        <v>351</v>
      </c>
      <c r="BE603" s="224">
        <f>IF(N603="základní",J603,0)</f>
        <v>0</v>
      </c>
      <c r="BF603" s="224">
        <f>IF(N603="snížená",J603,0)</f>
        <v>0</v>
      </c>
      <c r="BG603" s="224">
        <f>IF(N603="zákl. přenesená",J603,0)</f>
        <v>0</v>
      </c>
      <c r="BH603" s="224">
        <f>IF(N603="sníž. přenesená",J603,0)</f>
        <v>0</v>
      </c>
      <c r="BI603" s="224">
        <f>IF(N603="nulová",J603,0)</f>
        <v>0</v>
      </c>
      <c r="BJ603" s="17" t="s">
        <v>82</v>
      </c>
      <c r="BK603" s="224">
        <f>ROUND(I603*H603,2)</f>
        <v>0</v>
      </c>
      <c r="BL603" s="17" t="s">
        <v>228</v>
      </c>
      <c r="BM603" s="223" t="s">
        <v>1423</v>
      </c>
    </row>
    <row r="604" spans="1:51" s="13" customFormat="1" ht="12">
      <c r="A604" s="13"/>
      <c r="B604" s="236"/>
      <c r="C604" s="237"/>
      <c r="D604" s="227" t="s">
        <v>358</v>
      </c>
      <c r="E604" s="238" t="s">
        <v>1424</v>
      </c>
      <c r="F604" s="239" t="s">
        <v>1425</v>
      </c>
      <c r="G604" s="237"/>
      <c r="H604" s="240">
        <v>99.616</v>
      </c>
      <c r="I604" s="241"/>
      <c r="J604" s="237"/>
      <c r="K604" s="237"/>
      <c r="L604" s="242"/>
      <c r="M604" s="243"/>
      <c r="N604" s="244"/>
      <c r="O604" s="244"/>
      <c r="P604" s="244"/>
      <c r="Q604" s="244"/>
      <c r="R604" s="244"/>
      <c r="S604" s="244"/>
      <c r="T604" s="245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T604" s="246" t="s">
        <v>358</v>
      </c>
      <c r="AU604" s="246" t="s">
        <v>82</v>
      </c>
      <c r="AV604" s="13" t="s">
        <v>138</v>
      </c>
      <c r="AW604" s="13" t="s">
        <v>35</v>
      </c>
      <c r="AX604" s="13" t="s">
        <v>74</v>
      </c>
      <c r="AY604" s="246" t="s">
        <v>351</v>
      </c>
    </row>
    <row r="605" spans="1:51" s="13" customFormat="1" ht="12">
      <c r="A605" s="13"/>
      <c r="B605" s="236"/>
      <c r="C605" s="237"/>
      <c r="D605" s="227" t="s">
        <v>358</v>
      </c>
      <c r="E605" s="238" t="s">
        <v>269</v>
      </c>
      <c r="F605" s="239" t="s">
        <v>1426</v>
      </c>
      <c r="G605" s="237"/>
      <c r="H605" s="240">
        <v>294.73</v>
      </c>
      <c r="I605" s="241"/>
      <c r="J605" s="237"/>
      <c r="K605" s="237"/>
      <c r="L605" s="242"/>
      <c r="M605" s="243"/>
      <c r="N605" s="244"/>
      <c r="O605" s="244"/>
      <c r="P605" s="244"/>
      <c r="Q605" s="244"/>
      <c r="R605" s="244"/>
      <c r="S605" s="244"/>
      <c r="T605" s="245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T605" s="246" t="s">
        <v>358</v>
      </c>
      <c r="AU605" s="246" t="s">
        <v>82</v>
      </c>
      <c r="AV605" s="13" t="s">
        <v>138</v>
      </c>
      <c r="AW605" s="13" t="s">
        <v>35</v>
      </c>
      <c r="AX605" s="13" t="s">
        <v>74</v>
      </c>
      <c r="AY605" s="246" t="s">
        <v>351</v>
      </c>
    </row>
    <row r="606" spans="1:51" s="13" customFormat="1" ht="12">
      <c r="A606" s="13"/>
      <c r="B606" s="236"/>
      <c r="C606" s="237"/>
      <c r="D606" s="227" t="s">
        <v>358</v>
      </c>
      <c r="E606" s="238" t="s">
        <v>1427</v>
      </c>
      <c r="F606" s="239" t="s">
        <v>1428</v>
      </c>
      <c r="G606" s="237"/>
      <c r="H606" s="240">
        <v>394.346</v>
      </c>
      <c r="I606" s="241"/>
      <c r="J606" s="237"/>
      <c r="K606" s="237"/>
      <c r="L606" s="242"/>
      <c r="M606" s="243"/>
      <c r="N606" s="244"/>
      <c r="O606" s="244"/>
      <c r="P606" s="244"/>
      <c r="Q606" s="244"/>
      <c r="R606" s="244"/>
      <c r="S606" s="244"/>
      <c r="T606" s="245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T606" s="246" t="s">
        <v>358</v>
      </c>
      <c r="AU606" s="246" t="s">
        <v>82</v>
      </c>
      <c r="AV606" s="13" t="s">
        <v>138</v>
      </c>
      <c r="AW606" s="13" t="s">
        <v>35</v>
      </c>
      <c r="AX606" s="13" t="s">
        <v>82</v>
      </c>
      <c r="AY606" s="246" t="s">
        <v>351</v>
      </c>
    </row>
    <row r="607" spans="1:65" s="2" customFormat="1" ht="33" customHeight="1">
      <c r="A607" s="38"/>
      <c r="B607" s="39"/>
      <c r="C607" s="212" t="s">
        <v>1429</v>
      </c>
      <c r="D607" s="212" t="s">
        <v>352</v>
      </c>
      <c r="E607" s="213" t="s">
        <v>1430</v>
      </c>
      <c r="F607" s="214" t="s">
        <v>1431</v>
      </c>
      <c r="G607" s="215" t="s">
        <v>398</v>
      </c>
      <c r="H607" s="216">
        <v>403.476</v>
      </c>
      <c r="I607" s="217"/>
      <c r="J607" s="218">
        <f>ROUND(I607*H607,2)</f>
        <v>0</v>
      </c>
      <c r="K607" s="214" t="s">
        <v>356</v>
      </c>
      <c r="L607" s="44"/>
      <c r="M607" s="219" t="s">
        <v>28</v>
      </c>
      <c r="N607" s="220" t="s">
        <v>45</v>
      </c>
      <c r="O607" s="84"/>
      <c r="P607" s="221">
        <f>O607*H607</f>
        <v>0</v>
      </c>
      <c r="Q607" s="221">
        <v>0.01772</v>
      </c>
      <c r="R607" s="221">
        <f>Q607*H607</f>
        <v>7.14959472</v>
      </c>
      <c r="S607" s="221">
        <v>0</v>
      </c>
      <c r="T607" s="222">
        <f>S607*H607</f>
        <v>0</v>
      </c>
      <c r="U607" s="38"/>
      <c r="V607" s="38"/>
      <c r="W607" s="38"/>
      <c r="X607" s="38"/>
      <c r="Y607" s="38"/>
      <c r="Z607" s="38"/>
      <c r="AA607" s="38"/>
      <c r="AB607" s="38"/>
      <c r="AC607" s="38"/>
      <c r="AD607" s="38"/>
      <c r="AE607" s="38"/>
      <c r="AR607" s="223" t="s">
        <v>228</v>
      </c>
      <c r="AT607" s="223" t="s">
        <v>352</v>
      </c>
      <c r="AU607" s="223" t="s">
        <v>82</v>
      </c>
      <c r="AY607" s="17" t="s">
        <v>351</v>
      </c>
      <c r="BE607" s="224">
        <f>IF(N607="základní",J607,0)</f>
        <v>0</v>
      </c>
      <c r="BF607" s="224">
        <f>IF(N607="snížená",J607,0)</f>
        <v>0</v>
      </c>
      <c r="BG607" s="224">
        <f>IF(N607="zákl. přenesená",J607,0)</f>
        <v>0</v>
      </c>
      <c r="BH607" s="224">
        <f>IF(N607="sníž. přenesená",J607,0)</f>
        <v>0</v>
      </c>
      <c r="BI607" s="224">
        <f>IF(N607="nulová",J607,0)</f>
        <v>0</v>
      </c>
      <c r="BJ607" s="17" t="s">
        <v>82</v>
      </c>
      <c r="BK607" s="224">
        <f>ROUND(I607*H607,2)</f>
        <v>0</v>
      </c>
      <c r="BL607" s="17" t="s">
        <v>228</v>
      </c>
      <c r="BM607" s="223" t="s">
        <v>1432</v>
      </c>
    </row>
    <row r="608" spans="1:51" s="13" customFormat="1" ht="12">
      <c r="A608" s="13"/>
      <c r="B608" s="236"/>
      <c r="C608" s="237"/>
      <c r="D608" s="227" t="s">
        <v>358</v>
      </c>
      <c r="E608" s="238" t="s">
        <v>1433</v>
      </c>
      <c r="F608" s="239" t="s">
        <v>1434</v>
      </c>
      <c r="G608" s="237"/>
      <c r="H608" s="240">
        <v>403.476</v>
      </c>
      <c r="I608" s="241"/>
      <c r="J608" s="237"/>
      <c r="K608" s="237"/>
      <c r="L608" s="242"/>
      <c r="M608" s="243"/>
      <c r="N608" s="244"/>
      <c r="O608" s="244"/>
      <c r="P608" s="244"/>
      <c r="Q608" s="244"/>
      <c r="R608" s="244"/>
      <c r="S608" s="244"/>
      <c r="T608" s="245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T608" s="246" t="s">
        <v>358</v>
      </c>
      <c r="AU608" s="246" t="s">
        <v>82</v>
      </c>
      <c r="AV608" s="13" t="s">
        <v>138</v>
      </c>
      <c r="AW608" s="13" t="s">
        <v>35</v>
      </c>
      <c r="AX608" s="13" t="s">
        <v>82</v>
      </c>
      <c r="AY608" s="246" t="s">
        <v>351</v>
      </c>
    </row>
    <row r="609" spans="1:65" s="2" customFormat="1" ht="21.75" customHeight="1">
      <c r="A609" s="38"/>
      <c r="B609" s="39"/>
      <c r="C609" s="212" t="s">
        <v>1435</v>
      </c>
      <c r="D609" s="212" t="s">
        <v>352</v>
      </c>
      <c r="E609" s="213" t="s">
        <v>1436</v>
      </c>
      <c r="F609" s="214" t="s">
        <v>1437</v>
      </c>
      <c r="G609" s="215" t="s">
        <v>398</v>
      </c>
      <c r="H609" s="216">
        <v>403.476</v>
      </c>
      <c r="I609" s="217"/>
      <c r="J609" s="218">
        <f>ROUND(I609*H609,2)</f>
        <v>0</v>
      </c>
      <c r="K609" s="214" t="s">
        <v>28</v>
      </c>
      <c r="L609" s="44"/>
      <c r="M609" s="219" t="s">
        <v>28</v>
      </c>
      <c r="N609" s="220" t="s">
        <v>45</v>
      </c>
      <c r="O609" s="84"/>
      <c r="P609" s="221">
        <f>O609*H609</f>
        <v>0</v>
      </c>
      <c r="Q609" s="221">
        <v>0.01776</v>
      </c>
      <c r="R609" s="221">
        <f>Q609*H609</f>
        <v>7.16573376</v>
      </c>
      <c r="S609" s="221">
        <v>0</v>
      </c>
      <c r="T609" s="222">
        <f>S609*H609</f>
        <v>0</v>
      </c>
      <c r="U609" s="38"/>
      <c r="V609" s="38"/>
      <c r="W609" s="38"/>
      <c r="X609" s="38"/>
      <c r="Y609" s="38"/>
      <c r="Z609" s="38"/>
      <c r="AA609" s="38"/>
      <c r="AB609" s="38"/>
      <c r="AC609" s="38"/>
      <c r="AD609" s="38"/>
      <c r="AE609" s="38"/>
      <c r="AR609" s="223" t="s">
        <v>228</v>
      </c>
      <c r="AT609" s="223" t="s">
        <v>352</v>
      </c>
      <c r="AU609" s="223" t="s">
        <v>82</v>
      </c>
      <c r="AY609" s="17" t="s">
        <v>351</v>
      </c>
      <c r="BE609" s="224">
        <f>IF(N609="základní",J609,0)</f>
        <v>0</v>
      </c>
      <c r="BF609" s="224">
        <f>IF(N609="snížená",J609,0)</f>
        <v>0</v>
      </c>
      <c r="BG609" s="224">
        <f>IF(N609="zákl. přenesená",J609,0)</f>
        <v>0</v>
      </c>
      <c r="BH609" s="224">
        <f>IF(N609="sníž. přenesená",J609,0)</f>
        <v>0</v>
      </c>
      <c r="BI609" s="224">
        <f>IF(N609="nulová",J609,0)</f>
        <v>0</v>
      </c>
      <c r="BJ609" s="17" t="s">
        <v>82</v>
      </c>
      <c r="BK609" s="224">
        <f>ROUND(I609*H609,2)</f>
        <v>0</v>
      </c>
      <c r="BL609" s="17" t="s">
        <v>228</v>
      </c>
      <c r="BM609" s="223" t="s">
        <v>1438</v>
      </c>
    </row>
    <row r="610" spans="1:51" s="13" customFormat="1" ht="12">
      <c r="A610" s="13"/>
      <c r="B610" s="236"/>
      <c r="C610" s="237"/>
      <c r="D610" s="227" t="s">
        <v>358</v>
      </c>
      <c r="E610" s="238" t="s">
        <v>1439</v>
      </c>
      <c r="F610" s="239" t="s">
        <v>1440</v>
      </c>
      <c r="G610" s="237"/>
      <c r="H610" s="240">
        <v>403.476</v>
      </c>
      <c r="I610" s="241"/>
      <c r="J610" s="237"/>
      <c r="K610" s="237"/>
      <c r="L610" s="242"/>
      <c r="M610" s="243"/>
      <c r="N610" s="244"/>
      <c r="O610" s="244"/>
      <c r="P610" s="244"/>
      <c r="Q610" s="244"/>
      <c r="R610" s="244"/>
      <c r="S610" s="244"/>
      <c r="T610" s="245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T610" s="246" t="s">
        <v>358</v>
      </c>
      <c r="AU610" s="246" t="s">
        <v>82</v>
      </c>
      <c r="AV610" s="13" t="s">
        <v>138</v>
      </c>
      <c r="AW610" s="13" t="s">
        <v>35</v>
      </c>
      <c r="AX610" s="13" t="s">
        <v>82</v>
      </c>
      <c r="AY610" s="246" t="s">
        <v>351</v>
      </c>
    </row>
    <row r="611" spans="1:65" s="2" customFormat="1" ht="21.75" customHeight="1">
      <c r="A611" s="38"/>
      <c r="B611" s="39"/>
      <c r="C611" s="212" t="s">
        <v>1441</v>
      </c>
      <c r="D611" s="212" t="s">
        <v>352</v>
      </c>
      <c r="E611" s="213" t="s">
        <v>1442</v>
      </c>
      <c r="F611" s="214" t="s">
        <v>1443</v>
      </c>
      <c r="G611" s="215" t="s">
        <v>612</v>
      </c>
      <c r="H611" s="216">
        <v>1041.7</v>
      </c>
      <c r="I611" s="217"/>
      <c r="J611" s="218">
        <f>ROUND(I611*H611,2)</f>
        <v>0</v>
      </c>
      <c r="K611" s="214" t="s">
        <v>356</v>
      </c>
      <c r="L611" s="44"/>
      <c r="M611" s="219" t="s">
        <v>28</v>
      </c>
      <c r="N611" s="220" t="s">
        <v>45</v>
      </c>
      <c r="O611" s="84"/>
      <c r="P611" s="221">
        <f>O611*H611</f>
        <v>0</v>
      </c>
      <c r="Q611" s="221">
        <v>2E-05</v>
      </c>
      <c r="R611" s="221">
        <f>Q611*H611</f>
        <v>0.020834000000000002</v>
      </c>
      <c r="S611" s="221">
        <v>0</v>
      </c>
      <c r="T611" s="222">
        <f>S611*H611</f>
        <v>0</v>
      </c>
      <c r="U611" s="38"/>
      <c r="V611" s="38"/>
      <c r="W611" s="38"/>
      <c r="X611" s="38"/>
      <c r="Y611" s="38"/>
      <c r="Z611" s="38"/>
      <c r="AA611" s="38"/>
      <c r="AB611" s="38"/>
      <c r="AC611" s="38"/>
      <c r="AD611" s="38"/>
      <c r="AE611" s="38"/>
      <c r="AR611" s="223" t="s">
        <v>228</v>
      </c>
      <c r="AT611" s="223" t="s">
        <v>352</v>
      </c>
      <c r="AU611" s="223" t="s">
        <v>82</v>
      </c>
      <c r="AY611" s="17" t="s">
        <v>351</v>
      </c>
      <c r="BE611" s="224">
        <f>IF(N611="základní",J611,0)</f>
        <v>0</v>
      </c>
      <c r="BF611" s="224">
        <f>IF(N611="snížená",J611,0)</f>
        <v>0</v>
      </c>
      <c r="BG611" s="224">
        <f>IF(N611="zákl. přenesená",J611,0)</f>
        <v>0</v>
      </c>
      <c r="BH611" s="224">
        <f>IF(N611="sníž. přenesená",J611,0)</f>
        <v>0</v>
      </c>
      <c r="BI611" s="224">
        <f>IF(N611="nulová",J611,0)</f>
        <v>0</v>
      </c>
      <c r="BJ611" s="17" t="s">
        <v>82</v>
      </c>
      <c r="BK611" s="224">
        <f>ROUND(I611*H611,2)</f>
        <v>0</v>
      </c>
      <c r="BL611" s="17" t="s">
        <v>228</v>
      </c>
      <c r="BM611" s="223" t="s">
        <v>1444</v>
      </c>
    </row>
    <row r="612" spans="1:51" s="12" customFormat="1" ht="12">
      <c r="A612" s="12"/>
      <c r="B612" s="225"/>
      <c r="C612" s="226"/>
      <c r="D612" s="227" t="s">
        <v>358</v>
      </c>
      <c r="E612" s="228" t="s">
        <v>28</v>
      </c>
      <c r="F612" s="229" t="s">
        <v>1179</v>
      </c>
      <c r="G612" s="226"/>
      <c r="H612" s="228" t="s">
        <v>28</v>
      </c>
      <c r="I612" s="230"/>
      <c r="J612" s="226"/>
      <c r="K612" s="226"/>
      <c r="L612" s="231"/>
      <c r="M612" s="232"/>
      <c r="N612" s="233"/>
      <c r="O612" s="233"/>
      <c r="P612" s="233"/>
      <c r="Q612" s="233"/>
      <c r="R612" s="233"/>
      <c r="S612" s="233"/>
      <c r="T612" s="234"/>
      <c r="U612" s="12"/>
      <c r="V612" s="12"/>
      <c r="W612" s="12"/>
      <c r="X612" s="12"/>
      <c r="Y612" s="12"/>
      <c r="Z612" s="12"/>
      <c r="AA612" s="12"/>
      <c r="AB612" s="12"/>
      <c r="AC612" s="12"/>
      <c r="AD612" s="12"/>
      <c r="AE612" s="12"/>
      <c r="AT612" s="235" t="s">
        <v>358</v>
      </c>
      <c r="AU612" s="235" t="s">
        <v>82</v>
      </c>
      <c r="AV612" s="12" t="s">
        <v>82</v>
      </c>
      <c r="AW612" s="12" t="s">
        <v>35</v>
      </c>
      <c r="AX612" s="12" t="s">
        <v>74</v>
      </c>
      <c r="AY612" s="235" t="s">
        <v>351</v>
      </c>
    </row>
    <row r="613" spans="1:51" s="13" customFormat="1" ht="12">
      <c r="A613" s="13"/>
      <c r="B613" s="236"/>
      <c r="C613" s="237"/>
      <c r="D613" s="227" t="s">
        <v>358</v>
      </c>
      <c r="E613" s="238" t="s">
        <v>1445</v>
      </c>
      <c r="F613" s="239" t="s">
        <v>1446</v>
      </c>
      <c r="G613" s="237"/>
      <c r="H613" s="240">
        <v>989.8</v>
      </c>
      <c r="I613" s="241"/>
      <c r="J613" s="237"/>
      <c r="K613" s="237"/>
      <c r="L613" s="242"/>
      <c r="M613" s="243"/>
      <c r="N613" s="244"/>
      <c r="O613" s="244"/>
      <c r="P613" s="244"/>
      <c r="Q613" s="244"/>
      <c r="R613" s="244"/>
      <c r="S613" s="244"/>
      <c r="T613" s="245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T613" s="246" t="s">
        <v>358</v>
      </c>
      <c r="AU613" s="246" t="s">
        <v>82</v>
      </c>
      <c r="AV613" s="13" t="s">
        <v>138</v>
      </c>
      <c r="AW613" s="13" t="s">
        <v>35</v>
      </c>
      <c r="AX613" s="13" t="s">
        <v>74</v>
      </c>
      <c r="AY613" s="246" t="s">
        <v>351</v>
      </c>
    </row>
    <row r="614" spans="1:51" s="13" customFormat="1" ht="12">
      <c r="A614" s="13"/>
      <c r="B614" s="236"/>
      <c r="C614" s="237"/>
      <c r="D614" s="227" t="s">
        <v>358</v>
      </c>
      <c r="E614" s="238" t="s">
        <v>1447</v>
      </c>
      <c r="F614" s="239" t="s">
        <v>1448</v>
      </c>
      <c r="G614" s="237"/>
      <c r="H614" s="240">
        <v>989.8</v>
      </c>
      <c r="I614" s="241"/>
      <c r="J614" s="237"/>
      <c r="K614" s="237"/>
      <c r="L614" s="242"/>
      <c r="M614" s="243"/>
      <c r="N614" s="244"/>
      <c r="O614" s="244"/>
      <c r="P614" s="244"/>
      <c r="Q614" s="244"/>
      <c r="R614" s="244"/>
      <c r="S614" s="244"/>
      <c r="T614" s="245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T614" s="246" t="s">
        <v>358</v>
      </c>
      <c r="AU614" s="246" t="s">
        <v>82</v>
      </c>
      <c r="AV614" s="13" t="s">
        <v>138</v>
      </c>
      <c r="AW614" s="13" t="s">
        <v>35</v>
      </c>
      <c r="AX614" s="13" t="s">
        <v>74</v>
      </c>
      <c r="AY614" s="246" t="s">
        <v>351</v>
      </c>
    </row>
    <row r="615" spans="1:51" s="13" customFormat="1" ht="12">
      <c r="A615" s="13"/>
      <c r="B615" s="236"/>
      <c r="C615" s="237"/>
      <c r="D615" s="227" t="s">
        <v>358</v>
      </c>
      <c r="E615" s="238" t="s">
        <v>272</v>
      </c>
      <c r="F615" s="239" t="s">
        <v>1449</v>
      </c>
      <c r="G615" s="237"/>
      <c r="H615" s="240">
        <v>34.3</v>
      </c>
      <c r="I615" s="241"/>
      <c r="J615" s="237"/>
      <c r="K615" s="237"/>
      <c r="L615" s="242"/>
      <c r="M615" s="243"/>
      <c r="N615" s="244"/>
      <c r="O615" s="244"/>
      <c r="P615" s="244"/>
      <c r="Q615" s="244"/>
      <c r="R615" s="244"/>
      <c r="S615" s="244"/>
      <c r="T615" s="245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T615" s="246" t="s">
        <v>358</v>
      </c>
      <c r="AU615" s="246" t="s">
        <v>82</v>
      </c>
      <c r="AV615" s="13" t="s">
        <v>138</v>
      </c>
      <c r="AW615" s="13" t="s">
        <v>35</v>
      </c>
      <c r="AX615" s="13" t="s">
        <v>74</v>
      </c>
      <c r="AY615" s="246" t="s">
        <v>351</v>
      </c>
    </row>
    <row r="616" spans="1:51" s="13" customFormat="1" ht="12">
      <c r="A616" s="13"/>
      <c r="B616" s="236"/>
      <c r="C616" s="237"/>
      <c r="D616" s="227" t="s">
        <v>358</v>
      </c>
      <c r="E616" s="238" t="s">
        <v>275</v>
      </c>
      <c r="F616" s="239" t="s">
        <v>1450</v>
      </c>
      <c r="G616" s="237"/>
      <c r="H616" s="240">
        <v>17.6</v>
      </c>
      <c r="I616" s="241"/>
      <c r="J616" s="237"/>
      <c r="K616" s="237"/>
      <c r="L616" s="242"/>
      <c r="M616" s="243"/>
      <c r="N616" s="244"/>
      <c r="O616" s="244"/>
      <c r="P616" s="244"/>
      <c r="Q616" s="244"/>
      <c r="R616" s="244"/>
      <c r="S616" s="244"/>
      <c r="T616" s="245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T616" s="246" t="s">
        <v>358</v>
      </c>
      <c r="AU616" s="246" t="s">
        <v>82</v>
      </c>
      <c r="AV616" s="13" t="s">
        <v>138</v>
      </c>
      <c r="AW616" s="13" t="s">
        <v>35</v>
      </c>
      <c r="AX616" s="13" t="s">
        <v>74</v>
      </c>
      <c r="AY616" s="246" t="s">
        <v>351</v>
      </c>
    </row>
    <row r="617" spans="1:51" s="13" customFormat="1" ht="12">
      <c r="A617" s="13"/>
      <c r="B617" s="236"/>
      <c r="C617" s="237"/>
      <c r="D617" s="227" t="s">
        <v>358</v>
      </c>
      <c r="E617" s="238" t="s">
        <v>1451</v>
      </c>
      <c r="F617" s="239" t="s">
        <v>1452</v>
      </c>
      <c r="G617" s="237"/>
      <c r="H617" s="240">
        <v>51.9</v>
      </c>
      <c r="I617" s="241"/>
      <c r="J617" s="237"/>
      <c r="K617" s="237"/>
      <c r="L617" s="242"/>
      <c r="M617" s="243"/>
      <c r="N617" s="244"/>
      <c r="O617" s="244"/>
      <c r="P617" s="244"/>
      <c r="Q617" s="244"/>
      <c r="R617" s="244"/>
      <c r="S617" s="244"/>
      <c r="T617" s="245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T617" s="246" t="s">
        <v>358</v>
      </c>
      <c r="AU617" s="246" t="s">
        <v>82</v>
      </c>
      <c r="AV617" s="13" t="s">
        <v>138</v>
      </c>
      <c r="AW617" s="13" t="s">
        <v>35</v>
      </c>
      <c r="AX617" s="13" t="s">
        <v>74</v>
      </c>
      <c r="AY617" s="246" t="s">
        <v>351</v>
      </c>
    </row>
    <row r="618" spans="1:51" s="13" customFormat="1" ht="12">
      <c r="A618" s="13"/>
      <c r="B618" s="236"/>
      <c r="C618" s="237"/>
      <c r="D618" s="227" t="s">
        <v>358</v>
      </c>
      <c r="E618" s="238" t="s">
        <v>1453</v>
      </c>
      <c r="F618" s="239" t="s">
        <v>1454</v>
      </c>
      <c r="G618" s="237"/>
      <c r="H618" s="240">
        <v>1041.7</v>
      </c>
      <c r="I618" s="241"/>
      <c r="J618" s="237"/>
      <c r="K618" s="237"/>
      <c r="L618" s="242"/>
      <c r="M618" s="243"/>
      <c r="N618" s="244"/>
      <c r="O618" s="244"/>
      <c r="P618" s="244"/>
      <c r="Q618" s="244"/>
      <c r="R618" s="244"/>
      <c r="S618" s="244"/>
      <c r="T618" s="245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T618" s="246" t="s">
        <v>358</v>
      </c>
      <c r="AU618" s="246" t="s">
        <v>82</v>
      </c>
      <c r="AV618" s="13" t="s">
        <v>138</v>
      </c>
      <c r="AW618" s="13" t="s">
        <v>35</v>
      </c>
      <c r="AX618" s="13" t="s">
        <v>82</v>
      </c>
      <c r="AY618" s="246" t="s">
        <v>351</v>
      </c>
    </row>
    <row r="619" spans="1:65" s="2" customFormat="1" ht="16.5" customHeight="1">
      <c r="A619" s="38"/>
      <c r="B619" s="39"/>
      <c r="C619" s="247" t="s">
        <v>1455</v>
      </c>
      <c r="D619" s="247" t="s">
        <v>612</v>
      </c>
      <c r="E619" s="248" t="s">
        <v>1456</v>
      </c>
      <c r="F619" s="249" t="s">
        <v>1457</v>
      </c>
      <c r="G619" s="250" t="s">
        <v>355</v>
      </c>
      <c r="H619" s="251">
        <v>2.613</v>
      </c>
      <c r="I619" s="252"/>
      <c r="J619" s="253">
        <f>ROUND(I619*H619,2)</f>
        <v>0</v>
      </c>
      <c r="K619" s="249" t="s">
        <v>356</v>
      </c>
      <c r="L619" s="254"/>
      <c r="M619" s="255" t="s">
        <v>28</v>
      </c>
      <c r="N619" s="256" t="s">
        <v>45</v>
      </c>
      <c r="O619" s="84"/>
      <c r="P619" s="221">
        <f>O619*H619</f>
        <v>0</v>
      </c>
      <c r="Q619" s="221">
        <v>0.55</v>
      </c>
      <c r="R619" s="221">
        <f>Q619*H619</f>
        <v>1.4371500000000001</v>
      </c>
      <c r="S619" s="221">
        <v>0</v>
      </c>
      <c r="T619" s="222">
        <f>S619*H619</f>
        <v>0</v>
      </c>
      <c r="U619" s="38"/>
      <c r="V619" s="38"/>
      <c r="W619" s="38"/>
      <c r="X619" s="38"/>
      <c r="Y619" s="38"/>
      <c r="Z619" s="38"/>
      <c r="AA619" s="38"/>
      <c r="AB619" s="38"/>
      <c r="AC619" s="38"/>
      <c r="AD619" s="38"/>
      <c r="AE619" s="38"/>
      <c r="AR619" s="223" t="s">
        <v>405</v>
      </c>
      <c r="AT619" s="223" t="s">
        <v>612</v>
      </c>
      <c r="AU619" s="223" t="s">
        <v>82</v>
      </c>
      <c r="AY619" s="17" t="s">
        <v>351</v>
      </c>
      <c r="BE619" s="224">
        <f>IF(N619="základní",J619,0)</f>
        <v>0</v>
      </c>
      <c r="BF619" s="224">
        <f>IF(N619="snížená",J619,0)</f>
        <v>0</v>
      </c>
      <c r="BG619" s="224">
        <f>IF(N619="zákl. přenesená",J619,0)</f>
        <v>0</v>
      </c>
      <c r="BH619" s="224">
        <f>IF(N619="sníž. přenesená",J619,0)</f>
        <v>0</v>
      </c>
      <c r="BI619" s="224">
        <f>IF(N619="nulová",J619,0)</f>
        <v>0</v>
      </c>
      <c r="BJ619" s="17" t="s">
        <v>82</v>
      </c>
      <c r="BK619" s="224">
        <f>ROUND(I619*H619,2)</f>
        <v>0</v>
      </c>
      <c r="BL619" s="17" t="s">
        <v>228</v>
      </c>
      <c r="BM619" s="223" t="s">
        <v>1458</v>
      </c>
    </row>
    <row r="620" spans="1:51" s="13" customFormat="1" ht="12">
      <c r="A620" s="13"/>
      <c r="B620" s="236"/>
      <c r="C620" s="237"/>
      <c r="D620" s="227" t="s">
        <v>358</v>
      </c>
      <c r="E620" s="238" t="s">
        <v>1459</v>
      </c>
      <c r="F620" s="239" t="s">
        <v>1460</v>
      </c>
      <c r="G620" s="237"/>
      <c r="H620" s="240">
        <v>2.613</v>
      </c>
      <c r="I620" s="241"/>
      <c r="J620" s="237"/>
      <c r="K620" s="237"/>
      <c r="L620" s="242"/>
      <c r="M620" s="243"/>
      <c r="N620" s="244"/>
      <c r="O620" s="244"/>
      <c r="P620" s="244"/>
      <c r="Q620" s="244"/>
      <c r="R620" s="244"/>
      <c r="S620" s="244"/>
      <c r="T620" s="245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T620" s="246" t="s">
        <v>358</v>
      </c>
      <c r="AU620" s="246" t="s">
        <v>82</v>
      </c>
      <c r="AV620" s="13" t="s">
        <v>138</v>
      </c>
      <c r="AW620" s="13" t="s">
        <v>35</v>
      </c>
      <c r="AX620" s="13" t="s">
        <v>82</v>
      </c>
      <c r="AY620" s="246" t="s">
        <v>351</v>
      </c>
    </row>
    <row r="621" spans="1:65" s="2" customFormat="1" ht="21.75" customHeight="1">
      <c r="A621" s="38"/>
      <c r="B621" s="39"/>
      <c r="C621" s="247" t="s">
        <v>1461</v>
      </c>
      <c r="D621" s="247" t="s">
        <v>612</v>
      </c>
      <c r="E621" s="248" t="s">
        <v>1462</v>
      </c>
      <c r="F621" s="249" t="s">
        <v>1463</v>
      </c>
      <c r="G621" s="250" t="s">
        <v>355</v>
      </c>
      <c r="H621" s="251">
        <v>0.343</v>
      </c>
      <c r="I621" s="252"/>
      <c r="J621" s="253">
        <f>ROUND(I621*H621,2)</f>
        <v>0</v>
      </c>
      <c r="K621" s="249" t="s">
        <v>356</v>
      </c>
      <c r="L621" s="254"/>
      <c r="M621" s="255" t="s">
        <v>28</v>
      </c>
      <c r="N621" s="256" t="s">
        <v>45</v>
      </c>
      <c r="O621" s="84"/>
      <c r="P621" s="221">
        <f>O621*H621</f>
        <v>0</v>
      </c>
      <c r="Q621" s="221">
        <v>0.55</v>
      </c>
      <c r="R621" s="221">
        <f>Q621*H621</f>
        <v>0.18865000000000004</v>
      </c>
      <c r="S621" s="221">
        <v>0</v>
      </c>
      <c r="T621" s="222">
        <f>S621*H621</f>
        <v>0</v>
      </c>
      <c r="U621" s="38"/>
      <c r="V621" s="38"/>
      <c r="W621" s="38"/>
      <c r="X621" s="38"/>
      <c r="Y621" s="38"/>
      <c r="Z621" s="38"/>
      <c r="AA621" s="38"/>
      <c r="AB621" s="38"/>
      <c r="AC621" s="38"/>
      <c r="AD621" s="38"/>
      <c r="AE621" s="38"/>
      <c r="AR621" s="223" t="s">
        <v>405</v>
      </c>
      <c r="AT621" s="223" t="s">
        <v>612</v>
      </c>
      <c r="AU621" s="223" t="s">
        <v>82</v>
      </c>
      <c r="AY621" s="17" t="s">
        <v>351</v>
      </c>
      <c r="BE621" s="224">
        <f>IF(N621="základní",J621,0)</f>
        <v>0</v>
      </c>
      <c r="BF621" s="224">
        <f>IF(N621="snížená",J621,0)</f>
        <v>0</v>
      </c>
      <c r="BG621" s="224">
        <f>IF(N621="zákl. přenesená",J621,0)</f>
        <v>0</v>
      </c>
      <c r="BH621" s="224">
        <f>IF(N621="sníž. přenesená",J621,0)</f>
        <v>0</v>
      </c>
      <c r="BI621" s="224">
        <f>IF(N621="nulová",J621,0)</f>
        <v>0</v>
      </c>
      <c r="BJ621" s="17" t="s">
        <v>82</v>
      </c>
      <c r="BK621" s="224">
        <f>ROUND(I621*H621,2)</f>
        <v>0</v>
      </c>
      <c r="BL621" s="17" t="s">
        <v>228</v>
      </c>
      <c r="BM621" s="223" t="s">
        <v>1464</v>
      </c>
    </row>
    <row r="622" spans="1:51" s="13" customFormat="1" ht="12">
      <c r="A622" s="13"/>
      <c r="B622" s="236"/>
      <c r="C622" s="237"/>
      <c r="D622" s="227" t="s">
        <v>358</v>
      </c>
      <c r="E622" s="238" t="s">
        <v>1465</v>
      </c>
      <c r="F622" s="239" t="s">
        <v>1466</v>
      </c>
      <c r="G622" s="237"/>
      <c r="H622" s="240">
        <v>0.343</v>
      </c>
      <c r="I622" s="241"/>
      <c r="J622" s="237"/>
      <c r="K622" s="237"/>
      <c r="L622" s="242"/>
      <c r="M622" s="243"/>
      <c r="N622" s="244"/>
      <c r="O622" s="244"/>
      <c r="P622" s="244"/>
      <c r="Q622" s="244"/>
      <c r="R622" s="244"/>
      <c r="S622" s="244"/>
      <c r="T622" s="245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T622" s="246" t="s">
        <v>358</v>
      </c>
      <c r="AU622" s="246" t="s">
        <v>82</v>
      </c>
      <c r="AV622" s="13" t="s">
        <v>138</v>
      </c>
      <c r="AW622" s="13" t="s">
        <v>35</v>
      </c>
      <c r="AX622" s="13" t="s">
        <v>82</v>
      </c>
      <c r="AY622" s="246" t="s">
        <v>351</v>
      </c>
    </row>
    <row r="623" spans="1:65" s="2" customFormat="1" ht="16.5" customHeight="1">
      <c r="A623" s="38"/>
      <c r="B623" s="39"/>
      <c r="C623" s="212" t="s">
        <v>1467</v>
      </c>
      <c r="D623" s="212" t="s">
        <v>352</v>
      </c>
      <c r="E623" s="213" t="s">
        <v>1468</v>
      </c>
      <c r="F623" s="214" t="s">
        <v>1469</v>
      </c>
      <c r="G623" s="215" t="s">
        <v>398</v>
      </c>
      <c r="H623" s="216">
        <v>21.28</v>
      </c>
      <c r="I623" s="217"/>
      <c r="J623" s="218">
        <f>ROUND(I623*H623,2)</f>
        <v>0</v>
      </c>
      <c r="K623" s="214" t="s">
        <v>356</v>
      </c>
      <c r="L623" s="44"/>
      <c r="M623" s="219" t="s">
        <v>28</v>
      </c>
      <c r="N623" s="220" t="s">
        <v>45</v>
      </c>
      <c r="O623" s="84"/>
      <c r="P623" s="221">
        <f>O623*H623</f>
        <v>0</v>
      </c>
      <c r="Q623" s="221">
        <v>0</v>
      </c>
      <c r="R623" s="221">
        <f>Q623*H623</f>
        <v>0</v>
      </c>
      <c r="S623" s="221">
        <v>0</v>
      </c>
      <c r="T623" s="222">
        <f>S623*H623</f>
        <v>0</v>
      </c>
      <c r="U623" s="38"/>
      <c r="V623" s="38"/>
      <c r="W623" s="38"/>
      <c r="X623" s="38"/>
      <c r="Y623" s="38"/>
      <c r="Z623" s="38"/>
      <c r="AA623" s="38"/>
      <c r="AB623" s="38"/>
      <c r="AC623" s="38"/>
      <c r="AD623" s="38"/>
      <c r="AE623" s="38"/>
      <c r="AR623" s="223" t="s">
        <v>228</v>
      </c>
      <c r="AT623" s="223" t="s">
        <v>352</v>
      </c>
      <c r="AU623" s="223" t="s">
        <v>82</v>
      </c>
      <c r="AY623" s="17" t="s">
        <v>351</v>
      </c>
      <c r="BE623" s="224">
        <f>IF(N623="základní",J623,0)</f>
        <v>0</v>
      </c>
      <c r="BF623" s="224">
        <f>IF(N623="snížená",J623,0)</f>
        <v>0</v>
      </c>
      <c r="BG623" s="224">
        <f>IF(N623="zákl. přenesená",J623,0)</f>
        <v>0</v>
      </c>
      <c r="BH623" s="224">
        <f>IF(N623="sníž. přenesená",J623,0)</f>
        <v>0</v>
      </c>
      <c r="BI623" s="224">
        <f>IF(N623="nulová",J623,0)</f>
        <v>0</v>
      </c>
      <c r="BJ623" s="17" t="s">
        <v>82</v>
      </c>
      <c r="BK623" s="224">
        <f>ROUND(I623*H623,2)</f>
        <v>0</v>
      </c>
      <c r="BL623" s="17" t="s">
        <v>228</v>
      </c>
      <c r="BM623" s="223" t="s">
        <v>1470</v>
      </c>
    </row>
    <row r="624" spans="1:51" s="12" customFormat="1" ht="12">
      <c r="A624" s="12"/>
      <c r="B624" s="225"/>
      <c r="C624" s="226"/>
      <c r="D624" s="227" t="s">
        <v>358</v>
      </c>
      <c r="E624" s="228" t="s">
        <v>28</v>
      </c>
      <c r="F624" s="229" t="s">
        <v>1179</v>
      </c>
      <c r="G624" s="226"/>
      <c r="H624" s="228" t="s">
        <v>28</v>
      </c>
      <c r="I624" s="230"/>
      <c r="J624" s="226"/>
      <c r="K624" s="226"/>
      <c r="L624" s="231"/>
      <c r="M624" s="232"/>
      <c r="N624" s="233"/>
      <c r="O624" s="233"/>
      <c r="P624" s="233"/>
      <c r="Q624" s="233"/>
      <c r="R624" s="233"/>
      <c r="S624" s="233"/>
      <c r="T624" s="234"/>
      <c r="U624" s="12"/>
      <c r="V624" s="12"/>
      <c r="W624" s="12"/>
      <c r="X624" s="12"/>
      <c r="Y624" s="12"/>
      <c r="Z624" s="12"/>
      <c r="AA624" s="12"/>
      <c r="AB624" s="12"/>
      <c r="AC624" s="12"/>
      <c r="AD624" s="12"/>
      <c r="AE624" s="12"/>
      <c r="AT624" s="235" t="s">
        <v>358</v>
      </c>
      <c r="AU624" s="235" t="s">
        <v>82</v>
      </c>
      <c r="AV624" s="12" t="s">
        <v>82</v>
      </c>
      <c r="AW624" s="12" t="s">
        <v>35</v>
      </c>
      <c r="AX624" s="12" t="s">
        <v>74</v>
      </c>
      <c r="AY624" s="235" t="s">
        <v>351</v>
      </c>
    </row>
    <row r="625" spans="1:51" s="13" customFormat="1" ht="12">
      <c r="A625" s="13"/>
      <c r="B625" s="236"/>
      <c r="C625" s="237"/>
      <c r="D625" s="227" t="s">
        <v>358</v>
      </c>
      <c r="E625" s="238" t="s">
        <v>1471</v>
      </c>
      <c r="F625" s="239" t="s">
        <v>1472</v>
      </c>
      <c r="G625" s="237"/>
      <c r="H625" s="240">
        <v>21.28</v>
      </c>
      <c r="I625" s="241"/>
      <c r="J625" s="237"/>
      <c r="K625" s="237"/>
      <c r="L625" s="242"/>
      <c r="M625" s="243"/>
      <c r="N625" s="244"/>
      <c r="O625" s="244"/>
      <c r="P625" s="244"/>
      <c r="Q625" s="244"/>
      <c r="R625" s="244"/>
      <c r="S625" s="244"/>
      <c r="T625" s="245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T625" s="246" t="s">
        <v>358</v>
      </c>
      <c r="AU625" s="246" t="s">
        <v>82</v>
      </c>
      <c r="AV625" s="13" t="s">
        <v>138</v>
      </c>
      <c r="AW625" s="13" t="s">
        <v>35</v>
      </c>
      <c r="AX625" s="13" t="s">
        <v>82</v>
      </c>
      <c r="AY625" s="246" t="s">
        <v>351</v>
      </c>
    </row>
    <row r="626" spans="1:65" s="2" customFormat="1" ht="16.5" customHeight="1">
      <c r="A626" s="38"/>
      <c r="B626" s="39"/>
      <c r="C626" s="247" t="s">
        <v>1473</v>
      </c>
      <c r="D626" s="247" t="s">
        <v>612</v>
      </c>
      <c r="E626" s="248" t="s">
        <v>1474</v>
      </c>
      <c r="F626" s="249" t="s">
        <v>1475</v>
      </c>
      <c r="G626" s="250" t="s">
        <v>355</v>
      </c>
      <c r="H626" s="251">
        <v>0.749</v>
      </c>
      <c r="I626" s="252"/>
      <c r="J626" s="253">
        <f>ROUND(I626*H626,2)</f>
        <v>0</v>
      </c>
      <c r="K626" s="249" t="s">
        <v>28</v>
      </c>
      <c r="L626" s="254"/>
      <c r="M626" s="255" t="s">
        <v>28</v>
      </c>
      <c r="N626" s="256" t="s">
        <v>45</v>
      </c>
      <c r="O626" s="84"/>
      <c r="P626" s="221">
        <f>O626*H626</f>
        <v>0</v>
      </c>
      <c r="Q626" s="221">
        <v>0.55</v>
      </c>
      <c r="R626" s="221">
        <f>Q626*H626</f>
        <v>0.41195000000000004</v>
      </c>
      <c r="S626" s="221">
        <v>0</v>
      </c>
      <c r="T626" s="222">
        <f>S626*H626</f>
        <v>0</v>
      </c>
      <c r="U626" s="38"/>
      <c r="V626" s="38"/>
      <c r="W626" s="38"/>
      <c r="X626" s="38"/>
      <c r="Y626" s="38"/>
      <c r="Z626" s="38"/>
      <c r="AA626" s="38"/>
      <c r="AB626" s="38"/>
      <c r="AC626" s="38"/>
      <c r="AD626" s="38"/>
      <c r="AE626" s="38"/>
      <c r="AR626" s="223" t="s">
        <v>405</v>
      </c>
      <c r="AT626" s="223" t="s">
        <v>612</v>
      </c>
      <c r="AU626" s="223" t="s">
        <v>82</v>
      </c>
      <c r="AY626" s="17" t="s">
        <v>351</v>
      </c>
      <c r="BE626" s="224">
        <f>IF(N626="základní",J626,0)</f>
        <v>0</v>
      </c>
      <c r="BF626" s="224">
        <f>IF(N626="snížená",J626,0)</f>
        <v>0</v>
      </c>
      <c r="BG626" s="224">
        <f>IF(N626="zákl. přenesená",J626,0)</f>
        <v>0</v>
      </c>
      <c r="BH626" s="224">
        <f>IF(N626="sníž. přenesená",J626,0)</f>
        <v>0</v>
      </c>
      <c r="BI626" s="224">
        <f>IF(N626="nulová",J626,0)</f>
        <v>0</v>
      </c>
      <c r="BJ626" s="17" t="s">
        <v>82</v>
      </c>
      <c r="BK626" s="224">
        <f>ROUND(I626*H626,2)</f>
        <v>0</v>
      </c>
      <c r="BL626" s="17" t="s">
        <v>228</v>
      </c>
      <c r="BM626" s="223" t="s">
        <v>1476</v>
      </c>
    </row>
    <row r="627" spans="1:51" s="13" customFormat="1" ht="12">
      <c r="A627" s="13"/>
      <c r="B627" s="236"/>
      <c r="C627" s="237"/>
      <c r="D627" s="227" t="s">
        <v>358</v>
      </c>
      <c r="E627" s="238" t="s">
        <v>1477</v>
      </c>
      <c r="F627" s="239" t="s">
        <v>1478</v>
      </c>
      <c r="G627" s="237"/>
      <c r="H627" s="240">
        <v>0.749</v>
      </c>
      <c r="I627" s="241"/>
      <c r="J627" s="237"/>
      <c r="K627" s="237"/>
      <c r="L627" s="242"/>
      <c r="M627" s="243"/>
      <c r="N627" s="244"/>
      <c r="O627" s="244"/>
      <c r="P627" s="244"/>
      <c r="Q627" s="244"/>
      <c r="R627" s="244"/>
      <c r="S627" s="244"/>
      <c r="T627" s="245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T627" s="246" t="s">
        <v>358</v>
      </c>
      <c r="AU627" s="246" t="s">
        <v>82</v>
      </c>
      <c r="AV627" s="13" t="s">
        <v>138</v>
      </c>
      <c r="AW627" s="13" t="s">
        <v>35</v>
      </c>
      <c r="AX627" s="13" t="s">
        <v>82</v>
      </c>
      <c r="AY627" s="246" t="s">
        <v>351</v>
      </c>
    </row>
    <row r="628" spans="1:65" s="2" customFormat="1" ht="21.75" customHeight="1">
      <c r="A628" s="38"/>
      <c r="B628" s="39"/>
      <c r="C628" s="212" t="s">
        <v>1479</v>
      </c>
      <c r="D628" s="212" t="s">
        <v>352</v>
      </c>
      <c r="E628" s="213" t="s">
        <v>1480</v>
      </c>
      <c r="F628" s="214" t="s">
        <v>1481</v>
      </c>
      <c r="G628" s="215" t="s">
        <v>398</v>
      </c>
      <c r="H628" s="216">
        <v>42.56</v>
      </c>
      <c r="I628" s="217"/>
      <c r="J628" s="218">
        <f>ROUND(I628*H628,2)</f>
        <v>0</v>
      </c>
      <c r="K628" s="214" t="s">
        <v>356</v>
      </c>
      <c r="L628" s="44"/>
      <c r="M628" s="219" t="s">
        <v>28</v>
      </c>
      <c r="N628" s="220" t="s">
        <v>45</v>
      </c>
      <c r="O628" s="84"/>
      <c r="P628" s="221">
        <f>O628*H628</f>
        <v>0</v>
      </c>
      <c r="Q628" s="221">
        <v>0</v>
      </c>
      <c r="R628" s="221">
        <f>Q628*H628</f>
        <v>0</v>
      </c>
      <c r="S628" s="221">
        <v>0</v>
      </c>
      <c r="T628" s="222">
        <f>S628*H628</f>
        <v>0</v>
      </c>
      <c r="U628" s="38"/>
      <c r="V628" s="38"/>
      <c r="W628" s="38"/>
      <c r="X628" s="38"/>
      <c r="Y628" s="38"/>
      <c r="Z628" s="38"/>
      <c r="AA628" s="38"/>
      <c r="AB628" s="38"/>
      <c r="AC628" s="38"/>
      <c r="AD628" s="38"/>
      <c r="AE628" s="38"/>
      <c r="AR628" s="223" t="s">
        <v>228</v>
      </c>
      <c r="AT628" s="223" t="s">
        <v>352</v>
      </c>
      <c r="AU628" s="223" t="s">
        <v>82</v>
      </c>
      <c r="AY628" s="17" t="s">
        <v>351</v>
      </c>
      <c r="BE628" s="224">
        <f>IF(N628="základní",J628,0)</f>
        <v>0</v>
      </c>
      <c r="BF628" s="224">
        <f>IF(N628="snížená",J628,0)</f>
        <v>0</v>
      </c>
      <c r="BG628" s="224">
        <f>IF(N628="zákl. přenesená",J628,0)</f>
        <v>0</v>
      </c>
      <c r="BH628" s="224">
        <f>IF(N628="sníž. přenesená",J628,0)</f>
        <v>0</v>
      </c>
      <c r="BI628" s="224">
        <f>IF(N628="nulová",J628,0)</f>
        <v>0</v>
      </c>
      <c r="BJ628" s="17" t="s">
        <v>82</v>
      </c>
      <c r="BK628" s="224">
        <f>ROUND(I628*H628,2)</f>
        <v>0</v>
      </c>
      <c r="BL628" s="17" t="s">
        <v>228</v>
      </c>
      <c r="BM628" s="223" t="s">
        <v>1482</v>
      </c>
    </row>
    <row r="629" spans="1:51" s="13" customFormat="1" ht="12">
      <c r="A629" s="13"/>
      <c r="B629" s="236"/>
      <c r="C629" s="237"/>
      <c r="D629" s="227" t="s">
        <v>358</v>
      </c>
      <c r="E629" s="238" t="s">
        <v>1483</v>
      </c>
      <c r="F629" s="239" t="s">
        <v>1484</v>
      </c>
      <c r="G629" s="237"/>
      <c r="H629" s="240">
        <v>42.56</v>
      </c>
      <c r="I629" s="241"/>
      <c r="J629" s="237"/>
      <c r="K629" s="237"/>
      <c r="L629" s="242"/>
      <c r="M629" s="243"/>
      <c r="N629" s="244"/>
      <c r="O629" s="244"/>
      <c r="P629" s="244"/>
      <c r="Q629" s="244"/>
      <c r="R629" s="244"/>
      <c r="S629" s="244"/>
      <c r="T629" s="245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T629" s="246" t="s">
        <v>358</v>
      </c>
      <c r="AU629" s="246" t="s">
        <v>82</v>
      </c>
      <c r="AV629" s="13" t="s">
        <v>138</v>
      </c>
      <c r="AW629" s="13" t="s">
        <v>35</v>
      </c>
      <c r="AX629" s="13" t="s">
        <v>82</v>
      </c>
      <c r="AY629" s="246" t="s">
        <v>351</v>
      </c>
    </row>
    <row r="630" spans="1:65" s="2" customFormat="1" ht="16.5" customHeight="1">
      <c r="A630" s="38"/>
      <c r="B630" s="39"/>
      <c r="C630" s="247" t="s">
        <v>1485</v>
      </c>
      <c r="D630" s="247" t="s">
        <v>612</v>
      </c>
      <c r="E630" s="248" t="s">
        <v>1486</v>
      </c>
      <c r="F630" s="249" t="s">
        <v>1487</v>
      </c>
      <c r="G630" s="250" t="s">
        <v>355</v>
      </c>
      <c r="H630" s="251">
        <v>0.335</v>
      </c>
      <c r="I630" s="252"/>
      <c r="J630" s="253">
        <f>ROUND(I630*H630,2)</f>
        <v>0</v>
      </c>
      <c r="K630" s="249" t="s">
        <v>356</v>
      </c>
      <c r="L630" s="254"/>
      <c r="M630" s="255" t="s">
        <v>28</v>
      </c>
      <c r="N630" s="256" t="s">
        <v>45</v>
      </c>
      <c r="O630" s="84"/>
      <c r="P630" s="221">
        <f>O630*H630</f>
        <v>0</v>
      </c>
      <c r="Q630" s="221">
        <v>0.55</v>
      </c>
      <c r="R630" s="221">
        <f>Q630*H630</f>
        <v>0.18425000000000002</v>
      </c>
      <c r="S630" s="221">
        <v>0</v>
      </c>
      <c r="T630" s="222">
        <f>S630*H630</f>
        <v>0</v>
      </c>
      <c r="U630" s="38"/>
      <c r="V630" s="38"/>
      <c r="W630" s="38"/>
      <c r="X630" s="38"/>
      <c r="Y630" s="38"/>
      <c r="Z630" s="38"/>
      <c r="AA630" s="38"/>
      <c r="AB630" s="38"/>
      <c r="AC630" s="38"/>
      <c r="AD630" s="38"/>
      <c r="AE630" s="38"/>
      <c r="AR630" s="223" t="s">
        <v>405</v>
      </c>
      <c r="AT630" s="223" t="s">
        <v>612</v>
      </c>
      <c r="AU630" s="223" t="s">
        <v>82</v>
      </c>
      <c r="AY630" s="17" t="s">
        <v>351</v>
      </c>
      <c r="BE630" s="224">
        <f>IF(N630="základní",J630,0)</f>
        <v>0</v>
      </c>
      <c r="BF630" s="224">
        <f>IF(N630="snížená",J630,0)</f>
        <v>0</v>
      </c>
      <c r="BG630" s="224">
        <f>IF(N630="zákl. přenesená",J630,0)</f>
        <v>0</v>
      </c>
      <c r="BH630" s="224">
        <f>IF(N630="sníž. přenesená",J630,0)</f>
        <v>0</v>
      </c>
      <c r="BI630" s="224">
        <f>IF(N630="nulová",J630,0)</f>
        <v>0</v>
      </c>
      <c r="BJ630" s="17" t="s">
        <v>82</v>
      </c>
      <c r="BK630" s="224">
        <f>ROUND(I630*H630,2)</f>
        <v>0</v>
      </c>
      <c r="BL630" s="17" t="s">
        <v>228</v>
      </c>
      <c r="BM630" s="223" t="s">
        <v>1488</v>
      </c>
    </row>
    <row r="631" spans="1:51" s="12" customFormat="1" ht="12">
      <c r="A631" s="12"/>
      <c r="B631" s="225"/>
      <c r="C631" s="226"/>
      <c r="D631" s="227" t="s">
        <v>358</v>
      </c>
      <c r="E631" s="228" t="s">
        <v>28</v>
      </c>
      <c r="F631" s="229" t="s">
        <v>1179</v>
      </c>
      <c r="G631" s="226"/>
      <c r="H631" s="228" t="s">
        <v>28</v>
      </c>
      <c r="I631" s="230"/>
      <c r="J631" s="226"/>
      <c r="K631" s="226"/>
      <c r="L631" s="231"/>
      <c r="M631" s="232"/>
      <c r="N631" s="233"/>
      <c r="O631" s="233"/>
      <c r="P631" s="233"/>
      <c r="Q631" s="233"/>
      <c r="R631" s="233"/>
      <c r="S631" s="233"/>
      <c r="T631" s="234"/>
      <c r="U631" s="12"/>
      <c r="V631" s="12"/>
      <c r="W631" s="12"/>
      <c r="X631" s="12"/>
      <c r="Y631" s="12"/>
      <c r="Z631" s="12"/>
      <c r="AA631" s="12"/>
      <c r="AB631" s="12"/>
      <c r="AC631" s="12"/>
      <c r="AD631" s="12"/>
      <c r="AE631" s="12"/>
      <c r="AT631" s="235" t="s">
        <v>358</v>
      </c>
      <c r="AU631" s="235" t="s">
        <v>82</v>
      </c>
      <c r="AV631" s="12" t="s">
        <v>82</v>
      </c>
      <c r="AW631" s="12" t="s">
        <v>35</v>
      </c>
      <c r="AX631" s="12" t="s">
        <v>74</v>
      </c>
      <c r="AY631" s="235" t="s">
        <v>351</v>
      </c>
    </row>
    <row r="632" spans="1:51" s="13" customFormat="1" ht="12">
      <c r="A632" s="13"/>
      <c r="B632" s="236"/>
      <c r="C632" s="237"/>
      <c r="D632" s="227" t="s">
        <v>358</v>
      </c>
      <c r="E632" s="238" t="s">
        <v>1489</v>
      </c>
      <c r="F632" s="239" t="s">
        <v>1490</v>
      </c>
      <c r="G632" s="237"/>
      <c r="H632" s="240">
        <v>0.216</v>
      </c>
      <c r="I632" s="241"/>
      <c r="J632" s="237"/>
      <c r="K632" s="237"/>
      <c r="L632" s="242"/>
      <c r="M632" s="243"/>
      <c r="N632" s="244"/>
      <c r="O632" s="244"/>
      <c r="P632" s="244"/>
      <c r="Q632" s="244"/>
      <c r="R632" s="244"/>
      <c r="S632" s="244"/>
      <c r="T632" s="245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T632" s="246" t="s">
        <v>358</v>
      </c>
      <c r="AU632" s="246" t="s">
        <v>82</v>
      </c>
      <c r="AV632" s="13" t="s">
        <v>138</v>
      </c>
      <c r="AW632" s="13" t="s">
        <v>35</v>
      </c>
      <c r="AX632" s="13" t="s">
        <v>74</v>
      </c>
      <c r="AY632" s="246" t="s">
        <v>351</v>
      </c>
    </row>
    <row r="633" spans="1:51" s="13" customFormat="1" ht="12">
      <c r="A633" s="13"/>
      <c r="B633" s="236"/>
      <c r="C633" s="237"/>
      <c r="D633" s="227" t="s">
        <v>358</v>
      </c>
      <c r="E633" s="238" t="s">
        <v>278</v>
      </c>
      <c r="F633" s="239" t="s">
        <v>1491</v>
      </c>
      <c r="G633" s="237"/>
      <c r="H633" s="240">
        <v>0.119</v>
      </c>
      <c r="I633" s="241"/>
      <c r="J633" s="237"/>
      <c r="K633" s="237"/>
      <c r="L633" s="242"/>
      <c r="M633" s="243"/>
      <c r="N633" s="244"/>
      <c r="O633" s="244"/>
      <c r="P633" s="244"/>
      <c r="Q633" s="244"/>
      <c r="R633" s="244"/>
      <c r="S633" s="244"/>
      <c r="T633" s="245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T633" s="246" t="s">
        <v>358</v>
      </c>
      <c r="AU633" s="246" t="s">
        <v>82</v>
      </c>
      <c r="AV633" s="13" t="s">
        <v>138</v>
      </c>
      <c r="AW633" s="13" t="s">
        <v>35</v>
      </c>
      <c r="AX633" s="13" t="s">
        <v>74</v>
      </c>
      <c r="AY633" s="246" t="s">
        <v>351</v>
      </c>
    </row>
    <row r="634" spans="1:51" s="13" customFormat="1" ht="12">
      <c r="A634" s="13"/>
      <c r="B634" s="236"/>
      <c r="C634" s="237"/>
      <c r="D634" s="227" t="s">
        <v>358</v>
      </c>
      <c r="E634" s="238" t="s">
        <v>1492</v>
      </c>
      <c r="F634" s="239" t="s">
        <v>1493</v>
      </c>
      <c r="G634" s="237"/>
      <c r="H634" s="240">
        <v>0.335</v>
      </c>
      <c r="I634" s="241"/>
      <c r="J634" s="237"/>
      <c r="K634" s="237"/>
      <c r="L634" s="242"/>
      <c r="M634" s="243"/>
      <c r="N634" s="244"/>
      <c r="O634" s="244"/>
      <c r="P634" s="244"/>
      <c r="Q634" s="244"/>
      <c r="R634" s="244"/>
      <c r="S634" s="244"/>
      <c r="T634" s="245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T634" s="246" t="s">
        <v>358</v>
      </c>
      <c r="AU634" s="246" t="s">
        <v>82</v>
      </c>
      <c r="AV634" s="13" t="s">
        <v>138</v>
      </c>
      <c r="AW634" s="13" t="s">
        <v>35</v>
      </c>
      <c r="AX634" s="13" t="s">
        <v>82</v>
      </c>
      <c r="AY634" s="246" t="s">
        <v>351</v>
      </c>
    </row>
    <row r="635" spans="1:65" s="2" customFormat="1" ht="21.75" customHeight="1">
      <c r="A635" s="38"/>
      <c r="B635" s="39"/>
      <c r="C635" s="212" t="s">
        <v>1494</v>
      </c>
      <c r="D635" s="212" t="s">
        <v>352</v>
      </c>
      <c r="E635" s="213" t="s">
        <v>1495</v>
      </c>
      <c r="F635" s="214" t="s">
        <v>1496</v>
      </c>
      <c r="G635" s="215" t="s">
        <v>398</v>
      </c>
      <c r="H635" s="216">
        <v>1.084</v>
      </c>
      <c r="I635" s="217"/>
      <c r="J635" s="218">
        <f>ROUND(I635*H635,2)</f>
        <v>0</v>
      </c>
      <c r="K635" s="214" t="s">
        <v>356</v>
      </c>
      <c r="L635" s="44"/>
      <c r="M635" s="219" t="s">
        <v>28</v>
      </c>
      <c r="N635" s="220" t="s">
        <v>45</v>
      </c>
      <c r="O635" s="84"/>
      <c r="P635" s="221">
        <f>O635*H635</f>
        <v>0</v>
      </c>
      <c r="Q635" s="221">
        <v>0.00019</v>
      </c>
      <c r="R635" s="221">
        <f>Q635*H635</f>
        <v>0.00020596</v>
      </c>
      <c r="S635" s="221">
        <v>0</v>
      </c>
      <c r="T635" s="222">
        <f>S635*H635</f>
        <v>0</v>
      </c>
      <c r="U635" s="38"/>
      <c r="V635" s="38"/>
      <c r="W635" s="38"/>
      <c r="X635" s="38"/>
      <c r="Y635" s="38"/>
      <c r="Z635" s="38"/>
      <c r="AA635" s="38"/>
      <c r="AB635" s="38"/>
      <c r="AC635" s="38"/>
      <c r="AD635" s="38"/>
      <c r="AE635" s="38"/>
      <c r="AR635" s="223" t="s">
        <v>228</v>
      </c>
      <c r="AT635" s="223" t="s">
        <v>352</v>
      </c>
      <c r="AU635" s="223" t="s">
        <v>82</v>
      </c>
      <c r="AY635" s="17" t="s">
        <v>351</v>
      </c>
      <c r="BE635" s="224">
        <f>IF(N635="základní",J635,0)</f>
        <v>0</v>
      </c>
      <c r="BF635" s="224">
        <f>IF(N635="snížená",J635,0)</f>
        <v>0</v>
      </c>
      <c r="BG635" s="224">
        <f>IF(N635="zákl. přenesená",J635,0)</f>
        <v>0</v>
      </c>
      <c r="BH635" s="224">
        <f>IF(N635="sníž. přenesená",J635,0)</f>
        <v>0</v>
      </c>
      <c r="BI635" s="224">
        <f>IF(N635="nulová",J635,0)</f>
        <v>0</v>
      </c>
      <c r="BJ635" s="17" t="s">
        <v>82</v>
      </c>
      <c r="BK635" s="224">
        <f>ROUND(I635*H635,2)</f>
        <v>0</v>
      </c>
      <c r="BL635" s="17" t="s">
        <v>228</v>
      </c>
      <c r="BM635" s="223" t="s">
        <v>1497</v>
      </c>
    </row>
    <row r="636" spans="1:51" s="13" customFormat="1" ht="12">
      <c r="A636" s="13"/>
      <c r="B636" s="236"/>
      <c r="C636" s="237"/>
      <c r="D636" s="227" t="s">
        <v>358</v>
      </c>
      <c r="E636" s="238" t="s">
        <v>1498</v>
      </c>
      <c r="F636" s="239" t="s">
        <v>1499</v>
      </c>
      <c r="G636" s="237"/>
      <c r="H636" s="240">
        <v>0.749</v>
      </c>
      <c r="I636" s="241"/>
      <c r="J636" s="237"/>
      <c r="K636" s="237"/>
      <c r="L636" s="242"/>
      <c r="M636" s="243"/>
      <c r="N636" s="244"/>
      <c r="O636" s="244"/>
      <c r="P636" s="244"/>
      <c r="Q636" s="244"/>
      <c r="R636" s="244"/>
      <c r="S636" s="244"/>
      <c r="T636" s="245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T636" s="246" t="s">
        <v>358</v>
      </c>
      <c r="AU636" s="246" t="s">
        <v>82</v>
      </c>
      <c r="AV636" s="13" t="s">
        <v>138</v>
      </c>
      <c r="AW636" s="13" t="s">
        <v>35</v>
      </c>
      <c r="AX636" s="13" t="s">
        <v>74</v>
      </c>
      <c r="AY636" s="246" t="s">
        <v>351</v>
      </c>
    </row>
    <row r="637" spans="1:51" s="13" customFormat="1" ht="12">
      <c r="A637" s="13"/>
      <c r="B637" s="236"/>
      <c r="C637" s="237"/>
      <c r="D637" s="227" t="s">
        <v>358</v>
      </c>
      <c r="E637" s="238" t="s">
        <v>281</v>
      </c>
      <c r="F637" s="239" t="s">
        <v>1500</v>
      </c>
      <c r="G637" s="237"/>
      <c r="H637" s="240">
        <v>0.335</v>
      </c>
      <c r="I637" s="241"/>
      <c r="J637" s="237"/>
      <c r="K637" s="237"/>
      <c r="L637" s="242"/>
      <c r="M637" s="243"/>
      <c r="N637" s="244"/>
      <c r="O637" s="244"/>
      <c r="P637" s="244"/>
      <c r="Q637" s="244"/>
      <c r="R637" s="244"/>
      <c r="S637" s="244"/>
      <c r="T637" s="245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T637" s="246" t="s">
        <v>358</v>
      </c>
      <c r="AU637" s="246" t="s">
        <v>82</v>
      </c>
      <c r="AV637" s="13" t="s">
        <v>138</v>
      </c>
      <c r="AW637" s="13" t="s">
        <v>35</v>
      </c>
      <c r="AX637" s="13" t="s">
        <v>74</v>
      </c>
      <c r="AY637" s="246" t="s">
        <v>351</v>
      </c>
    </row>
    <row r="638" spans="1:51" s="13" customFormat="1" ht="12">
      <c r="A638" s="13"/>
      <c r="B638" s="236"/>
      <c r="C638" s="237"/>
      <c r="D638" s="227" t="s">
        <v>358</v>
      </c>
      <c r="E638" s="238" t="s">
        <v>1501</v>
      </c>
      <c r="F638" s="239" t="s">
        <v>1502</v>
      </c>
      <c r="G638" s="237"/>
      <c r="H638" s="240">
        <v>1.084</v>
      </c>
      <c r="I638" s="241"/>
      <c r="J638" s="237"/>
      <c r="K638" s="237"/>
      <c r="L638" s="242"/>
      <c r="M638" s="243"/>
      <c r="N638" s="244"/>
      <c r="O638" s="244"/>
      <c r="P638" s="244"/>
      <c r="Q638" s="244"/>
      <c r="R638" s="244"/>
      <c r="S638" s="244"/>
      <c r="T638" s="245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T638" s="246" t="s">
        <v>358</v>
      </c>
      <c r="AU638" s="246" t="s">
        <v>82</v>
      </c>
      <c r="AV638" s="13" t="s">
        <v>138</v>
      </c>
      <c r="AW638" s="13" t="s">
        <v>35</v>
      </c>
      <c r="AX638" s="13" t="s">
        <v>82</v>
      </c>
      <c r="AY638" s="246" t="s">
        <v>351</v>
      </c>
    </row>
    <row r="639" spans="1:65" s="2" customFormat="1" ht="21.75" customHeight="1">
      <c r="A639" s="38"/>
      <c r="B639" s="39"/>
      <c r="C639" s="212" t="s">
        <v>1503</v>
      </c>
      <c r="D639" s="212" t="s">
        <v>352</v>
      </c>
      <c r="E639" s="213" t="s">
        <v>1504</v>
      </c>
      <c r="F639" s="214" t="s">
        <v>1505</v>
      </c>
      <c r="G639" s="215" t="s">
        <v>355</v>
      </c>
      <c r="H639" s="216">
        <v>2.956</v>
      </c>
      <c r="I639" s="217"/>
      <c r="J639" s="218">
        <f>ROUND(I639*H639,2)</f>
        <v>0</v>
      </c>
      <c r="K639" s="214" t="s">
        <v>356</v>
      </c>
      <c r="L639" s="44"/>
      <c r="M639" s="219" t="s">
        <v>28</v>
      </c>
      <c r="N639" s="220" t="s">
        <v>45</v>
      </c>
      <c r="O639" s="84"/>
      <c r="P639" s="221">
        <f>O639*H639</f>
        <v>0</v>
      </c>
      <c r="Q639" s="221">
        <v>0.00281</v>
      </c>
      <c r="R639" s="221">
        <f>Q639*H639</f>
        <v>0.00830636</v>
      </c>
      <c r="S639" s="221">
        <v>0</v>
      </c>
      <c r="T639" s="222">
        <f>S639*H639</f>
        <v>0</v>
      </c>
      <c r="U639" s="38"/>
      <c r="V639" s="38"/>
      <c r="W639" s="38"/>
      <c r="X639" s="38"/>
      <c r="Y639" s="38"/>
      <c r="Z639" s="38"/>
      <c r="AA639" s="38"/>
      <c r="AB639" s="38"/>
      <c r="AC639" s="38"/>
      <c r="AD639" s="38"/>
      <c r="AE639" s="38"/>
      <c r="AR639" s="223" t="s">
        <v>228</v>
      </c>
      <c r="AT639" s="223" t="s">
        <v>352</v>
      </c>
      <c r="AU639" s="223" t="s">
        <v>82</v>
      </c>
      <c r="AY639" s="17" t="s">
        <v>351</v>
      </c>
      <c r="BE639" s="224">
        <f>IF(N639="základní",J639,0)</f>
        <v>0</v>
      </c>
      <c r="BF639" s="224">
        <f>IF(N639="snížená",J639,0)</f>
        <v>0</v>
      </c>
      <c r="BG639" s="224">
        <f>IF(N639="zákl. přenesená",J639,0)</f>
        <v>0</v>
      </c>
      <c r="BH639" s="224">
        <f>IF(N639="sníž. přenesená",J639,0)</f>
        <v>0</v>
      </c>
      <c r="BI639" s="224">
        <f>IF(N639="nulová",J639,0)</f>
        <v>0</v>
      </c>
      <c r="BJ639" s="17" t="s">
        <v>82</v>
      </c>
      <c r="BK639" s="224">
        <f>ROUND(I639*H639,2)</f>
        <v>0</v>
      </c>
      <c r="BL639" s="17" t="s">
        <v>228</v>
      </c>
      <c r="BM639" s="223" t="s">
        <v>1506</v>
      </c>
    </row>
    <row r="640" spans="1:51" s="13" customFormat="1" ht="12">
      <c r="A640" s="13"/>
      <c r="B640" s="236"/>
      <c r="C640" s="237"/>
      <c r="D640" s="227" t="s">
        <v>358</v>
      </c>
      <c r="E640" s="238" t="s">
        <v>1507</v>
      </c>
      <c r="F640" s="239" t="s">
        <v>1508</v>
      </c>
      <c r="G640" s="237"/>
      <c r="H640" s="240">
        <v>0.343</v>
      </c>
      <c r="I640" s="241"/>
      <c r="J640" s="237"/>
      <c r="K640" s="237"/>
      <c r="L640" s="242"/>
      <c r="M640" s="243"/>
      <c r="N640" s="244"/>
      <c r="O640" s="244"/>
      <c r="P640" s="244"/>
      <c r="Q640" s="244"/>
      <c r="R640" s="244"/>
      <c r="S640" s="244"/>
      <c r="T640" s="245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T640" s="246" t="s">
        <v>358</v>
      </c>
      <c r="AU640" s="246" t="s">
        <v>82</v>
      </c>
      <c r="AV640" s="13" t="s">
        <v>138</v>
      </c>
      <c r="AW640" s="13" t="s">
        <v>35</v>
      </c>
      <c r="AX640" s="13" t="s">
        <v>74</v>
      </c>
      <c r="AY640" s="246" t="s">
        <v>351</v>
      </c>
    </row>
    <row r="641" spans="1:51" s="13" customFormat="1" ht="12">
      <c r="A641" s="13"/>
      <c r="B641" s="236"/>
      <c r="C641" s="237"/>
      <c r="D641" s="227" t="s">
        <v>358</v>
      </c>
      <c r="E641" s="238" t="s">
        <v>284</v>
      </c>
      <c r="F641" s="239" t="s">
        <v>1509</v>
      </c>
      <c r="G641" s="237"/>
      <c r="H641" s="240">
        <v>2.613</v>
      </c>
      <c r="I641" s="241"/>
      <c r="J641" s="237"/>
      <c r="K641" s="237"/>
      <c r="L641" s="242"/>
      <c r="M641" s="243"/>
      <c r="N641" s="244"/>
      <c r="O641" s="244"/>
      <c r="P641" s="244"/>
      <c r="Q641" s="244"/>
      <c r="R641" s="244"/>
      <c r="S641" s="244"/>
      <c r="T641" s="245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T641" s="246" t="s">
        <v>358</v>
      </c>
      <c r="AU641" s="246" t="s">
        <v>82</v>
      </c>
      <c r="AV641" s="13" t="s">
        <v>138</v>
      </c>
      <c r="AW641" s="13" t="s">
        <v>35</v>
      </c>
      <c r="AX641" s="13" t="s">
        <v>74</v>
      </c>
      <c r="AY641" s="246" t="s">
        <v>351</v>
      </c>
    </row>
    <row r="642" spans="1:51" s="13" customFormat="1" ht="12">
      <c r="A642" s="13"/>
      <c r="B642" s="236"/>
      <c r="C642" s="237"/>
      <c r="D642" s="227" t="s">
        <v>358</v>
      </c>
      <c r="E642" s="238" t="s">
        <v>1510</v>
      </c>
      <c r="F642" s="239" t="s">
        <v>1511</v>
      </c>
      <c r="G642" s="237"/>
      <c r="H642" s="240">
        <v>2.956</v>
      </c>
      <c r="I642" s="241"/>
      <c r="J642" s="237"/>
      <c r="K642" s="237"/>
      <c r="L642" s="242"/>
      <c r="M642" s="243"/>
      <c r="N642" s="244"/>
      <c r="O642" s="244"/>
      <c r="P642" s="244"/>
      <c r="Q642" s="244"/>
      <c r="R642" s="244"/>
      <c r="S642" s="244"/>
      <c r="T642" s="245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T642" s="246" t="s">
        <v>358</v>
      </c>
      <c r="AU642" s="246" t="s">
        <v>82</v>
      </c>
      <c r="AV642" s="13" t="s">
        <v>138</v>
      </c>
      <c r="AW642" s="13" t="s">
        <v>35</v>
      </c>
      <c r="AX642" s="13" t="s">
        <v>82</v>
      </c>
      <c r="AY642" s="246" t="s">
        <v>351</v>
      </c>
    </row>
    <row r="643" spans="1:65" s="2" customFormat="1" ht="44.25" customHeight="1">
      <c r="A643" s="38"/>
      <c r="B643" s="39"/>
      <c r="C643" s="212" t="s">
        <v>1512</v>
      </c>
      <c r="D643" s="212" t="s">
        <v>352</v>
      </c>
      <c r="E643" s="213" t="s">
        <v>1513</v>
      </c>
      <c r="F643" s="214" t="s">
        <v>1514</v>
      </c>
      <c r="G643" s="215" t="s">
        <v>1515</v>
      </c>
      <c r="H643" s="216">
        <v>1</v>
      </c>
      <c r="I643" s="217"/>
      <c r="J643" s="218">
        <f>ROUND(I643*H643,2)</f>
        <v>0</v>
      </c>
      <c r="K643" s="214" t="s">
        <v>28</v>
      </c>
      <c r="L643" s="44"/>
      <c r="M643" s="219" t="s">
        <v>28</v>
      </c>
      <c r="N643" s="220" t="s">
        <v>45</v>
      </c>
      <c r="O643" s="84"/>
      <c r="P643" s="221">
        <f>O643*H643</f>
        <v>0</v>
      </c>
      <c r="Q643" s="221">
        <v>0</v>
      </c>
      <c r="R643" s="221">
        <f>Q643*H643</f>
        <v>0</v>
      </c>
      <c r="S643" s="221">
        <v>0</v>
      </c>
      <c r="T643" s="222">
        <f>S643*H643</f>
        <v>0</v>
      </c>
      <c r="U643" s="38"/>
      <c r="V643" s="38"/>
      <c r="W643" s="38"/>
      <c r="X643" s="38"/>
      <c r="Y643" s="38"/>
      <c r="Z643" s="38"/>
      <c r="AA643" s="38"/>
      <c r="AB643" s="38"/>
      <c r="AC643" s="38"/>
      <c r="AD643" s="38"/>
      <c r="AE643" s="38"/>
      <c r="AR643" s="223" t="s">
        <v>228</v>
      </c>
      <c r="AT643" s="223" t="s">
        <v>352</v>
      </c>
      <c r="AU643" s="223" t="s">
        <v>82</v>
      </c>
      <c r="AY643" s="17" t="s">
        <v>351</v>
      </c>
      <c r="BE643" s="224">
        <f>IF(N643="základní",J643,0)</f>
        <v>0</v>
      </c>
      <c r="BF643" s="224">
        <f>IF(N643="snížená",J643,0)</f>
        <v>0</v>
      </c>
      <c r="BG643" s="224">
        <f>IF(N643="zákl. přenesená",J643,0)</f>
        <v>0</v>
      </c>
      <c r="BH643" s="224">
        <f>IF(N643="sníž. přenesená",J643,0)</f>
        <v>0</v>
      </c>
      <c r="BI643" s="224">
        <f>IF(N643="nulová",J643,0)</f>
        <v>0</v>
      </c>
      <c r="BJ643" s="17" t="s">
        <v>82</v>
      </c>
      <c r="BK643" s="224">
        <f>ROUND(I643*H643,2)</f>
        <v>0</v>
      </c>
      <c r="BL643" s="17" t="s">
        <v>228</v>
      </c>
      <c r="BM643" s="223" t="s">
        <v>1516</v>
      </c>
    </row>
    <row r="644" spans="1:51" s="12" customFormat="1" ht="12">
      <c r="A644" s="12"/>
      <c r="B644" s="225"/>
      <c r="C644" s="226"/>
      <c r="D644" s="227" t="s">
        <v>358</v>
      </c>
      <c r="E644" s="228" t="s">
        <v>28</v>
      </c>
      <c r="F644" s="229" t="s">
        <v>1179</v>
      </c>
      <c r="G644" s="226"/>
      <c r="H644" s="228" t="s">
        <v>28</v>
      </c>
      <c r="I644" s="230"/>
      <c r="J644" s="226"/>
      <c r="K644" s="226"/>
      <c r="L644" s="231"/>
      <c r="M644" s="232"/>
      <c r="N644" s="233"/>
      <c r="O644" s="233"/>
      <c r="P644" s="233"/>
      <c r="Q644" s="233"/>
      <c r="R644" s="233"/>
      <c r="S644" s="233"/>
      <c r="T644" s="234"/>
      <c r="U644" s="12"/>
      <c r="V644" s="12"/>
      <c r="W644" s="12"/>
      <c r="X644" s="12"/>
      <c r="Y644" s="12"/>
      <c r="Z644" s="12"/>
      <c r="AA644" s="12"/>
      <c r="AB644" s="12"/>
      <c r="AC644" s="12"/>
      <c r="AD644" s="12"/>
      <c r="AE644" s="12"/>
      <c r="AT644" s="235" t="s">
        <v>358</v>
      </c>
      <c r="AU644" s="235" t="s">
        <v>82</v>
      </c>
      <c r="AV644" s="12" t="s">
        <v>82</v>
      </c>
      <c r="AW644" s="12" t="s">
        <v>35</v>
      </c>
      <c r="AX644" s="12" t="s">
        <v>74</v>
      </c>
      <c r="AY644" s="235" t="s">
        <v>351</v>
      </c>
    </row>
    <row r="645" spans="1:51" s="13" customFormat="1" ht="12">
      <c r="A645" s="13"/>
      <c r="B645" s="236"/>
      <c r="C645" s="237"/>
      <c r="D645" s="227" t="s">
        <v>358</v>
      </c>
      <c r="E645" s="238" t="s">
        <v>1517</v>
      </c>
      <c r="F645" s="239" t="s">
        <v>82</v>
      </c>
      <c r="G645" s="237"/>
      <c r="H645" s="240">
        <v>1</v>
      </c>
      <c r="I645" s="241"/>
      <c r="J645" s="237"/>
      <c r="K645" s="237"/>
      <c r="L645" s="242"/>
      <c r="M645" s="243"/>
      <c r="N645" s="244"/>
      <c r="O645" s="244"/>
      <c r="P645" s="244"/>
      <c r="Q645" s="244"/>
      <c r="R645" s="244"/>
      <c r="S645" s="244"/>
      <c r="T645" s="245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T645" s="246" t="s">
        <v>358</v>
      </c>
      <c r="AU645" s="246" t="s">
        <v>82</v>
      </c>
      <c r="AV645" s="13" t="s">
        <v>138</v>
      </c>
      <c r="AW645" s="13" t="s">
        <v>35</v>
      </c>
      <c r="AX645" s="13" t="s">
        <v>82</v>
      </c>
      <c r="AY645" s="246" t="s">
        <v>351</v>
      </c>
    </row>
    <row r="646" spans="1:65" s="2" customFormat="1" ht="33" customHeight="1">
      <c r="A646" s="38"/>
      <c r="B646" s="39"/>
      <c r="C646" s="212" t="s">
        <v>1518</v>
      </c>
      <c r="D646" s="212" t="s">
        <v>352</v>
      </c>
      <c r="E646" s="213" t="s">
        <v>1519</v>
      </c>
      <c r="F646" s="214" t="s">
        <v>1520</v>
      </c>
      <c r="G646" s="215" t="s">
        <v>1086</v>
      </c>
      <c r="H646" s="216">
        <v>1</v>
      </c>
      <c r="I646" s="217"/>
      <c r="J646" s="218">
        <f>ROUND(I646*H646,2)</f>
        <v>0</v>
      </c>
      <c r="K646" s="214" t="s">
        <v>28</v>
      </c>
      <c r="L646" s="44"/>
      <c r="M646" s="219" t="s">
        <v>28</v>
      </c>
      <c r="N646" s="220" t="s">
        <v>45</v>
      </c>
      <c r="O646" s="84"/>
      <c r="P646" s="221">
        <f>O646*H646</f>
        <v>0</v>
      </c>
      <c r="Q646" s="221">
        <v>0</v>
      </c>
      <c r="R646" s="221">
        <f>Q646*H646</f>
        <v>0</v>
      </c>
      <c r="S646" s="221">
        <v>0</v>
      </c>
      <c r="T646" s="222">
        <f>S646*H646</f>
        <v>0</v>
      </c>
      <c r="U646" s="38"/>
      <c r="V646" s="38"/>
      <c r="W646" s="38"/>
      <c r="X646" s="38"/>
      <c r="Y646" s="38"/>
      <c r="Z646" s="38"/>
      <c r="AA646" s="38"/>
      <c r="AB646" s="38"/>
      <c r="AC646" s="38"/>
      <c r="AD646" s="38"/>
      <c r="AE646" s="38"/>
      <c r="AR646" s="223" t="s">
        <v>228</v>
      </c>
      <c r="AT646" s="223" t="s">
        <v>352</v>
      </c>
      <c r="AU646" s="223" t="s">
        <v>82</v>
      </c>
      <c r="AY646" s="17" t="s">
        <v>351</v>
      </c>
      <c r="BE646" s="224">
        <f>IF(N646="základní",J646,0)</f>
        <v>0</v>
      </c>
      <c r="BF646" s="224">
        <f>IF(N646="snížená",J646,0)</f>
        <v>0</v>
      </c>
      <c r="BG646" s="224">
        <f>IF(N646="zákl. přenesená",J646,0)</f>
        <v>0</v>
      </c>
      <c r="BH646" s="224">
        <f>IF(N646="sníž. přenesená",J646,0)</f>
        <v>0</v>
      </c>
      <c r="BI646" s="224">
        <f>IF(N646="nulová",J646,0)</f>
        <v>0</v>
      </c>
      <c r="BJ646" s="17" t="s">
        <v>82</v>
      </c>
      <c r="BK646" s="224">
        <f>ROUND(I646*H646,2)</f>
        <v>0</v>
      </c>
      <c r="BL646" s="17" t="s">
        <v>228</v>
      </c>
      <c r="BM646" s="223" t="s">
        <v>1521</v>
      </c>
    </row>
    <row r="647" spans="1:51" s="12" customFormat="1" ht="12">
      <c r="A647" s="12"/>
      <c r="B647" s="225"/>
      <c r="C647" s="226"/>
      <c r="D647" s="227" t="s">
        <v>358</v>
      </c>
      <c r="E647" s="228" t="s">
        <v>28</v>
      </c>
      <c r="F647" s="229" t="s">
        <v>1088</v>
      </c>
      <c r="G647" s="226"/>
      <c r="H647" s="228" t="s">
        <v>28</v>
      </c>
      <c r="I647" s="230"/>
      <c r="J647" s="226"/>
      <c r="K647" s="226"/>
      <c r="L647" s="231"/>
      <c r="M647" s="232"/>
      <c r="N647" s="233"/>
      <c r="O647" s="233"/>
      <c r="P647" s="233"/>
      <c r="Q647" s="233"/>
      <c r="R647" s="233"/>
      <c r="S647" s="233"/>
      <c r="T647" s="234"/>
      <c r="U647" s="12"/>
      <c r="V647" s="12"/>
      <c r="W647" s="12"/>
      <c r="X647" s="12"/>
      <c r="Y647" s="12"/>
      <c r="Z647" s="12"/>
      <c r="AA647" s="12"/>
      <c r="AB647" s="12"/>
      <c r="AC647" s="12"/>
      <c r="AD647" s="12"/>
      <c r="AE647" s="12"/>
      <c r="AT647" s="235" t="s">
        <v>358</v>
      </c>
      <c r="AU647" s="235" t="s">
        <v>82</v>
      </c>
      <c r="AV647" s="12" t="s">
        <v>82</v>
      </c>
      <c r="AW647" s="12" t="s">
        <v>35</v>
      </c>
      <c r="AX647" s="12" t="s">
        <v>74</v>
      </c>
      <c r="AY647" s="235" t="s">
        <v>351</v>
      </c>
    </row>
    <row r="648" spans="1:51" s="13" customFormat="1" ht="12">
      <c r="A648" s="13"/>
      <c r="B648" s="236"/>
      <c r="C648" s="237"/>
      <c r="D648" s="227" t="s">
        <v>358</v>
      </c>
      <c r="E648" s="238" t="s">
        <v>1522</v>
      </c>
      <c r="F648" s="239" t="s">
        <v>82</v>
      </c>
      <c r="G648" s="237"/>
      <c r="H648" s="240">
        <v>1</v>
      </c>
      <c r="I648" s="241"/>
      <c r="J648" s="237"/>
      <c r="K648" s="237"/>
      <c r="L648" s="242"/>
      <c r="M648" s="243"/>
      <c r="N648" s="244"/>
      <c r="O648" s="244"/>
      <c r="P648" s="244"/>
      <c r="Q648" s="244"/>
      <c r="R648" s="244"/>
      <c r="S648" s="244"/>
      <c r="T648" s="245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T648" s="246" t="s">
        <v>358</v>
      </c>
      <c r="AU648" s="246" t="s">
        <v>82</v>
      </c>
      <c r="AV648" s="13" t="s">
        <v>138</v>
      </c>
      <c r="AW648" s="13" t="s">
        <v>35</v>
      </c>
      <c r="AX648" s="13" t="s">
        <v>82</v>
      </c>
      <c r="AY648" s="246" t="s">
        <v>351</v>
      </c>
    </row>
    <row r="649" spans="1:65" s="2" customFormat="1" ht="16.5" customHeight="1">
      <c r="A649" s="38"/>
      <c r="B649" s="39"/>
      <c r="C649" s="212" t="s">
        <v>1523</v>
      </c>
      <c r="D649" s="212" t="s">
        <v>352</v>
      </c>
      <c r="E649" s="213" t="s">
        <v>1524</v>
      </c>
      <c r="F649" s="214" t="s">
        <v>1525</v>
      </c>
      <c r="G649" s="215" t="s">
        <v>1086</v>
      </c>
      <c r="H649" s="216">
        <v>1</v>
      </c>
      <c r="I649" s="217"/>
      <c r="J649" s="218">
        <f>ROUND(I649*H649,2)</f>
        <v>0</v>
      </c>
      <c r="K649" s="214" t="s">
        <v>28</v>
      </c>
      <c r="L649" s="44"/>
      <c r="M649" s="219" t="s">
        <v>28</v>
      </c>
      <c r="N649" s="220" t="s">
        <v>45</v>
      </c>
      <c r="O649" s="84"/>
      <c r="P649" s="221">
        <f>O649*H649</f>
        <v>0</v>
      </c>
      <c r="Q649" s="221">
        <v>0</v>
      </c>
      <c r="R649" s="221">
        <f>Q649*H649</f>
        <v>0</v>
      </c>
      <c r="S649" s="221">
        <v>0</v>
      </c>
      <c r="T649" s="222">
        <f>S649*H649</f>
        <v>0</v>
      </c>
      <c r="U649" s="38"/>
      <c r="V649" s="38"/>
      <c r="W649" s="38"/>
      <c r="X649" s="38"/>
      <c r="Y649" s="38"/>
      <c r="Z649" s="38"/>
      <c r="AA649" s="38"/>
      <c r="AB649" s="38"/>
      <c r="AC649" s="38"/>
      <c r="AD649" s="38"/>
      <c r="AE649" s="38"/>
      <c r="AR649" s="223" t="s">
        <v>228</v>
      </c>
      <c r="AT649" s="223" t="s">
        <v>352</v>
      </c>
      <c r="AU649" s="223" t="s">
        <v>82</v>
      </c>
      <c r="AY649" s="17" t="s">
        <v>351</v>
      </c>
      <c r="BE649" s="224">
        <f>IF(N649="základní",J649,0)</f>
        <v>0</v>
      </c>
      <c r="BF649" s="224">
        <f>IF(N649="snížená",J649,0)</f>
        <v>0</v>
      </c>
      <c r="BG649" s="224">
        <f>IF(N649="zákl. přenesená",J649,0)</f>
        <v>0</v>
      </c>
      <c r="BH649" s="224">
        <f>IF(N649="sníž. přenesená",J649,0)</f>
        <v>0</v>
      </c>
      <c r="BI649" s="224">
        <f>IF(N649="nulová",J649,0)</f>
        <v>0</v>
      </c>
      <c r="BJ649" s="17" t="s">
        <v>82</v>
      </c>
      <c r="BK649" s="224">
        <f>ROUND(I649*H649,2)</f>
        <v>0</v>
      </c>
      <c r="BL649" s="17" t="s">
        <v>228</v>
      </c>
      <c r="BM649" s="223" t="s">
        <v>1526</v>
      </c>
    </row>
    <row r="650" spans="1:51" s="12" customFormat="1" ht="12">
      <c r="A650" s="12"/>
      <c r="B650" s="225"/>
      <c r="C650" s="226"/>
      <c r="D650" s="227" t="s">
        <v>358</v>
      </c>
      <c r="E650" s="228" t="s">
        <v>28</v>
      </c>
      <c r="F650" s="229" t="s">
        <v>1179</v>
      </c>
      <c r="G650" s="226"/>
      <c r="H650" s="228" t="s">
        <v>28</v>
      </c>
      <c r="I650" s="230"/>
      <c r="J650" s="226"/>
      <c r="K650" s="226"/>
      <c r="L650" s="231"/>
      <c r="M650" s="232"/>
      <c r="N650" s="233"/>
      <c r="O650" s="233"/>
      <c r="P650" s="233"/>
      <c r="Q650" s="233"/>
      <c r="R650" s="233"/>
      <c r="S650" s="233"/>
      <c r="T650" s="234"/>
      <c r="U650" s="12"/>
      <c r="V650" s="12"/>
      <c r="W650" s="12"/>
      <c r="X650" s="12"/>
      <c r="Y650" s="12"/>
      <c r="Z650" s="12"/>
      <c r="AA650" s="12"/>
      <c r="AB650" s="12"/>
      <c r="AC650" s="12"/>
      <c r="AD650" s="12"/>
      <c r="AE650" s="12"/>
      <c r="AT650" s="235" t="s">
        <v>358</v>
      </c>
      <c r="AU650" s="235" t="s">
        <v>82</v>
      </c>
      <c r="AV650" s="12" t="s">
        <v>82</v>
      </c>
      <c r="AW650" s="12" t="s">
        <v>35</v>
      </c>
      <c r="AX650" s="12" t="s">
        <v>74</v>
      </c>
      <c r="AY650" s="235" t="s">
        <v>351</v>
      </c>
    </row>
    <row r="651" spans="1:51" s="13" customFormat="1" ht="12">
      <c r="A651" s="13"/>
      <c r="B651" s="236"/>
      <c r="C651" s="237"/>
      <c r="D651" s="227" t="s">
        <v>358</v>
      </c>
      <c r="E651" s="238" t="s">
        <v>1527</v>
      </c>
      <c r="F651" s="239" t="s">
        <v>82</v>
      </c>
      <c r="G651" s="237"/>
      <c r="H651" s="240">
        <v>1</v>
      </c>
      <c r="I651" s="241"/>
      <c r="J651" s="237"/>
      <c r="K651" s="237"/>
      <c r="L651" s="242"/>
      <c r="M651" s="243"/>
      <c r="N651" s="244"/>
      <c r="O651" s="244"/>
      <c r="P651" s="244"/>
      <c r="Q651" s="244"/>
      <c r="R651" s="244"/>
      <c r="S651" s="244"/>
      <c r="T651" s="245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T651" s="246" t="s">
        <v>358</v>
      </c>
      <c r="AU651" s="246" t="s">
        <v>82</v>
      </c>
      <c r="AV651" s="13" t="s">
        <v>138</v>
      </c>
      <c r="AW651" s="13" t="s">
        <v>35</v>
      </c>
      <c r="AX651" s="13" t="s">
        <v>82</v>
      </c>
      <c r="AY651" s="246" t="s">
        <v>351</v>
      </c>
    </row>
    <row r="652" spans="1:65" s="2" customFormat="1" ht="44.25" customHeight="1">
      <c r="A652" s="38"/>
      <c r="B652" s="39"/>
      <c r="C652" s="212" t="s">
        <v>1528</v>
      </c>
      <c r="D652" s="212" t="s">
        <v>352</v>
      </c>
      <c r="E652" s="213" t="s">
        <v>1529</v>
      </c>
      <c r="F652" s="214" t="s">
        <v>1530</v>
      </c>
      <c r="G652" s="215" t="s">
        <v>540</v>
      </c>
      <c r="H652" s="216">
        <v>22.947</v>
      </c>
      <c r="I652" s="217"/>
      <c r="J652" s="218">
        <f>ROUND(I652*H652,2)</f>
        <v>0</v>
      </c>
      <c r="K652" s="214" t="s">
        <v>356</v>
      </c>
      <c r="L652" s="44"/>
      <c r="M652" s="219" t="s">
        <v>28</v>
      </c>
      <c r="N652" s="220" t="s">
        <v>45</v>
      </c>
      <c r="O652" s="84"/>
      <c r="P652" s="221">
        <f>O652*H652</f>
        <v>0</v>
      </c>
      <c r="Q652" s="221">
        <v>0</v>
      </c>
      <c r="R652" s="221">
        <f>Q652*H652</f>
        <v>0</v>
      </c>
      <c r="S652" s="221">
        <v>0</v>
      </c>
      <c r="T652" s="222">
        <f>S652*H652</f>
        <v>0</v>
      </c>
      <c r="U652" s="38"/>
      <c r="V652" s="38"/>
      <c r="W652" s="38"/>
      <c r="X652" s="38"/>
      <c r="Y652" s="38"/>
      <c r="Z652" s="38"/>
      <c r="AA652" s="38"/>
      <c r="AB652" s="38"/>
      <c r="AC652" s="38"/>
      <c r="AD652" s="38"/>
      <c r="AE652" s="38"/>
      <c r="AR652" s="223" t="s">
        <v>228</v>
      </c>
      <c r="AT652" s="223" t="s">
        <v>352</v>
      </c>
      <c r="AU652" s="223" t="s">
        <v>82</v>
      </c>
      <c r="AY652" s="17" t="s">
        <v>351</v>
      </c>
      <c r="BE652" s="224">
        <f>IF(N652="základní",J652,0)</f>
        <v>0</v>
      </c>
      <c r="BF652" s="224">
        <f>IF(N652="snížená",J652,0)</f>
        <v>0</v>
      </c>
      <c r="BG652" s="224">
        <f>IF(N652="zákl. přenesená",J652,0)</f>
        <v>0</v>
      </c>
      <c r="BH652" s="224">
        <f>IF(N652="sníž. přenesená",J652,0)</f>
        <v>0</v>
      </c>
      <c r="BI652" s="224">
        <f>IF(N652="nulová",J652,0)</f>
        <v>0</v>
      </c>
      <c r="BJ652" s="17" t="s">
        <v>82</v>
      </c>
      <c r="BK652" s="224">
        <f>ROUND(I652*H652,2)</f>
        <v>0</v>
      </c>
      <c r="BL652" s="17" t="s">
        <v>228</v>
      </c>
      <c r="BM652" s="223" t="s">
        <v>1531</v>
      </c>
    </row>
    <row r="653" spans="1:63" s="11" customFormat="1" ht="25.9" customHeight="1">
      <c r="A653" s="11"/>
      <c r="B653" s="198"/>
      <c r="C653" s="199"/>
      <c r="D653" s="200" t="s">
        <v>73</v>
      </c>
      <c r="E653" s="201" t="s">
        <v>1532</v>
      </c>
      <c r="F653" s="201" t="s">
        <v>1533</v>
      </c>
      <c r="G653" s="199"/>
      <c r="H653" s="199"/>
      <c r="I653" s="202"/>
      <c r="J653" s="203">
        <f>BK653</f>
        <v>0</v>
      </c>
      <c r="K653" s="199"/>
      <c r="L653" s="204"/>
      <c r="M653" s="205"/>
      <c r="N653" s="206"/>
      <c r="O653" s="206"/>
      <c r="P653" s="207">
        <f>SUM(P654:P688)</f>
        <v>0</v>
      </c>
      <c r="Q653" s="206"/>
      <c r="R653" s="207">
        <f>SUM(R654:R688)</f>
        <v>3.1915403899999997</v>
      </c>
      <c r="S653" s="206"/>
      <c r="T653" s="208">
        <f>SUM(T654:T688)</f>
        <v>0.10120000000000001</v>
      </c>
      <c r="U653" s="11"/>
      <c r="V653" s="11"/>
      <c r="W653" s="11"/>
      <c r="X653" s="11"/>
      <c r="Y653" s="11"/>
      <c r="Z653" s="11"/>
      <c r="AA653" s="11"/>
      <c r="AB653" s="11"/>
      <c r="AC653" s="11"/>
      <c r="AD653" s="11"/>
      <c r="AE653" s="11"/>
      <c r="AR653" s="209" t="s">
        <v>228</v>
      </c>
      <c r="AT653" s="210" t="s">
        <v>73</v>
      </c>
      <c r="AU653" s="210" t="s">
        <v>74</v>
      </c>
      <c r="AY653" s="209" t="s">
        <v>351</v>
      </c>
      <c r="BK653" s="211">
        <f>SUM(BK654:BK688)</f>
        <v>0</v>
      </c>
    </row>
    <row r="654" spans="1:65" s="2" customFormat="1" ht="33" customHeight="1">
      <c r="A654" s="38"/>
      <c r="B654" s="39"/>
      <c r="C654" s="212" t="s">
        <v>1534</v>
      </c>
      <c r="D654" s="212" t="s">
        <v>352</v>
      </c>
      <c r="E654" s="213" t="s">
        <v>1535</v>
      </c>
      <c r="F654" s="214" t="s">
        <v>1536</v>
      </c>
      <c r="G654" s="215" t="s">
        <v>398</v>
      </c>
      <c r="H654" s="216">
        <v>1.8</v>
      </c>
      <c r="I654" s="217"/>
      <c r="J654" s="218">
        <f>ROUND(I654*H654,2)</f>
        <v>0</v>
      </c>
      <c r="K654" s="214" t="s">
        <v>356</v>
      </c>
      <c r="L654" s="44"/>
      <c r="M654" s="219" t="s">
        <v>28</v>
      </c>
      <c r="N654" s="220" t="s">
        <v>45</v>
      </c>
      <c r="O654" s="84"/>
      <c r="P654" s="221">
        <f>O654*H654</f>
        <v>0</v>
      </c>
      <c r="Q654" s="221">
        <v>0.0001</v>
      </c>
      <c r="R654" s="221">
        <f>Q654*H654</f>
        <v>0.00018</v>
      </c>
      <c r="S654" s="221">
        <v>0</v>
      </c>
      <c r="T654" s="222">
        <f>S654*H654</f>
        <v>0</v>
      </c>
      <c r="U654" s="38"/>
      <c r="V654" s="38"/>
      <c r="W654" s="38"/>
      <c r="X654" s="38"/>
      <c r="Y654" s="38"/>
      <c r="Z654" s="38"/>
      <c r="AA654" s="38"/>
      <c r="AB654" s="38"/>
      <c r="AC654" s="38"/>
      <c r="AD654" s="38"/>
      <c r="AE654" s="38"/>
      <c r="AR654" s="223" t="s">
        <v>228</v>
      </c>
      <c r="AT654" s="223" t="s">
        <v>352</v>
      </c>
      <c r="AU654" s="223" t="s">
        <v>82</v>
      </c>
      <c r="AY654" s="17" t="s">
        <v>351</v>
      </c>
      <c r="BE654" s="224">
        <f>IF(N654="základní",J654,0)</f>
        <v>0</v>
      </c>
      <c r="BF654" s="224">
        <f>IF(N654="snížená",J654,0)</f>
        <v>0</v>
      </c>
      <c r="BG654" s="224">
        <f>IF(N654="zákl. přenesená",J654,0)</f>
        <v>0</v>
      </c>
      <c r="BH654" s="224">
        <f>IF(N654="sníž. přenesená",J654,0)</f>
        <v>0</v>
      </c>
      <c r="BI654" s="224">
        <f>IF(N654="nulová",J654,0)</f>
        <v>0</v>
      </c>
      <c r="BJ654" s="17" t="s">
        <v>82</v>
      </c>
      <c r="BK654" s="224">
        <f>ROUND(I654*H654,2)</f>
        <v>0</v>
      </c>
      <c r="BL654" s="17" t="s">
        <v>228</v>
      </c>
      <c r="BM654" s="223" t="s">
        <v>1537</v>
      </c>
    </row>
    <row r="655" spans="1:51" s="13" customFormat="1" ht="12">
      <c r="A655" s="13"/>
      <c r="B655" s="236"/>
      <c r="C655" s="237"/>
      <c r="D655" s="227" t="s">
        <v>358</v>
      </c>
      <c r="E655" s="238" t="s">
        <v>1538</v>
      </c>
      <c r="F655" s="239" t="s">
        <v>1539</v>
      </c>
      <c r="G655" s="237"/>
      <c r="H655" s="240">
        <v>1.8</v>
      </c>
      <c r="I655" s="241"/>
      <c r="J655" s="237"/>
      <c r="K655" s="237"/>
      <c r="L655" s="242"/>
      <c r="M655" s="243"/>
      <c r="N655" s="244"/>
      <c r="O655" s="244"/>
      <c r="P655" s="244"/>
      <c r="Q655" s="244"/>
      <c r="R655" s="244"/>
      <c r="S655" s="244"/>
      <c r="T655" s="245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T655" s="246" t="s">
        <v>358</v>
      </c>
      <c r="AU655" s="246" t="s">
        <v>82</v>
      </c>
      <c r="AV655" s="13" t="s">
        <v>138</v>
      </c>
      <c r="AW655" s="13" t="s">
        <v>35</v>
      </c>
      <c r="AX655" s="13" t="s">
        <v>82</v>
      </c>
      <c r="AY655" s="246" t="s">
        <v>351</v>
      </c>
    </row>
    <row r="656" spans="1:65" s="2" customFormat="1" ht="33" customHeight="1">
      <c r="A656" s="38"/>
      <c r="B656" s="39"/>
      <c r="C656" s="212" t="s">
        <v>1540</v>
      </c>
      <c r="D656" s="212" t="s">
        <v>352</v>
      </c>
      <c r="E656" s="213" t="s">
        <v>1541</v>
      </c>
      <c r="F656" s="214" t="s">
        <v>1542</v>
      </c>
      <c r="G656" s="215" t="s">
        <v>612</v>
      </c>
      <c r="H656" s="216">
        <v>139.85</v>
      </c>
      <c r="I656" s="217"/>
      <c r="J656" s="218">
        <f>ROUND(I656*H656,2)</f>
        <v>0</v>
      </c>
      <c r="K656" s="214" t="s">
        <v>356</v>
      </c>
      <c r="L656" s="44"/>
      <c r="M656" s="219" t="s">
        <v>28</v>
      </c>
      <c r="N656" s="220" t="s">
        <v>45</v>
      </c>
      <c r="O656" s="84"/>
      <c r="P656" s="221">
        <f>O656*H656</f>
        <v>0</v>
      </c>
      <c r="Q656" s="221">
        <v>0.00026</v>
      </c>
      <c r="R656" s="221">
        <f>Q656*H656</f>
        <v>0.036361</v>
      </c>
      <c r="S656" s="221">
        <v>0</v>
      </c>
      <c r="T656" s="222">
        <f>S656*H656</f>
        <v>0</v>
      </c>
      <c r="U656" s="38"/>
      <c r="V656" s="38"/>
      <c r="W656" s="38"/>
      <c r="X656" s="38"/>
      <c r="Y656" s="38"/>
      <c r="Z656" s="38"/>
      <c r="AA656" s="38"/>
      <c r="AB656" s="38"/>
      <c r="AC656" s="38"/>
      <c r="AD656" s="38"/>
      <c r="AE656" s="38"/>
      <c r="AR656" s="223" t="s">
        <v>228</v>
      </c>
      <c r="AT656" s="223" t="s">
        <v>352</v>
      </c>
      <c r="AU656" s="223" t="s">
        <v>82</v>
      </c>
      <c r="AY656" s="17" t="s">
        <v>351</v>
      </c>
      <c r="BE656" s="224">
        <f>IF(N656="základní",J656,0)</f>
        <v>0</v>
      </c>
      <c r="BF656" s="224">
        <f>IF(N656="snížená",J656,0)</f>
        <v>0</v>
      </c>
      <c r="BG656" s="224">
        <f>IF(N656="zákl. přenesená",J656,0)</f>
        <v>0</v>
      </c>
      <c r="BH656" s="224">
        <f>IF(N656="sníž. přenesená",J656,0)</f>
        <v>0</v>
      </c>
      <c r="BI656" s="224">
        <f>IF(N656="nulová",J656,0)</f>
        <v>0</v>
      </c>
      <c r="BJ656" s="17" t="s">
        <v>82</v>
      </c>
      <c r="BK656" s="224">
        <f>ROUND(I656*H656,2)</f>
        <v>0</v>
      </c>
      <c r="BL656" s="17" t="s">
        <v>228</v>
      </c>
      <c r="BM656" s="223" t="s">
        <v>1543</v>
      </c>
    </row>
    <row r="657" spans="1:51" s="13" customFormat="1" ht="12">
      <c r="A657" s="13"/>
      <c r="B657" s="236"/>
      <c r="C657" s="237"/>
      <c r="D657" s="227" t="s">
        <v>358</v>
      </c>
      <c r="E657" s="238" t="s">
        <v>1544</v>
      </c>
      <c r="F657" s="239" t="s">
        <v>1545</v>
      </c>
      <c r="G657" s="237"/>
      <c r="H657" s="240">
        <v>139.85</v>
      </c>
      <c r="I657" s="241"/>
      <c r="J657" s="237"/>
      <c r="K657" s="237"/>
      <c r="L657" s="242"/>
      <c r="M657" s="243"/>
      <c r="N657" s="244"/>
      <c r="O657" s="244"/>
      <c r="P657" s="244"/>
      <c r="Q657" s="244"/>
      <c r="R657" s="244"/>
      <c r="S657" s="244"/>
      <c r="T657" s="245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T657" s="246" t="s">
        <v>358</v>
      </c>
      <c r="AU657" s="246" t="s">
        <v>82</v>
      </c>
      <c r="AV657" s="13" t="s">
        <v>138</v>
      </c>
      <c r="AW657" s="13" t="s">
        <v>35</v>
      </c>
      <c r="AX657" s="13" t="s">
        <v>82</v>
      </c>
      <c r="AY657" s="246" t="s">
        <v>351</v>
      </c>
    </row>
    <row r="658" spans="1:65" s="2" customFormat="1" ht="33" customHeight="1">
      <c r="A658" s="38"/>
      <c r="B658" s="39"/>
      <c r="C658" s="212" t="s">
        <v>1546</v>
      </c>
      <c r="D658" s="212" t="s">
        <v>352</v>
      </c>
      <c r="E658" s="213" t="s">
        <v>1547</v>
      </c>
      <c r="F658" s="214" t="s">
        <v>1548</v>
      </c>
      <c r="G658" s="215" t="s">
        <v>398</v>
      </c>
      <c r="H658" s="216">
        <v>165.241</v>
      </c>
      <c r="I658" s="217"/>
      <c r="J658" s="218">
        <f>ROUND(I658*H658,2)</f>
        <v>0</v>
      </c>
      <c r="K658" s="214" t="s">
        <v>356</v>
      </c>
      <c r="L658" s="44"/>
      <c r="M658" s="219" t="s">
        <v>28</v>
      </c>
      <c r="N658" s="220" t="s">
        <v>45</v>
      </c>
      <c r="O658" s="84"/>
      <c r="P658" s="221">
        <f>O658*H658</f>
        <v>0</v>
      </c>
      <c r="Q658" s="221">
        <v>0.0001</v>
      </c>
      <c r="R658" s="221">
        <f>Q658*H658</f>
        <v>0.016524100000000003</v>
      </c>
      <c r="S658" s="221">
        <v>0</v>
      </c>
      <c r="T658" s="222">
        <f>S658*H658</f>
        <v>0</v>
      </c>
      <c r="U658" s="38"/>
      <c r="V658" s="38"/>
      <c r="W658" s="38"/>
      <c r="X658" s="38"/>
      <c r="Y658" s="38"/>
      <c r="Z658" s="38"/>
      <c r="AA658" s="38"/>
      <c r="AB658" s="38"/>
      <c r="AC658" s="38"/>
      <c r="AD658" s="38"/>
      <c r="AE658" s="38"/>
      <c r="AR658" s="223" t="s">
        <v>228</v>
      </c>
      <c r="AT658" s="223" t="s">
        <v>352</v>
      </c>
      <c r="AU658" s="223" t="s">
        <v>82</v>
      </c>
      <c r="AY658" s="17" t="s">
        <v>351</v>
      </c>
      <c r="BE658" s="224">
        <f>IF(N658="základní",J658,0)</f>
        <v>0</v>
      </c>
      <c r="BF658" s="224">
        <f>IF(N658="snížená",J658,0)</f>
        <v>0</v>
      </c>
      <c r="BG658" s="224">
        <f>IF(N658="zákl. přenesená",J658,0)</f>
        <v>0</v>
      </c>
      <c r="BH658" s="224">
        <f>IF(N658="sníž. přenesená",J658,0)</f>
        <v>0</v>
      </c>
      <c r="BI658" s="224">
        <f>IF(N658="nulová",J658,0)</f>
        <v>0</v>
      </c>
      <c r="BJ658" s="17" t="s">
        <v>82</v>
      </c>
      <c r="BK658" s="224">
        <f>ROUND(I658*H658,2)</f>
        <v>0</v>
      </c>
      <c r="BL658" s="17" t="s">
        <v>228</v>
      </c>
      <c r="BM658" s="223" t="s">
        <v>1549</v>
      </c>
    </row>
    <row r="659" spans="1:51" s="13" customFormat="1" ht="12">
      <c r="A659" s="13"/>
      <c r="B659" s="236"/>
      <c r="C659" s="237"/>
      <c r="D659" s="227" t="s">
        <v>358</v>
      </c>
      <c r="E659" s="238" t="s">
        <v>1550</v>
      </c>
      <c r="F659" s="239" t="s">
        <v>1199</v>
      </c>
      <c r="G659" s="237"/>
      <c r="H659" s="240">
        <v>161.15</v>
      </c>
      <c r="I659" s="241"/>
      <c r="J659" s="237"/>
      <c r="K659" s="237"/>
      <c r="L659" s="242"/>
      <c r="M659" s="243"/>
      <c r="N659" s="244"/>
      <c r="O659" s="244"/>
      <c r="P659" s="244"/>
      <c r="Q659" s="244"/>
      <c r="R659" s="244"/>
      <c r="S659" s="244"/>
      <c r="T659" s="245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T659" s="246" t="s">
        <v>358</v>
      </c>
      <c r="AU659" s="246" t="s">
        <v>82</v>
      </c>
      <c r="AV659" s="13" t="s">
        <v>138</v>
      </c>
      <c r="AW659" s="13" t="s">
        <v>35</v>
      </c>
      <c r="AX659" s="13" t="s">
        <v>74</v>
      </c>
      <c r="AY659" s="246" t="s">
        <v>351</v>
      </c>
    </row>
    <row r="660" spans="1:51" s="13" customFormat="1" ht="12">
      <c r="A660" s="13"/>
      <c r="B660" s="236"/>
      <c r="C660" s="237"/>
      <c r="D660" s="227" t="s">
        <v>358</v>
      </c>
      <c r="E660" s="238" t="s">
        <v>287</v>
      </c>
      <c r="F660" s="239" t="s">
        <v>1551</v>
      </c>
      <c r="G660" s="237"/>
      <c r="H660" s="240">
        <v>2.291</v>
      </c>
      <c r="I660" s="241"/>
      <c r="J660" s="237"/>
      <c r="K660" s="237"/>
      <c r="L660" s="242"/>
      <c r="M660" s="243"/>
      <c r="N660" s="244"/>
      <c r="O660" s="244"/>
      <c r="P660" s="244"/>
      <c r="Q660" s="244"/>
      <c r="R660" s="244"/>
      <c r="S660" s="244"/>
      <c r="T660" s="245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T660" s="246" t="s">
        <v>358</v>
      </c>
      <c r="AU660" s="246" t="s">
        <v>82</v>
      </c>
      <c r="AV660" s="13" t="s">
        <v>138</v>
      </c>
      <c r="AW660" s="13" t="s">
        <v>35</v>
      </c>
      <c r="AX660" s="13" t="s">
        <v>74</v>
      </c>
      <c r="AY660" s="246" t="s">
        <v>351</v>
      </c>
    </row>
    <row r="661" spans="1:51" s="13" customFormat="1" ht="12">
      <c r="A661" s="13"/>
      <c r="B661" s="236"/>
      <c r="C661" s="237"/>
      <c r="D661" s="227" t="s">
        <v>358</v>
      </c>
      <c r="E661" s="238" t="s">
        <v>290</v>
      </c>
      <c r="F661" s="239" t="s">
        <v>1552</v>
      </c>
      <c r="G661" s="237"/>
      <c r="H661" s="240">
        <v>1.8</v>
      </c>
      <c r="I661" s="241"/>
      <c r="J661" s="237"/>
      <c r="K661" s="237"/>
      <c r="L661" s="242"/>
      <c r="M661" s="243"/>
      <c r="N661" s="244"/>
      <c r="O661" s="244"/>
      <c r="P661" s="244"/>
      <c r="Q661" s="244"/>
      <c r="R661" s="244"/>
      <c r="S661" s="244"/>
      <c r="T661" s="245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T661" s="246" t="s">
        <v>358</v>
      </c>
      <c r="AU661" s="246" t="s">
        <v>82</v>
      </c>
      <c r="AV661" s="13" t="s">
        <v>138</v>
      </c>
      <c r="AW661" s="13" t="s">
        <v>35</v>
      </c>
      <c r="AX661" s="13" t="s">
        <v>74</v>
      </c>
      <c r="AY661" s="246" t="s">
        <v>351</v>
      </c>
    </row>
    <row r="662" spans="1:51" s="13" customFormat="1" ht="12">
      <c r="A662" s="13"/>
      <c r="B662" s="236"/>
      <c r="C662" s="237"/>
      <c r="D662" s="227" t="s">
        <v>358</v>
      </c>
      <c r="E662" s="238" t="s">
        <v>1553</v>
      </c>
      <c r="F662" s="239" t="s">
        <v>1554</v>
      </c>
      <c r="G662" s="237"/>
      <c r="H662" s="240">
        <v>165.241</v>
      </c>
      <c r="I662" s="241"/>
      <c r="J662" s="237"/>
      <c r="K662" s="237"/>
      <c r="L662" s="242"/>
      <c r="M662" s="243"/>
      <c r="N662" s="244"/>
      <c r="O662" s="244"/>
      <c r="P662" s="244"/>
      <c r="Q662" s="244"/>
      <c r="R662" s="244"/>
      <c r="S662" s="244"/>
      <c r="T662" s="245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T662" s="246" t="s">
        <v>358</v>
      </c>
      <c r="AU662" s="246" t="s">
        <v>82</v>
      </c>
      <c r="AV662" s="13" t="s">
        <v>138</v>
      </c>
      <c r="AW662" s="13" t="s">
        <v>35</v>
      </c>
      <c r="AX662" s="13" t="s">
        <v>82</v>
      </c>
      <c r="AY662" s="246" t="s">
        <v>351</v>
      </c>
    </row>
    <row r="663" spans="1:65" s="2" customFormat="1" ht="21.75" customHeight="1">
      <c r="A663" s="38"/>
      <c r="B663" s="39"/>
      <c r="C663" s="212" t="s">
        <v>1555</v>
      </c>
      <c r="D663" s="212" t="s">
        <v>352</v>
      </c>
      <c r="E663" s="213" t="s">
        <v>1556</v>
      </c>
      <c r="F663" s="214" t="s">
        <v>1557</v>
      </c>
      <c r="G663" s="215" t="s">
        <v>398</v>
      </c>
      <c r="H663" s="216">
        <v>5.99</v>
      </c>
      <c r="I663" s="217"/>
      <c r="J663" s="218">
        <f>ROUND(I663*H663,2)</f>
        <v>0</v>
      </c>
      <c r="K663" s="214" t="s">
        <v>356</v>
      </c>
      <c r="L663" s="44"/>
      <c r="M663" s="219" t="s">
        <v>28</v>
      </c>
      <c r="N663" s="220" t="s">
        <v>45</v>
      </c>
      <c r="O663" s="84"/>
      <c r="P663" s="221">
        <f>O663*H663</f>
        <v>0</v>
      </c>
      <c r="Q663" s="221">
        <v>0</v>
      </c>
      <c r="R663" s="221">
        <f>Q663*H663</f>
        <v>0</v>
      </c>
      <c r="S663" s="221">
        <v>0</v>
      </c>
      <c r="T663" s="222">
        <f>S663*H663</f>
        <v>0</v>
      </c>
      <c r="U663" s="38"/>
      <c r="V663" s="38"/>
      <c r="W663" s="38"/>
      <c r="X663" s="38"/>
      <c r="Y663" s="38"/>
      <c r="Z663" s="38"/>
      <c r="AA663" s="38"/>
      <c r="AB663" s="38"/>
      <c r="AC663" s="38"/>
      <c r="AD663" s="38"/>
      <c r="AE663" s="38"/>
      <c r="AR663" s="223" t="s">
        <v>228</v>
      </c>
      <c r="AT663" s="223" t="s">
        <v>352</v>
      </c>
      <c r="AU663" s="223" t="s">
        <v>82</v>
      </c>
      <c r="AY663" s="17" t="s">
        <v>351</v>
      </c>
      <c r="BE663" s="224">
        <f>IF(N663="základní",J663,0)</f>
        <v>0</v>
      </c>
      <c r="BF663" s="224">
        <f>IF(N663="snížená",J663,0)</f>
        <v>0</v>
      </c>
      <c r="BG663" s="224">
        <f>IF(N663="zákl. přenesená",J663,0)</f>
        <v>0</v>
      </c>
      <c r="BH663" s="224">
        <f>IF(N663="sníž. přenesená",J663,0)</f>
        <v>0</v>
      </c>
      <c r="BI663" s="224">
        <f>IF(N663="nulová",J663,0)</f>
        <v>0</v>
      </c>
      <c r="BJ663" s="17" t="s">
        <v>82</v>
      </c>
      <c r="BK663" s="224">
        <f>ROUND(I663*H663,2)</f>
        <v>0</v>
      </c>
      <c r="BL663" s="17" t="s">
        <v>228</v>
      </c>
      <c r="BM663" s="223" t="s">
        <v>1558</v>
      </c>
    </row>
    <row r="664" spans="1:51" s="12" customFormat="1" ht="12">
      <c r="A664" s="12"/>
      <c r="B664" s="225"/>
      <c r="C664" s="226"/>
      <c r="D664" s="227" t="s">
        <v>358</v>
      </c>
      <c r="E664" s="228" t="s">
        <v>28</v>
      </c>
      <c r="F664" s="229" t="s">
        <v>582</v>
      </c>
      <c r="G664" s="226"/>
      <c r="H664" s="228" t="s">
        <v>28</v>
      </c>
      <c r="I664" s="230"/>
      <c r="J664" s="226"/>
      <c r="K664" s="226"/>
      <c r="L664" s="231"/>
      <c r="M664" s="232"/>
      <c r="N664" s="233"/>
      <c r="O664" s="233"/>
      <c r="P664" s="233"/>
      <c r="Q664" s="233"/>
      <c r="R664" s="233"/>
      <c r="S664" s="233"/>
      <c r="T664" s="234"/>
      <c r="U664" s="12"/>
      <c r="V664" s="12"/>
      <c r="W664" s="12"/>
      <c r="X664" s="12"/>
      <c r="Y664" s="12"/>
      <c r="Z664" s="12"/>
      <c r="AA664" s="12"/>
      <c r="AB664" s="12"/>
      <c r="AC664" s="12"/>
      <c r="AD664" s="12"/>
      <c r="AE664" s="12"/>
      <c r="AT664" s="235" t="s">
        <v>358</v>
      </c>
      <c r="AU664" s="235" t="s">
        <v>82</v>
      </c>
      <c r="AV664" s="12" t="s">
        <v>82</v>
      </c>
      <c r="AW664" s="12" t="s">
        <v>35</v>
      </c>
      <c r="AX664" s="12" t="s">
        <v>74</v>
      </c>
      <c r="AY664" s="235" t="s">
        <v>351</v>
      </c>
    </row>
    <row r="665" spans="1:51" s="13" customFormat="1" ht="12">
      <c r="A665" s="13"/>
      <c r="B665" s="236"/>
      <c r="C665" s="237"/>
      <c r="D665" s="227" t="s">
        <v>358</v>
      </c>
      <c r="E665" s="238" t="s">
        <v>1559</v>
      </c>
      <c r="F665" s="239" t="s">
        <v>1560</v>
      </c>
      <c r="G665" s="237"/>
      <c r="H665" s="240">
        <v>5.99</v>
      </c>
      <c r="I665" s="241"/>
      <c r="J665" s="237"/>
      <c r="K665" s="237"/>
      <c r="L665" s="242"/>
      <c r="M665" s="243"/>
      <c r="N665" s="244"/>
      <c r="O665" s="244"/>
      <c r="P665" s="244"/>
      <c r="Q665" s="244"/>
      <c r="R665" s="244"/>
      <c r="S665" s="244"/>
      <c r="T665" s="245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T665" s="246" t="s">
        <v>358</v>
      </c>
      <c r="AU665" s="246" t="s">
        <v>82</v>
      </c>
      <c r="AV665" s="13" t="s">
        <v>138</v>
      </c>
      <c r="AW665" s="13" t="s">
        <v>35</v>
      </c>
      <c r="AX665" s="13" t="s">
        <v>82</v>
      </c>
      <c r="AY665" s="246" t="s">
        <v>351</v>
      </c>
    </row>
    <row r="666" spans="1:65" s="2" customFormat="1" ht="44.25" customHeight="1">
      <c r="A666" s="38"/>
      <c r="B666" s="39"/>
      <c r="C666" s="212" t="s">
        <v>1561</v>
      </c>
      <c r="D666" s="212" t="s">
        <v>352</v>
      </c>
      <c r="E666" s="213" t="s">
        <v>1562</v>
      </c>
      <c r="F666" s="214" t="s">
        <v>1563</v>
      </c>
      <c r="G666" s="215" t="s">
        <v>534</v>
      </c>
      <c r="H666" s="216">
        <v>36</v>
      </c>
      <c r="I666" s="217"/>
      <c r="J666" s="218">
        <f>ROUND(I666*H666,2)</f>
        <v>0</v>
      </c>
      <c r="K666" s="214" t="s">
        <v>356</v>
      </c>
      <c r="L666" s="44"/>
      <c r="M666" s="219" t="s">
        <v>28</v>
      </c>
      <c r="N666" s="220" t="s">
        <v>45</v>
      </c>
      <c r="O666" s="84"/>
      <c r="P666" s="221">
        <f>O666*H666</f>
        <v>0</v>
      </c>
      <c r="Q666" s="221">
        <v>0.00065</v>
      </c>
      <c r="R666" s="221">
        <f>Q666*H666</f>
        <v>0.023399999999999997</v>
      </c>
      <c r="S666" s="221">
        <v>0.0022</v>
      </c>
      <c r="T666" s="222">
        <f>S666*H666</f>
        <v>0.0792</v>
      </c>
      <c r="U666" s="38"/>
      <c r="V666" s="38"/>
      <c r="W666" s="38"/>
      <c r="X666" s="38"/>
      <c r="Y666" s="38"/>
      <c r="Z666" s="38"/>
      <c r="AA666" s="38"/>
      <c r="AB666" s="38"/>
      <c r="AC666" s="38"/>
      <c r="AD666" s="38"/>
      <c r="AE666" s="38"/>
      <c r="AR666" s="223" t="s">
        <v>228</v>
      </c>
      <c r="AT666" s="223" t="s">
        <v>352</v>
      </c>
      <c r="AU666" s="223" t="s">
        <v>82</v>
      </c>
      <c r="AY666" s="17" t="s">
        <v>351</v>
      </c>
      <c r="BE666" s="224">
        <f>IF(N666="základní",J666,0)</f>
        <v>0</v>
      </c>
      <c r="BF666" s="224">
        <f>IF(N666="snížená",J666,0)</f>
        <v>0</v>
      </c>
      <c r="BG666" s="224">
        <f>IF(N666="zákl. přenesená",J666,0)</f>
        <v>0</v>
      </c>
      <c r="BH666" s="224">
        <f>IF(N666="sníž. přenesená",J666,0)</f>
        <v>0</v>
      </c>
      <c r="BI666" s="224">
        <f>IF(N666="nulová",J666,0)</f>
        <v>0</v>
      </c>
      <c r="BJ666" s="17" t="s">
        <v>82</v>
      </c>
      <c r="BK666" s="224">
        <f>ROUND(I666*H666,2)</f>
        <v>0</v>
      </c>
      <c r="BL666" s="17" t="s">
        <v>228</v>
      </c>
      <c r="BM666" s="223" t="s">
        <v>1564</v>
      </c>
    </row>
    <row r="667" spans="1:51" s="12" customFormat="1" ht="12">
      <c r="A667" s="12"/>
      <c r="B667" s="225"/>
      <c r="C667" s="226"/>
      <c r="D667" s="227" t="s">
        <v>358</v>
      </c>
      <c r="E667" s="228" t="s">
        <v>28</v>
      </c>
      <c r="F667" s="229" t="s">
        <v>582</v>
      </c>
      <c r="G667" s="226"/>
      <c r="H667" s="228" t="s">
        <v>28</v>
      </c>
      <c r="I667" s="230"/>
      <c r="J667" s="226"/>
      <c r="K667" s="226"/>
      <c r="L667" s="231"/>
      <c r="M667" s="232"/>
      <c r="N667" s="233"/>
      <c r="O667" s="233"/>
      <c r="P667" s="233"/>
      <c r="Q667" s="233"/>
      <c r="R667" s="233"/>
      <c r="S667" s="233"/>
      <c r="T667" s="234"/>
      <c r="U667" s="12"/>
      <c r="V667" s="12"/>
      <c r="W667" s="12"/>
      <c r="X667" s="12"/>
      <c r="Y667" s="12"/>
      <c r="Z667" s="12"/>
      <c r="AA667" s="12"/>
      <c r="AB667" s="12"/>
      <c r="AC667" s="12"/>
      <c r="AD667" s="12"/>
      <c r="AE667" s="12"/>
      <c r="AT667" s="235" t="s">
        <v>358</v>
      </c>
      <c r="AU667" s="235" t="s">
        <v>82</v>
      </c>
      <c r="AV667" s="12" t="s">
        <v>82</v>
      </c>
      <c r="AW667" s="12" t="s">
        <v>35</v>
      </c>
      <c r="AX667" s="12" t="s">
        <v>74</v>
      </c>
      <c r="AY667" s="235" t="s">
        <v>351</v>
      </c>
    </row>
    <row r="668" spans="1:51" s="13" customFormat="1" ht="12">
      <c r="A668" s="13"/>
      <c r="B668" s="236"/>
      <c r="C668" s="237"/>
      <c r="D668" s="227" t="s">
        <v>358</v>
      </c>
      <c r="E668" s="238" t="s">
        <v>1565</v>
      </c>
      <c r="F668" s="239" t="s">
        <v>1566</v>
      </c>
      <c r="G668" s="237"/>
      <c r="H668" s="240">
        <v>36</v>
      </c>
      <c r="I668" s="241"/>
      <c r="J668" s="237"/>
      <c r="K668" s="237"/>
      <c r="L668" s="242"/>
      <c r="M668" s="243"/>
      <c r="N668" s="244"/>
      <c r="O668" s="244"/>
      <c r="P668" s="244"/>
      <c r="Q668" s="244"/>
      <c r="R668" s="244"/>
      <c r="S668" s="244"/>
      <c r="T668" s="245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T668" s="246" t="s">
        <v>358</v>
      </c>
      <c r="AU668" s="246" t="s">
        <v>82</v>
      </c>
      <c r="AV668" s="13" t="s">
        <v>138</v>
      </c>
      <c r="AW668" s="13" t="s">
        <v>35</v>
      </c>
      <c r="AX668" s="13" t="s">
        <v>82</v>
      </c>
      <c r="AY668" s="246" t="s">
        <v>351</v>
      </c>
    </row>
    <row r="669" spans="1:65" s="2" customFormat="1" ht="44.25" customHeight="1">
      <c r="A669" s="38"/>
      <c r="B669" s="39"/>
      <c r="C669" s="212" t="s">
        <v>1567</v>
      </c>
      <c r="D669" s="212" t="s">
        <v>352</v>
      </c>
      <c r="E669" s="213" t="s">
        <v>1568</v>
      </c>
      <c r="F669" s="214" t="s">
        <v>1569</v>
      </c>
      <c r="G669" s="215" t="s">
        <v>534</v>
      </c>
      <c r="H669" s="216">
        <v>1</v>
      </c>
      <c r="I669" s="217"/>
      <c r="J669" s="218">
        <f>ROUND(I669*H669,2)</f>
        <v>0</v>
      </c>
      <c r="K669" s="214" t="s">
        <v>356</v>
      </c>
      <c r="L669" s="44"/>
      <c r="M669" s="219" t="s">
        <v>28</v>
      </c>
      <c r="N669" s="220" t="s">
        <v>45</v>
      </c>
      <c r="O669" s="84"/>
      <c r="P669" s="221">
        <f>O669*H669</f>
        <v>0</v>
      </c>
      <c r="Q669" s="221">
        <v>0.00217</v>
      </c>
      <c r="R669" s="221">
        <f>Q669*H669</f>
        <v>0.00217</v>
      </c>
      <c r="S669" s="221">
        <v>0.022</v>
      </c>
      <c r="T669" s="222">
        <f>S669*H669</f>
        <v>0.022</v>
      </c>
      <c r="U669" s="38"/>
      <c r="V669" s="38"/>
      <c r="W669" s="38"/>
      <c r="X669" s="38"/>
      <c r="Y669" s="38"/>
      <c r="Z669" s="38"/>
      <c r="AA669" s="38"/>
      <c r="AB669" s="38"/>
      <c r="AC669" s="38"/>
      <c r="AD669" s="38"/>
      <c r="AE669" s="38"/>
      <c r="AR669" s="223" t="s">
        <v>228</v>
      </c>
      <c r="AT669" s="223" t="s">
        <v>352</v>
      </c>
      <c r="AU669" s="223" t="s">
        <v>82</v>
      </c>
      <c r="AY669" s="17" t="s">
        <v>351</v>
      </c>
      <c r="BE669" s="224">
        <f>IF(N669="základní",J669,0)</f>
        <v>0</v>
      </c>
      <c r="BF669" s="224">
        <f>IF(N669="snížená",J669,0)</f>
        <v>0</v>
      </c>
      <c r="BG669" s="224">
        <f>IF(N669="zákl. přenesená",J669,0)</f>
        <v>0</v>
      </c>
      <c r="BH669" s="224">
        <f>IF(N669="sníž. přenesená",J669,0)</f>
        <v>0</v>
      </c>
      <c r="BI669" s="224">
        <f>IF(N669="nulová",J669,0)</f>
        <v>0</v>
      </c>
      <c r="BJ669" s="17" t="s">
        <v>82</v>
      </c>
      <c r="BK669" s="224">
        <f>ROUND(I669*H669,2)</f>
        <v>0</v>
      </c>
      <c r="BL669" s="17" t="s">
        <v>228</v>
      </c>
      <c r="BM669" s="223" t="s">
        <v>1570</v>
      </c>
    </row>
    <row r="670" spans="1:51" s="12" customFormat="1" ht="12">
      <c r="A670" s="12"/>
      <c r="B670" s="225"/>
      <c r="C670" s="226"/>
      <c r="D670" s="227" t="s">
        <v>358</v>
      </c>
      <c r="E670" s="228" t="s">
        <v>28</v>
      </c>
      <c r="F670" s="229" t="s">
        <v>582</v>
      </c>
      <c r="G670" s="226"/>
      <c r="H670" s="228" t="s">
        <v>28</v>
      </c>
      <c r="I670" s="230"/>
      <c r="J670" s="226"/>
      <c r="K670" s="226"/>
      <c r="L670" s="231"/>
      <c r="M670" s="232"/>
      <c r="N670" s="233"/>
      <c r="O670" s="233"/>
      <c r="P670" s="233"/>
      <c r="Q670" s="233"/>
      <c r="R670" s="233"/>
      <c r="S670" s="233"/>
      <c r="T670" s="234"/>
      <c r="U670" s="12"/>
      <c r="V670" s="12"/>
      <c r="W670" s="12"/>
      <c r="X670" s="12"/>
      <c r="Y670" s="12"/>
      <c r="Z670" s="12"/>
      <c r="AA670" s="12"/>
      <c r="AB670" s="12"/>
      <c r="AC670" s="12"/>
      <c r="AD670" s="12"/>
      <c r="AE670" s="12"/>
      <c r="AT670" s="235" t="s">
        <v>358</v>
      </c>
      <c r="AU670" s="235" t="s">
        <v>82</v>
      </c>
      <c r="AV670" s="12" t="s">
        <v>82</v>
      </c>
      <c r="AW670" s="12" t="s">
        <v>35</v>
      </c>
      <c r="AX670" s="12" t="s">
        <v>74</v>
      </c>
      <c r="AY670" s="235" t="s">
        <v>351</v>
      </c>
    </row>
    <row r="671" spans="1:51" s="13" customFormat="1" ht="12">
      <c r="A671" s="13"/>
      <c r="B671" s="236"/>
      <c r="C671" s="237"/>
      <c r="D671" s="227" t="s">
        <v>358</v>
      </c>
      <c r="E671" s="238" t="s">
        <v>1571</v>
      </c>
      <c r="F671" s="239" t="s">
        <v>82</v>
      </c>
      <c r="G671" s="237"/>
      <c r="H671" s="240">
        <v>1</v>
      </c>
      <c r="I671" s="241"/>
      <c r="J671" s="237"/>
      <c r="K671" s="237"/>
      <c r="L671" s="242"/>
      <c r="M671" s="243"/>
      <c r="N671" s="244"/>
      <c r="O671" s="244"/>
      <c r="P671" s="244"/>
      <c r="Q671" s="244"/>
      <c r="R671" s="244"/>
      <c r="S671" s="244"/>
      <c r="T671" s="245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T671" s="246" t="s">
        <v>358</v>
      </c>
      <c r="AU671" s="246" t="s">
        <v>82</v>
      </c>
      <c r="AV671" s="13" t="s">
        <v>138</v>
      </c>
      <c r="AW671" s="13" t="s">
        <v>35</v>
      </c>
      <c r="AX671" s="13" t="s">
        <v>82</v>
      </c>
      <c r="AY671" s="246" t="s">
        <v>351</v>
      </c>
    </row>
    <row r="672" spans="1:65" s="2" customFormat="1" ht="33" customHeight="1">
      <c r="A672" s="38"/>
      <c r="B672" s="39"/>
      <c r="C672" s="212" t="s">
        <v>1572</v>
      </c>
      <c r="D672" s="212" t="s">
        <v>352</v>
      </c>
      <c r="E672" s="213" t="s">
        <v>1573</v>
      </c>
      <c r="F672" s="214" t="s">
        <v>1574</v>
      </c>
      <c r="G672" s="215" t="s">
        <v>612</v>
      </c>
      <c r="H672" s="216">
        <v>6</v>
      </c>
      <c r="I672" s="217"/>
      <c r="J672" s="218">
        <f>ROUND(I672*H672,2)</f>
        <v>0</v>
      </c>
      <c r="K672" s="214" t="s">
        <v>28</v>
      </c>
      <c r="L672" s="44"/>
      <c r="M672" s="219" t="s">
        <v>28</v>
      </c>
      <c r="N672" s="220" t="s">
        <v>45</v>
      </c>
      <c r="O672" s="84"/>
      <c r="P672" s="221">
        <f>O672*H672</f>
        <v>0</v>
      </c>
      <c r="Q672" s="221">
        <v>0.00947</v>
      </c>
      <c r="R672" s="221">
        <f>Q672*H672</f>
        <v>0.056819999999999996</v>
      </c>
      <c r="S672" s="221">
        <v>0</v>
      </c>
      <c r="T672" s="222">
        <f>S672*H672</f>
        <v>0</v>
      </c>
      <c r="U672" s="38"/>
      <c r="V672" s="38"/>
      <c r="W672" s="38"/>
      <c r="X672" s="38"/>
      <c r="Y672" s="38"/>
      <c r="Z672" s="38"/>
      <c r="AA672" s="38"/>
      <c r="AB672" s="38"/>
      <c r="AC672" s="38"/>
      <c r="AD672" s="38"/>
      <c r="AE672" s="38"/>
      <c r="AR672" s="223" t="s">
        <v>228</v>
      </c>
      <c r="AT672" s="223" t="s">
        <v>352</v>
      </c>
      <c r="AU672" s="223" t="s">
        <v>82</v>
      </c>
      <c r="AY672" s="17" t="s">
        <v>351</v>
      </c>
      <c r="BE672" s="224">
        <f>IF(N672="základní",J672,0)</f>
        <v>0</v>
      </c>
      <c r="BF672" s="224">
        <f>IF(N672="snížená",J672,0)</f>
        <v>0</v>
      </c>
      <c r="BG672" s="224">
        <f>IF(N672="zákl. přenesená",J672,0)</f>
        <v>0</v>
      </c>
      <c r="BH672" s="224">
        <f>IF(N672="sníž. přenesená",J672,0)</f>
        <v>0</v>
      </c>
      <c r="BI672" s="224">
        <f>IF(N672="nulová",J672,0)</f>
        <v>0</v>
      </c>
      <c r="BJ672" s="17" t="s">
        <v>82</v>
      </c>
      <c r="BK672" s="224">
        <f>ROUND(I672*H672,2)</f>
        <v>0</v>
      </c>
      <c r="BL672" s="17" t="s">
        <v>228</v>
      </c>
      <c r="BM672" s="223" t="s">
        <v>1575</v>
      </c>
    </row>
    <row r="673" spans="1:51" s="12" customFormat="1" ht="12">
      <c r="A673" s="12"/>
      <c r="B673" s="225"/>
      <c r="C673" s="226"/>
      <c r="D673" s="227" t="s">
        <v>358</v>
      </c>
      <c r="E673" s="228" t="s">
        <v>28</v>
      </c>
      <c r="F673" s="229" t="s">
        <v>582</v>
      </c>
      <c r="G673" s="226"/>
      <c r="H673" s="228" t="s">
        <v>28</v>
      </c>
      <c r="I673" s="230"/>
      <c r="J673" s="226"/>
      <c r="K673" s="226"/>
      <c r="L673" s="231"/>
      <c r="M673" s="232"/>
      <c r="N673" s="233"/>
      <c r="O673" s="233"/>
      <c r="P673" s="233"/>
      <c r="Q673" s="233"/>
      <c r="R673" s="233"/>
      <c r="S673" s="233"/>
      <c r="T673" s="234"/>
      <c r="U673" s="12"/>
      <c r="V673" s="12"/>
      <c r="W673" s="12"/>
      <c r="X673" s="12"/>
      <c r="Y673" s="12"/>
      <c r="Z673" s="12"/>
      <c r="AA673" s="12"/>
      <c r="AB673" s="12"/>
      <c r="AC673" s="12"/>
      <c r="AD673" s="12"/>
      <c r="AE673" s="12"/>
      <c r="AT673" s="235" t="s">
        <v>358</v>
      </c>
      <c r="AU673" s="235" t="s">
        <v>82</v>
      </c>
      <c r="AV673" s="12" t="s">
        <v>82</v>
      </c>
      <c r="AW673" s="12" t="s">
        <v>35</v>
      </c>
      <c r="AX673" s="12" t="s">
        <v>74</v>
      </c>
      <c r="AY673" s="235" t="s">
        <v>351</v>
      </c>
    </row>
    <row r="674" spans="1:51" s="13" customFormat="1" ht="12">
      <c r="A674" s="13"/>
      <c r="B674" s="236"/>
      <c r="C674" s="237"/>
      <c r="D674" s="227" t="s">
        <v>358</v>
      </c>
      <c r="E674" s="238" t="s">
        <v>1576</v>
      </c>
      <c r="F674" s="239" t="s">
        <v>628</v>
      </c>
      <c r="G674" s="237"/>
      <c r="H674" s="240">
        <v>6</v>
      </c>
      <c r="I674" s="241"/>
      <c r="J674" s="237"/>
      <c r="K674" s="237"/>
      <c r="L674" s="242"/>
      <c r="M674" s="243"/>
      <c r="N674" s="244"/>
      <c r="O674" s="244"/>
      <c r="P674" s="244"/>
      <c r="Q674" s="244"/>
      <c r="R674" s="244"/>
      <c r="S674" s="244"/>
      <c r="T674" s="245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T674" s="246" t="s">
        <v>358</v>
      </c>
      <c r="AU674" s="246" t="s">
        <v>82</v>
      </c>
      <c r="AV674" s="13" t="s">
        <v>138</v>
      </c>
      <c r="AW674" s="13" t="s">
        <v>35</v>
      </c>
      <c r="AX674" s="13" t="s">
        <v>82</v>
      </c>
      <c r="AY674" s="246" t="s">
        <v>351</v>
      </c>
    </row>
    <row r="675" spans="1:65" s="2" customFormat="1" ht="21.75" customHeight="1">
      <c r="A675" s="38"/>
      <c r="B675" s="39"/>
      <c r="C675" s="212" t="s">
        <v>1577</v>
      </c>
      <c r="D675" s="212" t="s">
        <v>352</v>
      </c>
      <c r="E675" s="213" t="s">
        <v>1578</v>
      </c>
      <c r="F675" s="214" t="s">
        <v>1579</v>
      </c>
      <c r="G675" s="215" t="s">
        <v>534</v>
      </c>
      <c r="H675" s="216">
        <v>3</v>
      </c>
      <c r="I675" s="217"/>
      <c r="J675" s="218">
        <f>ROUND(I675*H675,2)</f>
        <v>0</v>
      </c>
      <c r="K675" s="214" t="s">
        <v>356</v>
      </c>
      <c r="L675" s="44"/>
      <c r="M675" s="219" t="s">
        <v>28</v>
      </c>
      <c r="N675" s="220" t="s">
        <v>45</v>
      </c>
      <c r="O675" s="84"/>
      <c r="P675" s="221">
        <f>O675*H675</f>
        <v>0</v>
      </c>
      <c r="Q675" s="221">
        <v>3E-05</v>
      </c>
      <c r="R675" s="221">
        <f>Q675*H675</f>
        <v>9E-05</v>
      </c>
      <c r="S675" s="221">
        <v>0</v>
      </c>
      <c r="T675" s="222">
        <f>S675*H675</f>
        <v>0</v>
      </c>
      <c r="U675" s="38"/>
      <c r="V675" s="38"/>
      <c r="W675" s="38"/>
      <c r="X675" s="38"/>
      <c r="Y675" s="38"/>
      <c r="Z675" s="38"/>
      <c r="AA675" s="38"/>
      <c r="AB675" s="38"/>
      <c r="AC675" s="38"/>
      <c r="AD675" s="38"/>
      <c r="AE675" s="38"/>
      <c r="AR675" s="223" t="s">
        <v>228</v>
      </c>
      <c r="AT675" s="223" t="s">
        <v>352</v>
      </c>
      <c r="AU675" s="223" t="s">
        <v>82</v>
      </c>
      <c r="AY675" s="17" t="s">
        <v>351</v>
      </c>
      <c r="BE675" s="224">
        <f>IF(N675="základní",J675,0)</f>
        <v>0</v>
      </c>
      <c r="BF675" s="224">
        <f>IF(N675="snížená",J675,0)</f>
        <v>0</v>
      </c>
      <c r="BG675" s="224">
        <f>IF(N675="zákl. přenesená",J675,0)</f>
        <v>0</v>
      </c>
      <c r="BH675" s="224">
        <f>IF(N675="sníž. přenesená",J675,0)</f>
        <v>0</v>
      </c>
      <c r="BI675" s="224">
        <f>IF(N675="nulová",J675,0)</f>
        <v>0</v>
      </c>
      <c r="BJ675" s="17" t="s">
        <v>82</v>
      </c>
      <c r="BK675" s="224">
        <f>ROUND(I675*H675,2)</f>
        <v>0</v>
      </c>
      <c r="BL675" s="17" t="s">
        <v>228</v>
      </c>
      <c r="BM675" s="223" t="s">
        <v>1580</v>
      </c>
    </row>
    <row r="676" spans="1:51" s="12" customFormat="1" ht="12">
      <c r="A676" s="12"/>
      <c r="B676" s="225"/>
      <c r="C676" s="226"/>
      <c r="D676" s="227" t="s">
        <v>358</v>
      </c>
      <c r="E676" s="228" t="s">
        <v>28</v>
      </c>
      <c r="F676" s="229" t="s">
        <v>1088</v>
      </c>
      <c r="G676" s="226"/>
      <c r="H676" s="228" t="s">
        <v>28</v>
      </c>
      <c r="I676" s="230"/>
      <c r="J676" s="226"/>
      <c r="K676" s="226"/>
      <c r="L676" s="231"/>
      <c r="M676" s="232"/>
      <c r="N676" s="233"/>
      <c r="O676" s="233"/>
      <c r="P676" s="233"/>
      <c r="Q676" s="233"/>
      <c r="R676" s="233"/>
      <c r="S676" s="233"/>
      <c r="T676" s="234"/>
      <c r="U676" s="12"/>
      <c r="V676" s="12"/>
      <c r="W676" s="12"/>
      <c r="X676" s="12"/>
      <c r="Y676" s="12"/>
      <c r="Z676" s="12"/>
      <c r="AA676" s="12"/>
      <c r="AB676" s="12"/>
      <c r="AC676" s="12"/>
      <c r="AD676" s="12"/>
      <c r="AE676" s="12"/>
      <c r="AT676" s="235" t="s">
        <v>358</v>
      </c>
      <c r="AU676" s="235" t="s">
        <v>82</v>
      </c>
      <c r="AV676" s="12" t="s">
        <v>82</v>
      </c>
      <c r="AW676" s="12" t="s">
        <v>35</v>
      </c>
      <c r="AX676" s="12" t="s">
        <v>74</v>
      </c>
      <c r="AY676" s="235" t="s">
        <v>351</v>
      </c>
    </row>
    <row r="677" spans="1:51" s="13" customFormat="1" ht="12">
      <c r="A677" s="13"/>
      <c r="B677" s="236"/>
      <c r="C677" s="237"/>
      <c r="D677" s="227" t="s">
        <v>358</v>
      </c>
      <c r="E677" s="238" t="s">
        <v>1581</v>
      </c>
      <c r="F677" s="239" t="s">
        <v>367</v>
      </c>
      <c r="G677" s="237"/>
      <c r="H677" s="240">
        <v>3</v>
      </c>
      <c r="I677" s="241"/>
      <c r="J677" s="237"/>
      <c r="K677" s="237"/>
      <c r="L677" s="242"/>
      <c r="M677" s="243"/>
      <c r="N677" s="244"/>
      <c r="O677" s="244"/>
      <c r="P677" s="244"/>
      <c r="Q677" s="244"/>
      <c r="R677" s="244"/>
      <c r="S677" s="244"/>
      <c r="T677" s="245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T677" s="246" t="s">
        <v>358</v>
      </c>
      <c r="AU677" s="246" t="s">
        <v>82</v>
      </c>
      <c r="AV677" s="13" t="s">
        <v>138</v>
      </c>
      <c r="AW677" s="13" t="s">
        <v>35</v>
      </c>
      <c r="AX677" s="13" t="s">
        <v>82</v>
      </c>
      <c r="AY677" s="246" t="s">
        <v>351</v>
      </c>
    </row>
    <row r="678" spans="1:65" s="2" customFormat="1" ht="21.75" customHeight="1">
      <c r="A678" s="38"/>
      <c r="B678" s="39"/>
      <c r="C678" s="247" t="s">
        <v>1582</v>
      </c>
      <c r="D678" s="247" t="s">
        <v>612</v>
      </c>
      <c r="E678" s="248" t="s">
        <v>1583</v>
      </c>
      <c r="F678" s="249" t="s">
        <v>1584</v>
      </c>
      <c r="G678" s="250" t="s">
        <v>534</v>
      </c>
      <c r="H678" s="251">
        <v>3</v>
      </c>
      <c r="I678" s="252"/>
      <c r="J678" s="253">
        <f>ROUND(I678*H678,2)</f>
        <v>0</v>
      </c>
      <c r="K678" s="249" t="s">
        <v>28</v>
      </c>
      <c r="L678" s="254"/>
      <c r="M678" s="255" t="s">
        <v>28</v>
      </c>
      <c r="N678" s="256" t="s">
        <v>45</v>
      </c>
      <c r="O678" s="84"/>
      <c r="P678" s="221">
        <f>O678*H678</f>
        <v>0</v>
      </c>
      <c r="Q678" s="221">
        <v>0.00055</v>
      </c>
      <c r="R678" s="221">
        <f>Q678*H678</f>
        <v>0.00165</v>
      </c>
      <c r="S678" s="221">
        <v>0</v>
      </c>
      <c r="T678" s="222">
        <f>S678*H678</f>
        <v>0</v>
      </c>
      <c r="U678" s="38"/>
      <c r="V678" s="38"/>
      <c r="W678" s="38"/>
      <c r="X678" s="38"/>
      <c r="Y678" s="38"/>
      <c r="Z678" s="38"/>
      <c r="AA678" s="38"/>
      <c r="AB678" s="38"/>
      <c r="AC678" s="38"/>
      <c r="AD678" s="38"/>
      <c r="AE678" s="38"/>
      <c r="AR678" s="223" t="s">
        <v>405</v>
      </c>
      <c r="AT678" s="223" t="s">
        <v>612</v>
      </c>
      <c r="AU678" s="223" t="s">
        <v>82</v>
      </c>
      <c r="AY678" s="17" t="s">
        <v>351</v>
      </c>
      <c r="BE678" s="224">
        <f>IF(N678="základní",J678,0)</f>
        <v>0</v>
      </c>
      <c r="BF678" s="224">
        <f>IF(N678="snížená",J678,0)</f>
        <v>0</v>
      </c>
      <c r="BG678" s="224">
        <f>IF(N678="zákl. přenesená",J678,0)</f>
        <v>0</v>
      </c>
      <c r="BH678" s="224">
        <f>IF(N678="sníž. přenesená",J678,0)</f>
        <v>0</v>
      </c>
      <c r="BI678" s="224">
        <f>IF(N678="nulová",J678,0)</f>
        <v>0</v>
      </c>
      <c r="BJ678" s="17" t="s">
        <v>82</v>
      </c>
      <c r="BK678" s="224">
        <f>ROUND(I678*H678,2)</f>
        <v>0</v>
      </c>
      <c r="BL678" s="17" t="s">
        <v>228</v>
      </c>
      <c r="BM678" s="223" t="s">
        <v>1585</v>
      </c>
    </row>
    <row r="679" spans="1:51" s="13" customFormat="1" ht="12">
      <c r="A679" s="13"/>
      <c r="B679" s="236"/>
      <c r="C679" s="237"/>
      <c r="D679" s="227" t="s">
        <v>358</v>
      </c>
      <c r="E679" s="238" t="s">
        <v>1586</v>
      </c>
      <c r="F679" s="239" t="s">
        <v>367</v>
      </c>
      <c r="G679" s="237"/>
      <c r="H679" s="240">
        <v>3</v>
      </c>
      <c r="I679" s="241"/>
      <c r="J679" s="237"/>
      <c r="K679" s="237"/>
      <c r="L679" s="242"/>
      <c r="M679" s="243"/>
      <c r="N679" s="244"/>
      <c r="O679" s="244"/>
      <c r="P679" s="244"/>
      <c r="Q679" s="244"/>
      <c r="R679" s="244"/>
      <c r="S679" s="244"/>
      <c r="T679" s="245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T679" s="246" t="s">
        <v>358</v>
      </c>
      <c r="AU679" s="246" t="s">
        <v>82</v>
      </c>
      <c r="AV679" s="13" t="s">
        <v>138</v>
      </c>
      <c r="AW679" s="13" t="s">
        <v>35</v>
      </c>
      <c r="AX679" s="13" t="s">
        <v>82</v>
      </c>
      <c r="AY679" s="246" t="s">
        <v>351</v>
      </c>
    </row>
    <row r="680" spans="1:65" s="2" customFormat="1" ht="21.75" customHeight="1">
      <c r="A680" s="38"/>
      <c r="B680" s="39"/>
      <c r="C680" s="212" t="s">
        <v>1587</v>
      </c>
      <c r="D680" s="212" t="s">
        <v>352</v>
      </c>
      <c r="E680" s="213" t="s">
        <v>1588</v>
      </c>
      <c r="F680" s="214" t="s">
        <v>1589</v>
      </c>
      <c r="G680" s="215" t="s">
        <v>534</v>
      </c>
      <c r="H680" s="216">
        <v>2</v>
      </c>
      <c r="I680" s="217"/>
      <c r="J680" s="218">
        <f>ROUND(I680*H680,2)</f>
        <v>0</v>
      </c>
      <c r="K680" s="214" t="s">
        <v>28</v>
      </c>
      <c r="L680" s="44"/>
      <c r="M680" s="219" t="s">
        <v>28</v>
      </c>
      <c r="N680" s="220" t="s">
        <v>45</v>
      </c>
      <c r="O680" s="84"/>
      <c r="P680" s="221">
        <f>O680*H680</f>
        <v>0</v>
      </c>
      <c r="Q680" s="221">
        <v>3E-05</v>
      </c>
      <c r="R680" s="221">
        <f>Q680*H680</f>
        <v>6E-05</v>
      </c>
      <c r="S680" s="221">
        <v>0</v>
      </c>
      <c r="T680" s="222">
        <f>S680*H680</f>
        <v>0</v>
      </c>
      <c r="U680" s="38"/>
      <c r="V680" s="38"/>
      <c r="W680" s="38"/>
      <c r="X680" s="38"/>
      <c r="Y680" s="38"/>
      <c r="Z680" s="38"/>
      <c r="AA680" s="38"/>
      <c r="AB680" s="38"/>
      <c r="AC680" s="38"/>
      <c r="AD680" s="38"/>
      <c r="AE680" s="38"/>
      <c r="AR680" s="223" t="s">
        <v>228</v>
      </c>
      <c r="AT680" s="223" t="s">
        <v>352</v>
      </c>
      <c r="AU680" s="223" t="s">
        <v>82</v>
      </c>
      <c r="AY680" s="17" t="s">
        <v>351</v>
      </c>
      <c r="BE680" s="224">
        <f>IF(N680="základní",J680,0)</f>
        <v>0</v>
      </c>
      <c r="BF680" s="224">
        <f>IF(N680="snížená",J680,0)</f>
        <v>0</v>
      </c>
      <c r="BG680" s="224">
        <f>IF(N680="zákl. přenesená",J680,0)</f>
        <v>0</v>
      </c>
      <c r="BH680" s="224">
        <f>IF(N680="sníž. přenesená",J680,0)</f>
        <v>0</v>
      </c>
      <c r="BI680" s="224">
        <f>IF(N680="nulová",J680,0)</f>
        <v>0</v>
      </c>
      <c r="BJ680" s="17" t="s">
        <v>82</v>
      </c>
      <c r="BK680" s="224">
        <f>ROUND(I680*H680,2)</f>
        <v>0</v>
      </c>
      <c r="BL680" s="17" t="s">
        <v>228</v>
      </c>
      <c r="BM680" s="223" t="s">
        <v>1590</v>
      </c>
    </row>
    <row r="681" spans="1:51" s="12" customFormat="1" ht="12">
      <c r="A681" s="12"/>
      <c r="B681" s="225"/>
      <c r="C681" s="226"/>
      <c r="D681" s="227" t="s">
        <v>358</v>
      </c>
      <c r="E681" s="228" t="s">
        <v>28</v>
      </c>
      <c r="F681" s="229" t="s">
        <v>582</v>
      </c>
      <c r="G681" s="226"/>
      <c r="H681" s="228" t="s">
        <v>28</v>
      </c>
      <c r="I681" s="230"/>
      <c r="J681" s="226"/>
      <c r="K681" s="226"/>
      <c r="L681" s="231"/>
      <c r="M681" s="232"/>
      <c r="N681" s="233"/>
      <c r="O681" s="233"/>
      <c r="P681" s="233"/>
      <c r="Q681" s="233"/>
      <c r="R681" s="233"/>
      <c r="S681" s="233"/>
      <c r="T681" s="234"/>
      <c r="U681" s="12"/>
      <c r="V681" s="12"/>
      <c r="W681" s="12"/>
      <c r="X681" s="12"/>
      <c r="Y681" s="12"/>
      <c r="Z681" s="12"/>
      <c r="AA681" s="12"/>
      <c r="AB681" s="12"/>
      <c r="AC681" s="12"/>
      <c r="AD681" s="12"/>
      <c r="AE681" s="12"/>
      <c r="AT681" s="235" t="s">
        <v>358</v>
      </c>
      <c r="AU681" s="235" t="s">
        <v>82</v>
      </c>
      <c r="AV681" s="12" t="s">
        <v>82</v>
      </c>
      <c r="AW681" s="12" t="s">
        <v>35</v>
      </c>
      <c r="AX681" s="12" t="s">
        <v>74</v>
      </c>
      <c r="AY681" s="235" t="s">
        <v>351</v>
      </c>
    </row>
    <row r="682" spans="1:51" s="13" customFormat="1" ht="12">
      <c r="A682" s="13"/>
      <c r="B682" s="236"/>
      <c r="C682" s="237"/>
      <c r="D682" s="227" t="s">
        <v>358</v>
      </c>
      <c r="E682" s="238" t="s">
        <v>1591</v>
      </c>
      <c r="F682" s="239" t="s">
        <v>138</v>
      </c>
      <c r="G682" s="237"/>
      <c r="H682" s="240">
        <v>2</v>
      </c>
      <c r="I682" s="241"/>
      <c r="J682" s="237"/>
      <c r="K682" s="237"/>
      <c r="L682" s="242"/>
      <c r="M682" s="243"/>
      <c r="N682" s="244"/>
      <c r="O682" s="244"/>
      <c r="P682" s="244"/>
      <c r="Q682" s="244"/>
      <c r="R682" s="244"/>
      <c r="S682" s="244"/>
      <c r="T682" s="245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T682" s="246" t="s">
        <v>358</v>
      </c>
      <c r="AU682" s="246" t="s">
        <v>82</v>
      </c>
      <c r="AV682" s="13" t="s">
        <v>138</v>
      </c>
      <c r="AW682" s="13" t="s">
        <v>35</v>
      </c>
      <c r="AX682" s="13" t="s">
        <v>82</v>
      </c>
      <c r="AY682" s="246" t="s">
        <v>351</v>
      </c>
    </row>
    <row r="683" spans="1:65" s="2" customFormat="1" ht="33" customHeight="1">
      <c r="A683" s="38"/>
      <c r="B683" s="39"/>
      <c r="C683" s="212" t="s">
        <v>1592</v>
      </c>
      <c r="D683" s="212" t="s">
        <v>352</v>
      </c>
      <c r="E683" s="213" t="s">
        <v>1593</v>
      </c>
      <c r="F683" s="214" t="s">
        <v>1594</v>
      </c>
      <c r="G683" s="215" t="s">
        <v>398</v>
      </c>
      <c r="H683" s="216">
        <v>161.15</v>
      </c>
      <c r="I683" s="217"/>
      <c r="J683" s="218">
        <f>ROUND(I683*H683,2)</f>
        <v>0</v>
      </c>
      <c r="K683" s="214" t="s">
        <v>356</v>
      </c>
      <c r="L683" s="44"/>
      <c r="M683" s="219" t="s">
        <v>28</v>
      </c>
      <c r="N683" s="220" t="s">
        <v>45</v>
      </c>
      <c r="O683" s="84"/>
      <c r="P683" s="221">
        <f>O683*H683</f>
        <v>0</v>
      </c>
      <c r="Q683" s="221">
        <v>0.01873</v>
      </c>
      <c r="R683" s="221">
        <f>Q683*H683</f>
        <v>3.0183395</v>
      </c>
      <c r="S683" s="221">
        <v>0</v>
      </c>
      <c r="T683" s="222">
        <f>S683*H683</f>
        <v>0</v>
      </c>
      <c r="U683" s="38"/>
      <c r="V683" s="38"/>
      <c r="W683" s="38"/>
      <c r="X683" s="38"/>
      <c r="Y683" s="38"/>
      <c r="Z683" s="38"/>
      <c r="AA683" s="38"/>
      <c r="AB683" s="38"/>
      <c r="AC683" s="38"/>
      <c r="AD683" s="38"/>
      <c r="AE683" s="38"/>
      <c r="AR683" s="223" t="s">
        <v>228</v>
      </c>
      <c r="AT683" s="223" t="s">
        <v>352</v>
      </c>
      <c r="AU683" s="223" t="s">
        <v>82</v>
      </c>
      <c r="AY683" s="17" t="s">
        <v>351</v>
      </c>
      <c r="BE683" s="224">
        <f>IF(N683="základní",J683,0)</f>
        <v>0</v>
      </c>
      <c r="BF683" s="224">
        <f>IF(N683="snížená",J683,0)</f>
        <v>0</v>
      </c>
      <c r="BG683" s="224">
        <f>IF(N683="zákl. přenesená",J683,0)</f>
        <v>0</v>
      </c>
      <c r="BH683" s="224">
        <f>IF(N683="sníž. přenesená",J683,0)</f>
        <v>0</v>
      </c>
      <c r="BI683" s="224">
        <f>IF(N683="nulová",J683,0)</f>
        <v>0</v>
      </c>
      <c r="BJ683" s="17" t="s">
        <v>82</v>
      </c>
      <c r="BK683" s="224">
        <f>ROUND(I683*H683,2)</f>
        <v>0</v>
      </c>
      <c r="BL683" s="17" t="s">
        <v>228</v>
      </c>
      <c r="BM683" s="223" t="s">
        <v>1595</v>
      </c>
    </row>
    <row r="684" spans="1:51" s="13" customFormat="1" ht="12">
      <c r="A684" s="13"/>
      <c r="B684" s="236"/>
      <c r="C684" s="237"/>
      <c r="D684" s="227" t="s">
        <v>358</v>
      </c>
      <c r="E684" s="238" t="s">
        <v>1596</v>
      </c>
      <c r="F684" s="239" t="s">
        <v>1199</v>
      </c>
      <c r="G684" s="237"/>
      <c r="H684" s="240">
        <v>161.15</v>
      </c>
      <c r="I684" s="241"/>
      <c r="J684" s="237"/>
      <c r="K684" s="237"/>
      <c r="L684" s="242"/>
      <c r="M684" s="243"/>
      <c r="N684" s="244"/>
      <c r="O684" s="244"/>
      <c r="P684" s="244"/>
      <c r="Q684" s="244"/>
      <c r="R684" s="244"/>
      <c r="S684" s="244"/>
      <c r="T684" s="245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T684" s="246" t="s">
        <v>358</v>
      </c>
      <c r="AU684" s="246" t="s">
        <v>82</v>
      </c>
      <c r="AV684" s="13" t="s">
        <v>138</v>
      </c>
      <c r="AW684" s="13" t="s">
        <v>35</v>
      </c>
      <c r="AX684" s="13" t="s">
        <v>82</v>
      </c>
      <c r="AY684" s="246" t="s">
        <v>351</v>
      </c>
    </row>
    <row r="685" spans="1:65" s="2" customFormat="1" ht="33" customHeight="1">
      <c r="A685" s="38"/>
      <c r="B685" s="39"/>
      <c r="C685" s="212" t="s">
        <v>1597</v>
      </c>
      <c r="D685" s="212" t="s">
        <v>352</v>
      </c>
      <c r="E685" s="213" t="s">
        <v>1598</v>
      </c>
      <c r="F685" s="214" t="s">
        <v>1599</v>
      </c>
      <c r="G685" s="215" t="s">
        <v>398</v>
      </c>
      <c r="H685" s="216">
        <v>2.291</v>
      </c>
      <c r="I685" s="217"/>
      <c r="J685" s="218">
        <f>ROUND(I685*H685,2)</f>
        <v>0</v>
      </c>
      <c r="K685" s="214" t="s">
        <v>28</v>
      </c>
      <c r="L685" s="44"/>
      <c r="M685" s="219" t="s">
        <v>28</v>
      </c>
      <c r="N685" s="220" t="s">
        <v>45</v>
      </c>
      <c r="O685" s="84"/>
      <c r="P685" s="221">
        <f>O685*H685</f>
        <v>0</v>
      </c>
      <c r="Q685" s="221">
        <v>0.01569</v>
      </c>
      <c r="R685" s="221">
        <f>Q685*H685</f>
        <v>0.03594579</v>
      </c>
      <c r="S685" s="221">
        <v>0</v>
      </c>
      <c r="T685" s="222">
        <f>S685*H685</f>
        <v>0</v>
      </c>
      <c r="U685" s="38"/>
      <c r="V685" s="38"/>
      <c r="W685" s="38"/>
      <c r="X685" s="38"/>
      <c r="Y685" s="38"/>
      <c r="Z685" s="38"/>
      <c r="AA685" s="38"/>
      <c r="AB685" s="38"/>
      <c r="AC685" s="38"/>
      <c r="AD685" s="38"/>
      <c r="AE685" s="38"/>
      <c r="AR685" s="223" t="s">
        <v>228</v>
      </c>
      <c r="AT685" s="223" t="s">
        <v>352</v>
      </c>
      <c r="AU685" s="223" t="s">
        <v>82</v>
      </c>
      <c r="AY685" s="17" t="s">
        <v>351</v>
      </c>
      <c r="BE685" s="224">
        <f>IF(N685="základní",J685,0)</f>
        <v>0</v>
      </c>
      <c r="BF685" s="224">
        <f>IF(N685="snížená",J685,0)</f>
        <v>0</v>
      </c>
      <c r="BG685" s="224">
        <f>IF(N685="zákl. přenesená",J685,0)</f>
        <v>0</v>
      </c>
      <c r="BH685" s="224">
        <f>IF(N685="sníž. přenesená",J685,0)</f>
        <v>0</v>
      </c>
      <c r="BI685" s="224">
        <f>IF(N685="nulová",J685,0)</f>
        <v>0</v>
      </c>
      <c r="BJ685" s="17" t="s">
        <v>82</v>
      </c>
      <c r="BK685" s="224">
        <f>ROUND(I685*H685,2)</f>
        <v>0</v>
      </c>
      <c r="BL685" s="17" t="s">
        <v>228</v>
      </c>
      <c r="BM685" s="223" t="s">
        <v>1600</v>
      </c>
    </row>
    <row r="686" spans="1:51" s="12" customFormat="1" ht="12">
      <c r="A686" s="12"/>
      <c r="B686" s="225"/>
      <c r="C686" s="226"/>
      <c r="D686" s="227" t="s">
        <v>358</v>
      </c>
      <c r="E686" s="228" t="s">
        <v>28</v>
      </c>
      <c r="F686" s="229" t="s">
        <v>582</v>
      </c>
      <c r="G686" s="226"/>
      <c r="H686" s="228" t="s">
        <v>28</v>
      </c>
      <c r="I686" s="230"/>
      <c r="J686" s="226"/>
      <c r="K686" s="226"/>
      <c r="L686" s="231"/>
      <c r="M686" s="232"/>
      <c r="N686" s="233"/>
      <c r="O686" s="233"/>
      <c r="P686" s="233"/>
      <c r="Q686" s="233"/>
      <c r="R686" s="233"/>
      <c r="S686" s="233"/>
      <c r="T686" s="234"/>
      <c r="U686" s="12"/>
      <c r="V686" s="12"/>
      <c r="W686" s="12"/>
      <c r="X686" s="12"/>
      <c r="Y686" s="12"/>
      <c r="Z686" s="12"/>
      <c r="AA686" s="12"/>
      <c r="AB686" s="12"/>
      <c r="AC686" s="12"/>
      <c r="AD686" s="12"/>
      <c r="AE686" s="12"/>
      <c r="AT686" s="235" t="s">
        <v>358</v>
      </c>
      <c r="AU686" s="235" t="s">
        <v>82</v>
      </c>
      <c r="AV686" s="12" t="s">
        <v>82</v>
      </c>
      <c r="AW686" s="12" t="s">
        <v>35</v>
      </c>
      <c r="AX686" s="12" t="s">
        <v>74</v>
      </c>
      <c r="AY686" s="235" t="s">
        <v>351</v>
      </c>
    </row>
    <row r="687" spans="1:51" s="13" customFormat="1" ht="12">
      <c r="A687" s="13"/>
      <c r="B687" s="236"/>
      <c r="C687" s="237"/>
      <c r="D687" s="227" t="s">
        <v>358</v>
      </c>
      <c r="E687" s="238" t="s">
        <v>1601</v>
      </c>
      <c r="F687" s="239" t="s">
        <v>1602</v>
      </c>
      <c r="G687" s="237"/>
      <c r="H687" s="240">
        <v>2.291</v>
      </c>
      <c r="I687" s="241"/>
      <c r="J687" s="237"/>
      <c r="K687" s="237"/>
      <c r="L687" s="242"/>
      <c r="M687" s="243"/>
      <c r="N687" s="244"/>
      <c r="O687" s="244"/>
      <c r="P687" s="244"/>
      <c r="Q687" s="244"/>
      <c r="R687" s="244"/>
      <c r="S687" s="244"/>
      <c r="T687" s="245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T687" s="246" t="s">
        <v>358</v>
      </c>
      <c r="AU687" s="246" t="s">
        <v>82</v>
      </c>
      <c r="AV687" s="13" t="s">
        <v>138</v>
      </c>
      <c r="AW687" s="13" t="s">
        <v>35</v>
      </c>
      <c r="AX687" s="13" t="s">
        <v>82</v>
      </c>
      <c r="AY687" s="246" t="s">
        <v>351</v>
      </c>
    </row>
    <row r="688" spans="1:65" s="2" customFormat="1" ht="55.5" customHeight="1">
      <c r="A688" s="38"/>
      <c r="B688" s="39"/>
      <c r="C688" s="212" t="s">
        <v>1603</v>
      </c>
      <c r="D688" s="212" t="s">
        <v>352</v>
      </c>
      <c r="E688" s="213" t="s">
        <v>1604</v>
      </c>
      <c r="F688" s="214" t="s">
        <v>1605</v>
      </c>
      <c r="G688" s="215" t="s">
        <v>540</v>
      </c>
      <c r="H688" s="216">
        <v>3.303</v>
      </c>
      <c r="I688" s="217"/>
      <c r="J688" s="218">
        <f>ROUND(I688*H688,2)</f>
        <v>0</v>
      </c>
      <c r="K688" s="214" t="s">
        <v>356</v>
      </c>
      <c r="L688" s="44"/>
      <c r="M688" s="219" t="s">
        <v>28</v>
      </c>
      <c r="N688" s="220" t="s">
        <v>45</v>
      </c>
      <c r="O688" s="84"/>
      <c r="P688" s="221">
        <f>O688*H688</f>
        <v>0</v>
      </c>
      <c r="Q688" s="221">
        <v>0</v>
      </c>
      <c r="R688" s="221">
        <f>Q688*H688</f>
        <v>0</v>
      </c>
      <c r="S688" s="221">
        <v>0</v>
      </c>
      <c r="T688" s="222">
        <f>S688*H688</f>
        <v>0</v>
      </c>
      <c r="U688" s="38"/>
      <c r="V688" s="38"/>
      <c r="W688" s="38"/>
      <c r="X688" s="38"/>
      <c r="Y688" s="38"/>
      <c r="Z688" s="38"/>
      <c r="AA688" s="38"/>
      <c r="AB688" s="38"/>
      <c r="AC688" s="38"/>
      <c r="AD688" s="38"/>
      <c r="AE688" s="38"/>
      <c r="AR688" s="223" t="s">
        <v>228</v>
      </c>
      <c r="AT688" s="223" t="s">
        <v>352</v>
      </c>
      <c r="AU688" s="223" t="s">
        <v>82</v>
      </c>
      <c r="AY688" s="17" t="s">
        <v>351</v>
      </c>
      <c r="BE688" s="224">
        <f>IF(N688="základní",J688,0)</f>
        <v>0</v>
      </c>
      <c r="BF688" s="224">
        <f>IF(N688="snížená",J688,0)</f>
        <v>0</v>
      </c>
      <c r="BG688" s="224">
        <f>IF(N688="zákl. přenesená",J688,0)</f>
        <v>0</v>
      </c>
      <c r="BH688" s="224">
        <f>IF(N688="sníž. přenesená",J688,0)</f>
        <v>0</v>
      </c>
      <c r="BI688" s="224">
        <f>IF(N688="nulová",J688,0)</f>
        <v>0</v>
      </c>
      <c r="BJ688" s="17" t="s">
        <v>82</v>
      </c>
      <c r="BK688" s="224">
        <f>ROUND(I688*H688,2)</f>
        <v>0</v>
      </c>
      <c r="BL688" s="17" t="s">
        <v>228</v>
      </c>
      <c r="BM688" s="223" t="s">
        <v>1606</v>
      </c>
    </row>
    <row r="689" spans="1:63" s="11" customFormat="1" ht="25.9" customHeight="1">
      <c r="A689" s="11"/>
      <c r="B689" s="198"/>
      <c r="C689" s="199"/>
      <c r="D689" s="200" t="s">
        <v>73</v>
      </c>
      <c r="E689" s="201" t="s">
        <v>1607</v>
      </c>
      <c r="F689" s="201" t="s">
        <v>1608</v>
      </c>
      <c r="G689" s="199"/>
      <c r="H689" s="199"/>
      <c r="I689" s="202"/>
      <c r="J689" s="203">
        <f>BK689</f>
        <v>0</v>
      </c>
      <c r="K689" s="199"/>
      <c r="L689" s="204"/>
      <c r="M689" s="205"/>
      <c r="N689" s="206"/>
      <c r="O689" s="206"/>
      <c r="P689" s="207">
        <f>SUM(P690:P711)</f>
        <v>0</v>
      </c>
      <c r="Q689" s="206"/>
      <c r="R689" s="207">
        <f>SUM(R690:R711)</f>
        <v>0.09389600000000001</v>
      </c>
      <c r="S689" s="206"/>
      <c r="T689" s="208">
        <f>SUM(T690:T711)</f>
        <v>0</v>
      </c>
      <c r="U689" s="11"/>
      <c r="V689" s="11"/>
      <c r="W689" s="11"/>
      <c r="X689" s="11"/>
      <c r="Y689" s="11"/>
      <c r="Z689" s="11"/>
      <c r="AA689" s="11"/>
      <c r="AB689" s="11"/>
      <c r="AC689" s="11"/>
      <c r="AD689" s="11"/>
      <c r="AE689" s="11"/>
      <c r="AR689" s="209" t="s">
        <v>228</v>
      </c>
      <c r="AT689" s="210" t="s">
        <v>73</v>
      </c>
      <c r="AU689" s="210" t="s">
        <v>74</v>
      </c>
      <c r="AY689" s="209" t="s">
        <v>351</v>
      </c>
      <c r="BK689" s="211">
        <f>SUM(BK690:BK711)</f>
        <v>0</v>
      </c>
    </row>
    <row r="690" spans="1:65" s="2" customFormat="1" ht="44.25" customHeight="1">
      <c r="A690" s="38"/>
      <c r="B690" s="39"/>
      <c r="C690" s="212" t="s">
        <v>1609</v>
      </c>
      <c r="D690" s="212" t="s">
        <v>352</v>
      </c>
      <c r="E690" s="213" t="s">
        <v>1610</v>
      </c>
      <c r="F690" s="214" t="s">
        <v>1611</v>
      </c>
      <c r="G690" s="215" t="s">
        <v>534</v>
      </c>
      <c r="H690" s="216">
        <v>1</v>
      </c>
      <c r="I690" s="217"/>
      <c r="J690" s="218">
        <f>ROUND(I690*H690,2)</f>
        <v>0</v>
      </c>
      <c r="K690" s="214" t="s">
        <v>356</v>
      </c>
      <c r="L690" s="44"/>
      <c r="M690" s="219" t="s">
        <v>28</v>
      </c>
      <c r="N690" s="220" t="s">
        <v>45</v>
      </c>
      <c r="O690" s="84"/>
      <c r="P690" s="221">
        <f>O690*H690</f>
        <v>0</v>
      </c>
      <c r="Q690" s="221">
        <v>0.00045</v>
      </c>
      <c r="R690" s="221">
        <f>Q690*H690</f>
        <v>0.00045</v>
      </c>
      <c r="S690" s="221">
        <v>0</v>
      </c>
      <c r="T690" s="222">
        <f>S690*H690</f>
        <v>0</v>
      </c>
      <c r="U690" s="38"/>
      <c r="V690" s="38"/>
      <c r="W690" s="38"/>
      <c r="X690" s="38"/>
      <c r="Y690" s="38"/>
      <c r="Z690" s="38"/>
      <c r="AA690" s="38"/>
      <c r="AB690" s="38"/>
      <c r="AC690" s="38"/>
      <c r="AD690" s="38"/>
      <c r="AE690" s="38"/>
      <c r="AR690" s="223" t="s">
        <v>228</v>
      </c>
      <c r="AT690" s="223" t="s">
        <v>352</v>
      </c>
      <c r="AU690" s="223" t="s">
        <v>82</v>
      </c>
      <c r="AY690" s="17" t="s">
        <v>351</v>
      </c>
      <c r="BE690" s="224">
        <f>IF(N690="základní",J690,0)</f>
        <v>0</v>
      </c>
      <c r="BF690" s="224">
        <f>IF(N690="snížená",J690,0)</f>
        <v>0</v>
      </c>
      <c r="BG690" s="224">
        <f>IF(N690="zákl. přenesená",J690,0)</f>
        <v>0</v>
      </c>
      <c r="BH690" s="224">
        <f>IF(N690="sníž. přenesená",J690,0)</f>
        <v>0</v>
      </c>
      <c r="BI690" s="224">
        <f>IF(N690="nulová",J690,0)</f>
        <v>0</v>
      </c>
      <c r="BJ690" s="17" t="s">
        <v>82</v>
      </c>
      <c r="BK690" s="224">
        <f>ROUND(I690*H690,2)</f>
        <v>0</v>
      </c>
      <c r="BL690" s="17" t="s">
        <v>228</v>
      </c>
      <c r="BM690" s="223" t="s">
        <v>1612</v>
      </c>
    </row>
    <row r="691" spans="1:51" s="12" customFormat="1" ht="12">
      <c r="A691" s="12"/>
      <c r="B691" s="225"/>
      <c r="C691" s="226"/>
      <c r="D691" s="227" t="s">
        <v>358</v>
      </c>
      <c r="E691" s="228" t="s">
        <v>28</v>
      </c>
      <c r="F691" s="229" t="s">
        <v>1088</v>
      </c>
      <c r="G691" s="226"/>
      <c r="H691" s="228" t="s">
        <v>28</v>
      </c>
      <c r="I691" s="230"/>
      <c r="J691" s="226"/>
      <c r="K691" s="226"/>
      <c r="L691" s="231"/>
      <c r="M691" s="232"/>
      <c r="N691" s="233"/>
      <c r="O691" s="233"/>
      <c r="P691" s="233"/>
      <c r="Q691" s="233"/>
      <c r="R691" s="233"/>
      <c r="S691" s="233"/>
      <c r="T691" s="234"/>
      <c r="U691" s="12"/>
      <c r="V691" s="12"/>
      <c r="W691" s="12"/>
      <c r="X691" s="12"/>
      <c r="Y691" s="12"/>
      <c r="Z691" s="12"/>
      <c r="AA691" s="12"/>
      <c r="AB691" s="12"/>
      <c r="AC691" s="12"/>
      <c r="AD691" s="12"/>
      <c r="AE691" s="12"/>
      <c r="AT691" s="235" t="s">
        <v>358</v>
      </c>
      <c r="AU691" s="235" t="s">
        <v>82</v>
      </c>
      <c r="AV691" s="12" t="s">
        <v>82</v>
      </c>
      <c r="AW691" s="12" t="s">
        <v>35</v>
      </c>
      <c r="AX691" s="12" t="s">
        <v>74</v>
      </c>
      <c r="AY691" s="235" t="s">
        <v>351</v>
      </c>
    </row>
    <row r="692" spans="1:51" s="13" customFormat="1" ht="12">
      <c r="A692" s="13"/>
      <c r="B692" s="236"/>
      <c r="C692" s="237"/>
      <c r="D692" s="227" t="s">
        <v>358</v>
      </c>
      <c r="E692" s="238" t="s">
        <v>1613</v>
      </c>
      <c r="F692" s="239" t="s">
        <v>82</v>
      </c>
      <c r="G692" s="237"/>
      <c r="H692" s="240">
        <v>1</v>
      </c>
      <c r="I692" s="241"/>
      <c r="J692" s="237"/>
      <c r="K692" s="237"/>
      <c r="L692" s="242"/>
      <c r="M692" s="243"/>
      <c r="N692" s="244"/>
      <c r="O692" s="244"/>
      <c r="P692" s="244"/>
      <c r="Q692" s="244"/>
      <c r="R692" s="244"/>
      <c r="S692" s="244"/>
      <c r="T692" s="245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T692" s="246" t="s">
        <v>358</v>
      </c>
      <c r="AU692" s="246" t="s">
        <v>82</v>
      </c>
      <c r="AV692" s="13" t="s">
        <v>138</v>
      </c>
      <c r="AW692" s="13" t="s">
        <v>35</v>
      </c>
      <c r="AX692" s="13" t="s">
        <v>82</v>
      </c>
      <c r="AY692" s="246" t="s">
        <v>351</v>
      </c>
    </row>
    <row r="693" spans="1:65" s="2" customFormat="1" ht="44.25" customHeight="1">
      <c r="A693" s="38"/>
      <c r="B693" s="39"/>
      <c r="C693" s="212" t="s">
        <v>1614</v>
      </c>
      <c r="D693" s="212" t="s">
        <v>352</v>
      </c>
      <c r="E693" s="213" t="s">
        <v>1615</v>
      </c>
      <c r="F693" s="214" t="s">
        <v>1616</v>
      </c>
      <c r="G693" s="215" t="s">
        <v>534</v>
      </c>
      <c r="H693" s="216">
        <v>3</v>
      </c>
      <c r="I693" s="217"/>
      <c r="J693" s="218">
        <f>ROUND(I693*H693,2)</f>
        <v>0</v>
      </c>
      <c r="K693" s="214" t="s">
        <v>356</v>
      </c>
      <c r="L693" s="44"/>
      <c r="M693" s="219" t="s">
        <v>28</v>
      </c>
      <c r="N693" s="220" t="s">
        <v>45</v>
      </c>
      <c r="O693" s="84"/>
      <c r="P693" s="221">
        <f>O693*H693</f>
        <v>0</v>
      </c>
      <c r="Q693" s="221">
        <v>0.00045</v>
      </c>
      <c r="R693" s="221">
        <f>Q693*H693</f>
        <v>0.00135</v>
      </c>
      <c r="S693" s="221">
        <v>0</v>
      </c>
      <c r="T693" s="222">
        <f>S693*H693</f>
        <v>0</v>
      </c>
      <c r="U693" s="38"/>
      <c r="V693" s="38"/>
      <c r="W693" s="38"/>
      <c r="X693" s="38"/>
      <c r="Y693" s="38"/>
      <c r="Z693" s="38"/>
      <c r="AA693" s="38"/>
      <c r="AB693" s="38"/>
      <c r="AC693" s="38"/>
      <c r="AD693" s="38"/>
      <c r="AE693" s="38"/>
      <c r="AR693" s="223" t="s">
        <v>228</v>
      </c>
      <c r="AT693" s="223" t="s">
        <v>352</v>
      </c>
      <c r="AU693" s="223" t="s">
        <v>82</v>
      </c>
      <c r="AY693" s="17" t="s">
        <v>351</v>
      </c>
      <c r="BE693" s="224">
        <f>IF(N693="základní",J693,0)</f>
        <v>0</v>
      </c>
      <c r="BF693" s="224">
        <f>IF(N693="snížená",J693,0)</f>
        <v>0</v>
      </c>
      <c r="BG693" s="224">
        <f>IF(N693="zákl. přenesená",J693,0)</f>
        <v>0</v>
      </c>
      <c r="BH693" s="224">
        <f>IF(N693="sníž. přenesená",J693,0)</f>
        <v>0</v>
      </c>
      <c r="BI693" s="224">
        <f>IF(N693="nulová",J693,0)</f>
        <v>0</v>
      </c>
      <c r="BJ693" s="17" t="s">
        <v>82</v>
      </c>
      <c r="BK693" s="224">
        <f>ROUND(I693*H693,2)</f>
        <v>0</v>
      </c>
      <c r="BL693" s="17" t="s">
        <v>228</v>
      </c>
      <c r="BM693" s="223" t="s">
        <v>1617</v>
      </c>
    </row>
    <row r="694" spans="1:51" s="12" customFormat="1" ht="12">
      <c r="A694" s="12"/>
      <c r="B694" s="225"/>
      <c r="C694" s="226"/>
      <c r="D694" s="227" t="s">
        <v>358</v>
      </c>
      <c r="E694" s="228" t="s">
        <v>28</v>
      </c>
      <c r="F694" s="229" t="s">
        <v>1088</v>
      </c>
      <c r="G694" s="226"/>
      <c r="H694" s="228" t="s">
        <v>28</v>
      </c>
      <c r="I694" s="230"/>
      <c r="J694" s="226"/>
      <c r="K694" s="226"/>
      <c r="L694" s="231"/>
      <c r="M694" s="232"/>
      <c r="N694" s="233"/>
      <c r="O694" s="233"/>
      <c r="P694" s="233"/>
      <c r="Q694" s="233"/>
      <c r="R694" s="233"/>
      <c r="S694" s="233"/>
      <c r="T694" s="234"/>
      <c r="U694" s="12"/>
      <c r="V694" s="12"/>
      <c r="W694" s="12"/>
      <c r="X694" s="12"/>
      <c r="Y694" s="12"/>
      <c r="Z694" s="12"/>
      <c r="AA694" s="12"/>
      <c r="AB694" s="12"/>
      <c r="AC694" s="12"/>
      <c r="AD694" s="12"/>
      <c r="AE694" s="12"/>
      <c r="AT694" s="235" t="s">
        <v>358</v>
      </c>
      <c r="AU694" s="235" t="s">
        <v>82</v>
      </c>
      <c r="AV694" s="12" t="s">
        <v>82</v>
      </c>
      <c r="AW694" s="12" t="s">
        <v>35</v>
      </c>
      <c r="AX694" s="12" t="s">
        <v>74</v>
      </c>
      <c r="AY694" s="235" t="s">
        <v>351</v>
      </c>
    </row>
    <row r="695" spans="1:51" s="13" customFormat="1" ht="12">
      <c r="A695" s="13"/>
      <c r="B695" s="236"/>
      <c r="C695" s="237"/>
      <c r="D695" s="227" t="s">
        <v>358</v>
      </c>
      <c r="E695" s="238" t="s">
        <v>1618</v>
      </c>
      <c r="F695" s="239" t="s">
        <v>367</v>
      </c>
      <c r="G695" s="237"/>
      <c r="H695" s="240">
        <v>3</v>
      </c>
      <c r="I695" s="241"/>
      <c r="J695" s="237"/>
      <c r="K695" s="237"/>
      <c r="L695" s="242"/>
      <c r="M695" s="243"/>
      <c r="N695" s="244"/>
      <c r="O695" s="244"/>
      <c r="P695" s="244"/>
      <c r="Q695" s="244"/>
      <c r="R695" s="244"/>
      <c r="S695" s="244"/>
      <c r="T695" s="245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T695" s="246" t="s">
        <v>358</v>
      </c>
      <c r="AU695" s="246" t="s">
        <v>82</v>
      </c>
      <c r="AV695" s="13" t="s">
        <v>138</v>
      </c>
      <c r="AW695" s="13" t="s">
        <v>35</v>
      </c>
      <c r="AX695" s="13" t="s">
        <v>82</v>
      </c>
      <c r="AY695" s="246" t="s">
        <v>351</v>
      </c>
    </row>
    <row r="696" spans="1:65" s="2" customFormat="1" ht="44.25" customHeight="1">
      <c r="A696" s="38"/>
      <c r="B696" s="39"/>
      <c r="C696" s="212" t="s">
        <v>1619</v>
      </c>
      <c r="D696" s="212" t="s">
        <v>352</v>
      </c>
      <c r="E696" s="213" t="s">
        <v>1620</v>
      </c>
      <c r="F696" s="214" t="s">
        <v>1621</v>
      </c>
      <c r="G696" s="215" t="s">
        <v>534</v>
      </c>
      <c r="H696" s="216">
        <v>1</v>
      </c>
      <c r="I696" s="217"/>
      <c r="J696" s="218">
        <f>ROUND(I696*H696,2)</f>
        <v>0</v>
      </c>
      <c r="K696" s="214" t="s">
        <v>356</v>
      </c>
      <c r="L696" s="44"/>
      <c r="M696" s="219" t="s">
        <v>28</v>
      </c>
      <c r="N696" s="220" t="s">
        <v>45</v>
      </c>
      <c r="O696" s="84"/>
      <c r="P696" s="221">
        <f>O696*H696</f>
        <v>0</v>
      </c>
      <c r="Q696" s="221">
        <v>0.00045</v>
      </c>
      <c r="R696" s="221">
        <f>Q696*H696</f>
        <v>0.00045</v>
      </c>
      <c r="S696" s="221">
        <v>0</v>
      </c>
      <c r="T696" s="222">
        <f>S696*H696</f>
        <v>0</v>
      </c>
      <c r="U696" s="38"/>
      <c r="V696" s="38"/>
      <c r="W696" s="38"/>
      <c r="X696" s="38"/>
      <c r="Y696" s="38"/>
      <c r="Z696" s="38"/>
      <c r="AA696" s="38"/>
      <c r="AB696" s="38"/>
      <c r="AC696" s="38"/>
      <c r="AD696" s="38"/>
      <c r="AE696" s="38"/>
      <c r="AR696" s="223" t="s">
        <v>228</v>
      </c>
      <c r="AT696" s="223" t="s">
        <v>352</v>
      </c>
      <c r="AU696" s="223" t="s">
        <v>82</v>
      </c>
      <c r="AY696" s="17" t="s">
        <v>351</v>
      </c>
      <c r="BE696" s="224">
        <f>IF(N696="základní",J696,0)</f>
        <v>0</v>
      </c>
      <c r="BF696" s="224">
        <f>IF(N696="snížená",J696,0)</f>
        <v>0</v>
      </c>
      <c r="BG696" s="224">
        <f>IF(N696="zákl. přenesená",J696,0)</f>
        <v>0</v>
      </c>
      <c r="BH696" s="224">
        <f>IF(N696="sníž. přenesená",J696,0)</f>
        <v>0</v>
      </c>
      <c r="BI696" s="224">
        <f>IF(N696="nulová",J696,0)</f>
        <v>0</v>
      </c>
      <c r="BJ696" s="17" t="s">
        <v>82</v>
      </c>
      <c r="BK696" s="224">
        <f>ROUND(I696*H696,2)</f>
        <v>0</v>
      </c>
      <c r="BL696" s="17" t="s">
        <v>228</v>
      </c>
      <c r="BM696" s="223" t="s">
        <v>1622</v>
      </c>
    </row>
    <row r="697" spans="1:51" s="12" customFormat="1" ht="12">
      <c r="A697" s="12"/>
      <c r="B697" s="225"/>
      <c r="C697" s="226"/>
      <c r="D697" s="227" t="s">
        <v>358</v>
      </c>
      <c r="E697" s="228" t="s">
        <v>28</v>
      </c>
      <c r="F697" s="229" t="s">
        <v>1088</v>
      </c>
      <c r="G697" s="226"/>
      <c r="H697" s="228" t="s">
        <v>28</v>
      </c>
      <c r="I697" s="230"/>
      <c r="J697" s="226"/>
      <c r="K697" s="226"/>
      <c r="L697" s="231"/>
      <c r="M697" s="232"/>
      <c r="N697" s="233"/>
      <c r="O697" s="233"/>
      <c r="P697" s="233"/>
      <c r="Q697" s="233"/>
      <c r="R697" s="233"/>
      <c r="S697" s="233"/>
      <c r="T697" s="234"/>
      <c r="U697" s="12"/>
      <c r="V697" s="12"/>
      <c r="W697" s="12"/>
      <c r="X697" s="12"/>
      <c r="Y697" s="12"/>
      <c r="Z697" s="12"/>
      <c r="AA697" s="12"/>
      <c r="AB697" s="12"/>
      <c r="AC697" s="12"/>
      <c r="AD697" s="12"/>
      <c r="AE697" s="12"/>
      <c r="AT697" s="235" t="s">
        <v>358</v>
      </c>
      <c r="AU697" s="235" t="s">
        <v>82</v>
      </c>
      <c r="AV697" s="12" t="s">
        <v>82</v>
      </c>
      <c r="AW697" s="12" t="s">
        <v>35</v>
      </c>
      <c r="AX697" s="12" t="s">
        <v>74</v>
      </c>
      <c r="AY697" s="235" t="s">
        <v>351</v>
      </c>
    </row>
    <row r="698" spans="1:51" s="13" customFormat="1" ht="12">
      <c r="A698" s="13"/>
      <c r="B698" s="236"/>
      <c r="C698" s="237"/>
      <c r="D698" s="227" t="s">
        <v>358</v>
      </c>
      <c r="E698" s="238" t="s">
        <v>1623</v>
      </c>
      <c r="F698" s="239" t="s">
        <v>82</v>
      </c>
      <c r="G698" s="237"/>
      <c r="H698" s="240">
        <v>1</v>
      </c>
      <c r="I698" s="241"/>
      <c r="J698" s="237"/>
      <c r="K698" s="237"/>
      <c r="L698" s="242"/>
      <c r="M698" s="243"/>
      <c r="N698" s="244"/>
      <c r="O698" s="244"/>
      <c r="P698" s="244"/>
      <c r="Q698" s="244"/>
      <c r="R698" s="244"/>
      <c r="S698" s="244"/>
      <c r="T698" s="245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T698" s="246" t="s">
        <v>358</v>
      </c>
      <c r="AU698" s="246" t="s">
        <v>82</v>
      </c>
      <c r="AV698" s="13" t="s">
        <v>138</v>
      </c>
      <c r="AW698" s="13" t="s">
        <v>35</v>
      </c>
      <c r="AX698" s="13" t="s">
        <v>82</v>
      </c>
      <c r="AY698" s="246" t="s">
        <v>351</v>
      </c>
    </row>
    <row r="699" spans="1:65" s="2" customFormat="1" ht="21.75" customHeight="1">
      <c r="A699" s="38"/>
      <c r="B699" s="39"/>
      <c r="C699" s="212" t="s">
        <v>1624</v>
      </c>
      <c r="D699" s="212" t="s">
        <v>352</v>
      </c>
      <c r="E699" s="213" t="s">
        <v>1625</v>
      </c>
      <c r="F699" s="214" t="s">
        <v>1626</v>
      </c>
      <c r="G699" s="215" t="s">
        <v>612</v>
      </c>
      <c r="H699" s="216">
        <v>36.5</v>
      </c>
      <c r="I699" s="217"/>
      <c r="J699" s="218">
        <f>ROUND(I699*H699,2)</f>
        <v>0</v>
      </c>
      <c r="K699" s="214" t="s">
        <v>356</v>
      </c>
      <c r="L699" s="44"/>
      <c r="M699" s="219" t="s">
        <v>28</v>
      </c>
      <c r="N699" s="220" t="s">
        <v>45</v>
      </c>
      <c r="O699" s="84"/>
      <c r="P699" s="221">
        <f>O699*H699</f>
        <v>0</v>
      </c>
      <c r="Q699" s="221">
        <v>0.00174</v>
      </c>
      <c r="R699" s="221">
        <f>Q699*H699</f>
        <v>0.06351</v>
      </c>
      <c r="S699" s="221">
        <v>0</v>
      </c>
      <c r="T699" s="222">
        <f>S699*H699</f>
        <v>0</v>
      </c>
      <c r="U699" s="38"/>
      <c r="V699" s="38"/>
      <c r="W699" s="38"/>
      <c r="X699" s="38"/>
      <c r="Y699" s="38"/>
      <c r="Z699" s="38"/>
      <c r="AA699" s="38"/>
      <c r="AB699" s="38"/>
      <c r="AC699" s="38"/>
      <c r="AD699" s="38"/>
      <c r="AE699" s="38"/>
      <c r="AR699" s="223" t="s">
        <v>228</v>
      </c>
      <c r="AT699" s="223" t="s">
        <v>352</v>
      </c>
      <c r="AU699" s="223" t="s">
        <v>82</v>
      </c>
      <c r="AY699" s="17" t="s">
        <v>351</v>
      </c>
      <c r="BE699" s="224">
        <f>IF(N699="základní",J699,0)</f>
        <v>0</v>
      </c>
      <c r="BF699" s="224">
        <f>IF(N699="snížená",J699,0)</f>
        <v>0</v>
      </c>
      <c r="BG699" s="224">
        <f>IF(N699="zákl. přenesená",J699,0)</f>
        <v>0</v>
      </c>
      <c r="BH699" s="224">
        <f>IF(N699="sníž. přenesená",J699,0)</f>
        <v>0</v>
      </c>
      <c r="BI699" s="224">
        <f>IF(N699="nulová",J699,0)</f>
        <v>0</v>
      </c>
      <c r="BJ699" s="17" t="s">
        <v>82</v>
      </c>
      <c r="BK699" s="224">
        <f>ROUND(I699*H699,2)</f>
        <v>0</v>
      </c>
      <c r="BL699" s="17" t="s">
        <v>228</v>
      </c>
      <c r="BM699" s="223" t="s">
        <v>1627</v>
      </c>
    </row>
    <row r="700" spans="1:51" s="12" customFormat="1" ht="12">
      <c r="A700" s="12"/>
      <c r="B700" s="225"/>
      <c r="C700" s="226"/>
      <c r="D700" s="227" t="s">
        <v>358</v>
      </c>
      <c r="E700" s="228" t="s">
        <v>28</v>
      </c>
      <c r="F700" s="229" t="s">
        <v>1088</v>
      </c>
      <c r="G700" s="226"/>
      <c r="H700" s="228" t="s">
        <v>28</v>
      </c>
      <c r="I700" s="230"/>
      <c r="J700" s="226"/>
      <c r="K700" s="226"/>
      <c r="L700" s="231"/>
      <c r="M700" s="232"/>
      <c r="N700" s="233"/>
      <c r="O700" s="233"/>
      <c r="P700" s="233"/>
      <c r="Q700" s="233"/>
      <c r="R700" s="233"/>
      <c r="S700" s="233"/>
      <c r="T700" s="234"/>
      <c r="U700" s="12"/>
      <c r="V700" s="12"/>
      <c r="W700" s="12"/>
      <c r="X700" s="12"/>
      <c r="Y700" s="12"/>
      <c r="Z700" s="12"/>
      <c r="AA700" s="12"/>
      <c r="AB700" s="12"/>
      <c r="AC700" s="12"/>
      <c r="AD700" s="12"/>
      <c r="AE700" s="12"/>
      <c r="AT700" s="235" t="s">
        <v>358</v>
      </c>
      <c r="AU700" s="235" t="s">
        <v>82</v>
      </c>
      <c r="AV700" s="12" t="s">
        <v>82</v>
      </c>
      <c r="AW700" s="12" t="s">
        <v>35</v>
      </c>
      <c r="AX700" s="12" t="s">
        <v>74</v>
      </c>
      <c r="AY700" s="235" t="s">
        <v>351</v>
      </c>
    </row>
    <row r="701" spans="1:51" s="13" customFormat="1" ht="12">
      <c r="A701" s="13"/>
      <c r="B701" s="236"/>
      <c r="C701" s="237"/>
      <c r="D701" s="227" t="s">
        <v>358</v>
      </c>
      <c r="E701" s="238" t="s">
        <v>1628</v>
      </c>
      <c r="F701" s="239" t="s">
        <v>1629</v>
      </c>
      <c r="G701" s="237"/>
      <c r="H701" s="240">
        <v>36.5</v>
      </c>
      <c r="I701" s="241"/>
      <c r="J701" s="237"/>
      <c r="K701" s="237"/>
      <c r="L701" s="242"/>
      <c r="M701" s="243"/>
      <c r="N701" s="244"/>
      <c r="O701" s="244"/>
      <c r="P701" s="244"/>
      <c r="Q701" s="244"/>
      <c r="R701" s="244"/>
      <c r="S701" s="244"/>
      <c r="T701" s="245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T701" s="246" t="s">
        <v>358</v>
      </c>
      <c r="AU701" s="246" t="s">
        <v>82</v>
      </c>
      <c r="AV701" s="13" t="s">
        <v>138</v>
      </c>
      <c r="AW701" s="13" t="s">
        <v>35</v>
      </c>
      <c r="AX701" s="13" t="s">
        <v>82</v>
      </c>
      <c r="AY701" s="246" t="s">
        <v>351</v>
      </c>
    </row>
    <row r="702" spans="1:65" s="2" customFormat="1" ht="33" customHeight="1">
      <c r="A702" s="38"/>
      <c r="B702" s="39"/>
      <c r="C702" s="212" t="s">
        <v>1630</v>
      </c>
      <c r="D702" s="212" t="s">
        <v>352</v>
      </c>
      <c r="E702" s="213" t="s">
        <v>1631</v>
      </c>
      <c r="F702" s="214" t="s">
        <v>1632</v>
      </c>
      <c r="G702" s="215" t="s">
        <v>534</v>
      </c>
      <c r="H702" s="216">
        <v>4</v>
      </c>
      <c r="I702" s="217"/>
      <c r="J702" s="218">
        <f>ROUND(I702*H702,2)</f>
        <v>0</v>
      </c>
      <c r="K702" s="214" t="s">
        <v>356</v>
      </c>
      <c r="L702" s="44"/>
      <c r="M702" s="219" t="s">
        <v>28</v>
      </c>
      <c r="N702" s="220" t="s">
        <v>45</v>
      </c>
      <c r="O702" s="84"/>
      <c r="P702" s="221">
        <f>O702*H702</f>
        <v>0</v>
      </c>
      <c r="Q702" s="221">
        <v>0.00025</v>
      </c>
      <c r="R702" s="221">
        <f>Q702*H702</f>
        <v>0.001</v>
      </c>
      <c r="S702" s="221">
        <v>0</v>
      </c>
      <c r="T702" s="222">
        <f>S702*H702</f>
        <v>0</v>
      </c>
      <c r="U702" s="38"/>
      <c r="V702" s="38"/>
      <c r="W702" s="38"/>
      <c r="X702" s="38"/>
      <c r="Y702" s="38"/>
      <c r="Z702" s="38"/>
      <c r="AA702" s="38"/>
      <c r="AB702" s="38"/>
      <c r="AC702" s="38"/>
      <c r="AD702" s="38"/>
      <c r="AE702" s="38"/>
      <c r="AR702" s="223" t="s">
        <v>228</v>
      </c>
      <c r="AT702" s="223" t="s">
        <v>352</v>
      </c>
      <c r="AU702" s="223" t="s">
        <v>82</v>
      </c>
      <c r="AY702" s="17" t="s">
        <v>351</v>
      </c>
      <c r="BE702" s="224">
        <f>IF(N702="základní",J702,0)</f>
        <v>0</v>
      </c>
      <c r="BF702" s="224">
        <f>IF(N702="snížená",J702,0)</f>
        <v>0</v>
      </c>
      <c r="BG702" s="224">
        <f>IF(N702="zákl. přenesená",J702,0)</f>
        <v>0</v>
      </c>
      <c r="BH702" s="224">
        <f>IF(N702="sníž. přenesená",J702,0)</f>
        <v>0</v>
      </c>
      <c r="BI702" s="224">
        <f>IF(N702="nulová",J702,0)</f>
        <v>0</v>
      </c>
      <c r="BJ702" s="17" t="s">
        <v>82</v>
      </c>
      <c r="BK702" s="224">
        <f>ROUND(I702*H702,2)</f>
        <v>0</v>
      </c>
      <c r="BL702" s="17" t="s">
        <v>228</v>
      </c>
      <c r="BM702" s="223" t="s">
        <v>1633</v>
      </c>
    </row>
    <row r="703" spans="1:51" s="12" customFormat="1" ht="12">
      <c r="A703" s="12"/>
      <c r="B703" s="225"/>
      <c r="C703" s="226"/>
      <c r="D703" s="227" t="s">
        <v>358</v>
      </c>
      <c r="E703" s="228" t="s">
        <v>28</v>
      </c>
      <c r="F703" s="229" t="s">
        <v>1088</v>
      </c>
      <c r="G703" s="226"/>
      <c r="H703" s="228" t="s">
        <v>28</v>
      </c>
      <c r="I703" s="230"/>
      <c r="J703" s="226"/>
      <c r="K703" s="226"/>
      <c r="L703" s="231"/>
      <c r="M703" s="232"/>
      <c r="N703" s="233"/>
      <c r="O703" s="233"/>
      <c r="P703" s="233"/>
      <c r="Q703" s="233"/>
      <c r="R703" s="233"/>
      <c r="S703" s="233"/>
      <c r="T703" s="234"/>
      <c r="U703" s="12"/>
      <c r="V703" s="12"/>
      <c r="W703" s="12"/>
      <c r="X703" s="12"/>
      <c r="Y703" s="12"/>
      <c r="Z703" s="12"/>
      <c r="AA703" s="12"/>
      <c r="AB703" s="12"/>
      <c r="AC703" s="12"/>
      <c r="AD703" s="12"/>
      <c r="AE703" s="12"/>
      <c r="AT703" s="235" t="s">
        <v>358</v>
      </c>
      <c r="AU703" s="235" t="s">
        <v>82</v>
      </c>
      <c r="AV703" s="12" t="s">
        <v>82</v>
      </c>
      <c r="AW703" s="12" t="s">
        <v>35</v>
      </c>
      <c r="AX703" s="12" t="s">
        <v>74</v>
      </c>
      <c r="AY703" s="235" t="s">
        <v>351</v>
      </c>
    </row>
    <row r="704" spans="1:51" s="13" customFormat="1" ht="12">
      <c r="A704" s="13"/>
      <c r="B704" s="236"/>
      <c r="C704" s="237"/>
      <c r="D704" s="227" t="s">
        <v>358</v>
      </c>
      <c r="E704" s="238" t="s">
        <v>1634</v>
      </c>
      <c r="F704" s="239" t="s">
        <v>228</v>
      </c>
      <c r="G704" s="237"/>
      <c r="H704" s="240">
        <v>4</v>
      </c>
      <c r="I704" s="241"/>
      <c r="J704" s="237"/>
      <c r="K704" s="237"/>
      <c r="L704" s="242"/>
      <c r="M704" s="243"/>
      <c r="N704" s="244"/>
      <c r="O704" s="244"/>
      <c r="P704" s="244"/>
      <c r="Q704" s="244"/>
      <c r="R704" s="244"/>
      <c r="S704" s="244"/>
      <c r="T704" s="245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T704" s="246" t="s">
        <v>358</v>
      </c>
      <c r="AU704" s="246" t="s">
        <v>82</v>
      </c>
      <c r="AV704" s="13" t="s">
        <v>138</v>
      </c>
      <c r="AW704" s="13" t="s">
        <v>35</v>
      </c>
      <c r="AX704" s="13" t="s">
        <v>82</v>
      </c>
      <c r="AY704" s="246" t="s">
        <v>351</v>
      </c>
    </row>
    <row r="705" spans="1:65" s="2" customFormat="1" ht="33" customHeight="1">
      <c r="A705" s="38"/>
      <c r="B705" s="39"/>
      <c r="C705" s="212" t="s">
        <v>1635</v>
      </c>
      <c r="D705" s="212" t="s">
        <v>352</v>
      </c>
      <c r="E705" s="213" t="s">
        <v>1636</v>
      </c>
      <c r="F705" s="214" t="s">
        <v>1637</v>
      </c>
      <c r="G705" s="215" t="s">
        <v>612</v>
      </c>
      <c r="H705" s="216">
        <v>12.8</v>
      </c>
      <c r="I705" s="217"/>
      <c r="J705" s="218">
        <f>ROUND(I705*H705,2)</f>
        <v>0</v>
      </c>
      <c r="K705" s="214" t="s">
        <v>356</v>
      </c>
      <c r="L705" s="44"/>
      <c r="M705" s="219" t="s">
        <v>28</v>
      </c>
      <c r="N705" s="220" t="s">
        <v>45</v>
      </c>
      <c r="O705" s="84"/>
      <c r="P705" s="221">
        <f>O705*H705</f>
        <v>0</v>
      </c>
      <c r="Q705" s="221">
        <v>0.00212</v>
      </c>
      <c r="R705" s="221">
        <f>Q705*H705</f>
        <v>0.027136</v>
      </c>
      <c r="S705" s="221">
        <v>0</v>
      </c>
      <c r="T705" s="222">
        <f>S705*H705</f>
        <v>0</v>
      </c>
      <c r="U705" s="38"/>
      <c r="V705" s="38"/>
      <c r="W705" s="38"/>
      <c r="X705" s="38"/>
      <c r="Y705" s="38"/>
      <c r="Z705" s="38"/>
      <c r="AA705" s="38"/>
      <c r="AB705" s="38"/>
      <c r="AC705" s="38"/>
      <c r="AD705" s="38"/>
      <c r="AE705" s="38"/>
      <c r="AR705" s="223" t="s">
        <v>228</v>
      </c>
      <c r="AT705" s="223" t="s">
        <v>352</v>
      </c>
      <c r="AU705" s="223" t="s">
        <v>82</v>
      </c>
      <c r="AY705" s="17" t="s">
        <v>351</v>
      </c>
      <c r="BE705" s="224">
        <f>IF(N705="základní",J705,0)</f>
        <v>0</v>
      </c>
      <c r="BF705" s="224">
        <f>IF(N705="snížená",J705,0)</f>
        <v>0</v>
      </c>
      <c r="BG705" s="224">
        <f>IF(N705="zákl. přenesená",J705,0)</f>
        <v>0</v>
      </c>
      <c r="BH705" s="224">
        <f>IF(N705="sníž. přenesená",J705,0)</f>
        <v>0</v>
      </c>
      <c r="BI705" s="224">
        <f>IF(N705="nulová",J705,0)</f>
        <v>0</v>
      </c>
      <c r="BJ705" s="17" t="s">
        <v>82</v>
      </c>
      <c r="BK705" s="224">
        <f>ROUND(I705*H705,2)</f>
        <v>0</v>
      </c>
      <c r="BL705" s="17" t="s">
        <v>228</v>
      </c>
      <c r="BM705" s="223" t="s">
        <v>1638</v>
      </c>
    </row>
    <row r="706" spans="1:51" s="12" customFormat="1" ht="12">
      <c r="A706" s="12"/>
      <c r="B706" s="225"/>
      <c r="C706" s="226"/>
      <c r="D706" s="227" t="s">
        <v>358</v>
      </c>
      <c r="E706" s="228" t="s">
        <v>28</v>
      </c>
      <c r="F706" s="229" t="s">
        <v>1088</v>
      </c>
      <c r="G706" s="226"/>
      <c r="H706" s="228" t="s">
        <v>28</v>
      </c>
      <c r="I706" s="230"/>
      <c r="J706" s="226"/>
      <c r="K706" s="226"/>
      <c r="L706" s="231"/>
      <c r="M706" s="232"/>
      <c r="N706" s="233"/>
      <c r="O706" s="233"/>
      <c r="P706" s="233"/>
      <c r="Q706" s="233"/>
      <c r="R706" s="233"/>
      <c r="S706" s="233"/>
      <c r="T706" s="234"/>
      <c r="U706" s="12"/>
      <c r="V706" s="12"/>
      <c r="W706" s="12"/>
      <c r="X706" s="12"/>
      <c r="Y706" s="12"/>
      <c r="Z706" s="12"/>
      <c r="AA706" s="12"/>
      <c r="AB706" s="12"/>
      <c r="AC706" s="12"/>
      <c r="AD706" s="12"/>
      <c r="AE706" s="12"/>
      <c r="AT706" s="235" t="s">
        <v>358</v>
      </c>
      <c r="AU706" s="235" t="s">
        <v>82</v>
      </c>
      <c r="AV706" s="12" t="s">
        <v>82</v>
      </c>
      <c r="AW706" s="12" t="s">
        <v>35</v>
      </c>
      <c r="AX706" s="12" t="s">
        <v>74</v>
      </c>
      <c r="AY706" s="235" t="s">
        <v>351</v>
      </c>
    </row>
    <row r="707" spans="1:51" s="13" customFormat="1" ht="12">
      <c r="A707" s="13"/>
      <c r="B707" s="236"/>
      <c r="C707" s="237"/>
      <c r="D707" s="227" t="s">
        <v>358</v>
      </c>
      <c r="E707" s="238" t="s">
        <v>1639</v>
      </c>
      <c r="F707" s="239" t="s">
        <v>1640</v>
      </c>
      <c r="G707" s="237"/>
      <c r="H707" s="240">
        <v>12.8</v>
      </c>
      <c r="I707" s="241"/>
      <c r="J707" s="237"/>
      <c r="K707" s="237"/>
      <c r="L707" s="242"/>
      <c r="M707" s="243"/>
      <c r="N707" s="244"/>
      <c r="O707" s="244"/>
      <c r="P707" s="244"/>
      <c r="Q707" s="244"/>
      <c r="R707" s="244"/>
      <c r="S707" s="244"/>
      <c r="T707" s="245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  <c r="AT707" s="246" t="s">
        <v>358</v>
      </c>
      <c r="AU707" s="246" t="s">
        <v>82</v>
      </c>
      <c r="AV707" s="13" t="s">
        <v>138</v>
      </c>
      <c r="AW707" s="13" t="s">
        <v>35</v>
      </c>
      <c r="AX707" s="13" t="s">
        <v>82</v>
      </c>
      <c r="AY707" s="246" t="s">
        <v>351</v>
      </c>
    </row>
    <row r="708" spans="1:65" s="2" customFormat="1" ht="21.75" customHeight="1">
      <c r="A708" s="38"/>
      <c r="B708" s="39"/>
      <c r="C708" s="212" t="s">
        <v>1641</v>
      </c>
      <c r="D708" s="212" t="s">
        <v>352</v>
      </c>
      <c r="E708" s="213" t="s">
        <v>1642</v>
      </c>
      <c r="F708" s="214" t="s">
        <v>1643</v>
      </c>
      <c r="G708" s="215" t="s">
        <v>1086</v>
      </c>
      <c r="H708" s="216">
        <v>2</v>
      </c>
      <c r="I708" s="217"/>
      <c r="J708" s="218">
        <f>ROUND(I708*H708,2)</f>
        <v>0</v>
      </c>
      <c r="K708" s="214" t="s">
        <v>28</v>
      </c>
      <c r="L708" s="44"/>
      <c r="M708" s="219" t="s">
        <v>28</v>
      </c>
      <c r="N708" s="220" t="s">
        <v>45</v>
      </c>
      <c r="O708" s="84"/>
      <c r="P708" s="221">
        <f>O708*H708</f>
        <v>0</v>
      </c>
      <c r="Q708" s="221">
        <v>0</v>
      </c>
      <c r="R708" s="221">
        <f>Q708*H708</f>
        <v>0</v>
      </c>
      <c r="S708" s="221">
        <v>0</v>
      </c>
      <c r="T708" s="222">
        <f>S708*H708</f>
        <v>0</v>
      </c>
      <c r="U708" s="38"/>
      <c r="V708" s="38"/>
      <c r="W708" s="38"/>
      <c r="X708" s="38"/>
      <c r="Y708" s="38"/>
      <c r="Z708" s="38"/>
      <c r="AA708" s="38"/>
      <c r="AB708" s="38"/>
      <c r="AC708" s="38"/>
      <c r="AD708" s="38"/>
      <c r="AE708" s="38"/>
      <c r="AR708" s="223" t="s">
        <v>228</v>
      </c>
      <c r="AT708" s="223" t="s">
        <v>352</v>
      </c>
      <c r="AU708" s="223" t="s">
        <v>82</v>
      </c>
      <c r="AY708" s="17" t="s">
        <v>351</v>
      </c>
      <c r="BE708" s="224">
        <f>IF(N708="základní",J708,0)</f>
        <v>0</v>
      </c>
      <c r="BF708" s="224">
        <f>IF(N708="snížená",J708,0)</f>
        <v>0</v>
      </c>
      <c r="BG708" s="224">
        <f>IF(N708="zákl. přenesená",J708,0)</f>
        <v>0</v>
      </c>
      <c r="BH708" s="224">
        <f>IF(N708="sníž. přenesená",J708,0)</f>
        <v>0</v>
      </c>
      <c r="BI708" s="224">
        <f>IF(N708="nulová",J708,0)</f>
        <v>0</v>
      </c>
      <c r="BJ708" s="17" t="s">
        <v>82</v>
      </c>
      <c r="BK708" s="224">
        <f>ROUND(I708*H708,2)</f>
        <v>0</v>
      </c>
      <c r="BL708" s="17" t="s">
        <v>228</v>
      </c>
      <c r="BM708" s="223" t="s">
        <v>1644</v>
      </c>
    </row>
    <row r="709" spans="1:51" s="12" customFormat="1" ht="12">
      <c r="A709" s="12"/>
      <c r="B709" s="225"/>
      <c r="C709" s="226"/>
      <c r="D709" s="227" t="s">
        <v>358</v>
      </c>
      <c r="E709" s="228" t="s">
        <v>28</v>
      </c>
      <c r="F709" s="229" t="s">
        <v>1088</v>
      </c>
      <c r="G709" s="226"/>
      <c r="H709" s="228" t="s">
        <v>28</v>
      </c>
      <c r="I709" s="230"/>
      <c r="J709" s="226"/>
      <c r="K709" s="226"/>
      <c r="L709" s="231"/>
      <c r="M709" s="232"/>
      <c r="N709" s="233"/>
      <c r="O709" s="233"/>
      <c r="P709" s="233"/>
      <c r="Q709" s="233"/>
      <c r="R709" s="233"/>
      <c r="S709" s="233"/>
      <c r="T709" s="234"/>
      <c r="U709" s="12"/>
      <c r="V709" s="12"/>
      <c r="W709" s="12"/>
      <c r="X709" s="12"/>
      <c r="Y709" s="12"/>
      <c r="Z709" s="12"/>
      <c r="AA709" s="12"/>
      <c r="AB709" s="12"/>
      <c r="AC709" s="12"/>
      <c r="AD709" s="12"/>
      <c r="AE709" s="12"/>
      <c r="AT709" s="235" t="s">
        <v>358</v>
      </c>
      <c r="AU709" s="235" t="s">
        <v>82</v>
      </c>
      <c r="AV709" s="12" t="s">
        <v>82</v>
      </c>
      <c r="AW709" s="12" t="s">
        <v>35</v>
      </c>
      <c r="AX709" s="12" t="s">
        <v>74</v>
      </c>
      <c r="AY709" s="235" t="s">
        <v>351</v>
      </c>
    </row>
    <row r="710" spans="1:51" s="13" customFormat="1" ht="12">
      <c r="A710" s="13"/>
      <c r="B710" s="236"/>
      <c r="C710" s="237"/>
      <c r="D710" s="227" t="s">
        <v>358</v>
      </c>
      <c r="E710" s="238" t="s">
        <v>1645</v>
      </c>
      <c r="F710" s="239" t="s">
        <v>138</v>
      </c>
      <c r="G710" s="237"/>
      <c r="H710" s="240">
        <v>2</v>
      </c>
      <c r="I710" s="241"/>
      <c r="J710" s="237"/>
      <c r="K710" s="237"/>
      <c r="L710" s="242"/>
      <c r="M710" s="243"/>
      <c r="N710" s="244"/>
      <c r="O710" s="244"/>
      <c r="P710" s="244"/>
      <c r="Q710" s="244"/>
      <c r="R710" s="244"/>
      <c r="S710" s="244"/>
      <c r="T710" s="245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  <c r="AT710" s="246" t="s">
        <v>358</v>
      </c>
      <c r="AU710" s="246" t="s">
        <v>82</v>
      </c>
      <c r="AV710" s="13" t="s">
        <v>138</v>
      </c>
      <c r="AW710" s="13" t="s">
        <v>35</v>
      </c>
      <c r="AX710" s="13" t="s">
        <v>82</v>
      </c>
      <c r="AY710" s="246" t="s">
        <v>351</v>
      </c>
    </row>
    <row r="711" spans="1:65" s="2" customFormat="1" ht="44.25" customHeight="1">
      <c r="A711" s="38"/>
      <c r="B711" s="39"/>
      <c r="C711" s="212" t="s">
        <v>1646</v>
      </c>
      <c r="D711" s="212" t="s">
        <v>352</v>
      </c>
      <c r="E711" s="213" t="s">
        <v>1647</v>
      </c>
      <c r="F711" s="214" t="s">
        <v>1648</v>
      </c>
      <c r="G711" s="215" t="s">
        <v>540</v>
      </c>
      <c r="H711" s="216">
        <v>0.094</v>
      </c>
      <c r="I711" s="217"/>
      <c r="J711" s="218">
        <f>ROUND(I711*H711,2)</f>
        <v>0</v>
      </c>
      <c r="K711" s="214" t="s">
        <v>356</v>
      </c>
      <c r="L711" s="44"/>
      <c r="M711" s="219" t="s">
        <v>28</v>
      </c>
      <c r="N711" s="220" t="s">
        <v>45</v>
      </c>
      <c r="O711" s="84"/>
      <c r="P711" s="221">
        <f>O711*H711</f>
        <v>0</v>
      </c>
      <c r="Q711" s="221">
        <v>0</v>
      </c>
      <c r="R711" s="221">
        <f>Q711*H711</f>
        <v>0</v>
      </c>
      <c r="S711" s="221">
        <v>0</v>
      </c>
      <c r="T711" s="222">
        <f>S711*H711</f>
        <v>0</v>
      </c>
      <c r="U711" s="38"/>
      <c r="V711" s="38"/>
      <c r="W711" s="38"/>
      <c r="X711" s="38"/>
      <c r="Y711" s="38"/>
      <c r="Z711" s="38"/>
      <c r="AA711" s="38"/>
      <c r="AB711" s="38"/>
      <c r="AC711" s="38"/>
      <c r="AD711" s="38"/>
      <c r="AE711" s="38"/>
      <c r="AR711" s="223" t="s">
        <v>228</v>
      </c>
      <c r="AT711" s="223" t="s">
        <v>352</v>
      </c>
      <c r="AU711" s="223" t="s">
        <v>82</v>
      </c>
      <c r="AY711" s="17" t="s">
        <v>351</v>
      </c>
      <c r="BE711" s="224">
        <f>IF(N711="základní",J711,0)</f>
        <v>0</v>
      </c>
      <c r="BF711" s="224">
        <f>IF(N711="snížená",J711,0)</f>
        <v>0</v>
      </c>
      <c r="BG711" s="224">
        <f>IF(N711="zákl. přenesená",J711,0)</f>
        <v>0</v>
      </c>
      <c r="BH711" s="224">
        <f>IF(N711="sníž. přenesená",J711,0)</f>
        <v>0</v>
      </c>
      <c r="BI711" s="224">
        <f>IF(N711="nulová",J711,0)</f>
        <v>0</v>
      </c>
      <c r="BJ711" s="17" t="s">
        <v>82</v>
      </c>
      <c r="BK711" s="224">
        <f>ROUND(I711*H711,2)</f>
        <v>0</v>
      </c>
      <c r="BL711" s="17" t="s">
        <v>228</v>
      </c>
      <c r="BM711" s="223" t="s">
        <v>1649</v>
      </c>
    </row>
    <row r="712" spans="1:63" s="11" customFormat="1" ht="25.9" customHeight="1">
      <c r="A712" s="11"/>
      <c r="B712" s="198"/>
      <c r="C712" s="199"/>
      <c r="D712" s="200" t="s">
        <v>73</v>
      </c>
      <c r="E712" s="201" t="s">
        <v>1650</v>
      </c>
      <c r="F712" s="201" t="s">
        <v>1651</v>
      </c>
      <c r="G712" s="199"/>
      <c r="H712" s="199"/>
      <c r="I712" s="202"/>
      <c r="J712" s="203">
        <f>BK712</f>
        <v>0</v>
      </c>
      <c r="K712" s="199"/>
      <c r="L712" s="204"/>
      <c r="M712" s="205"/>
      <c r="N712" s="206"/>
      <c r="O712" s="206"/>
      <c r="P712" s="207">
        <f>SUM(P713:P786)</f>
        <v>0</v>
      </c>
      <c r="Q712" s="206"/>
      <c r="R712" s="207">
        <f>SUM(R713:R786)</f>
        <v>13.99283457</v>
      </c>
      <c r="S712" s="206"/>
      <c r="T712" s="208">
        <f>SUM(T713:T786)</f>
        <v>0</v>
      </c>
      <c r="U712" s="11"/>
      <c r="V712" s="11"/>
      <c r="W712" s="11"/>
      <c r="X712" s="11"/>
      <c r="Y712" s="11"/>
      <c r="Z712" s="11"/>
      <c r="AA712" s="11"/>
      <c r="AB712" s="11"/>
      <c r="AC712" s="11"/>
      <c r="AD712" s="11"/>
      <c r="AE712" s="11"/>
      <c r="AR712" s="209" t="s">
        <v>228</v>
      </c>
      <c r="AT712" s="210" t="s">
        <v>73</v>
      </c>
      <c r="AU712" s="210" t="s">
        <v>74</v>
      </c>
      <c r="AY712" s="209" t="s">
        <v>351</v>
      </c>
      <c r="BK712" s="211">
        <f>SUM(BK713:BK786)</f>
        <v>0</v>
      </c>
    </row>
    <row r="713" spans="1:65" s="2" customFormat="1" ht="21.75" customHeight="1">
      <c r="A713" s="38"/>
      <c r="B713" s="39"/>
      <c r="C713" s="212" t="s">
        <v>1652</v>
      </c>
      <c r="D713" s="212" t="s">
        <v>352</v>
      </c>
      <c r="E713" s="213" t="s">
        <v>1653</v>
      </c>
      <c r="F713" s="214" t="s">
        <v>1654</v>
      </c>
      <c r="G713" s="215" t="s">
        <v>398</v>
      </c>
      <c r="H713" s="216">
        <v>264.661</v>
      </c>
      <c r="I713" s="217"/>
      <c r="J713" s="218">
        <f>ROUND(I713*H713,2)</f>
        <v>0</v>
      </c>
      <c r="K713" s="214" t="s">
        <v>356</v>
      </c>
      <c r="L713" s="44"/>
      <c r="M713" s="219" t="s">
        <v>28</v>
      </c>
      <c r="N713" s="220" t="s">
        <v>45</v>
      </c>
      <c r="O713" s="84"/>
      <c r="P713" s="221">
        <f>O713*H713</f>
        <v>0</v>
      </c>
      <c r="Q713" s="221">
        <v>0.04644</v>
      </c>
      <c r="R713" s="221">
        <f>Q713*H713</f>
        <v>12.29085684</v>
      </c>
      <c r="S713" s="221">
        <v>0</v>
      </c>
      <c r="T713" s="222">
        <f>S713*H713</f>
        <v>0</v>
      </c>
      <c r="U713" s="38"/>
      <c r="V713" s="38"/>
      <c r="W713" s="38"/>
      <c r="X713" s="38"/>
      <c r="Y713" s="38"/>
      <c r="Z713" s="38"/>
      <c r="AA713" s="38"/>
      <c r="AB713" s="38"/>
      <c r="AC713" s="38"/>
      <c r="AD713" s="38"/>
      <c r="AE713" s="38"/>
      <c r="AR713" s="223" t="s">
        <v>228</v>
      </c>
      <c r="AT713" s="223" t="s">
        <v>352</v>
      </c>
      <c r="AU713" s="223" t="s">
        <v>82</v>
      </c>
      <c r="AY713" s="17" t="s">
        <v>351</v>
      </c>
      <c r="BE713" s="224">
        <f>IF(N713="základní",J713,0)</f>
        <v>0</v>
      </c>
      <c r="BF713" s="224">
        <f>IF(N713="snížená",J713,0)</f>
        <v>0</v>
      </c>
      <c r="BG713" s="224">
        <f>IF(N713="zákl. přenesená",J713,0)</f>
        <v>0</v>
      </c>
      <c r="BH713" s="224">
        <f>IF(N713="sníž. přenesená",J713,0)</f>
        <v>0</v>
      </c>
      <c r="BI713" s="224">
        <f>IF(N713="nulová",J713,0)</f>
        <v>0</v>
      </c>
      <c r="BJ713" s="17" t="s">
        <v>82</v>
      </c>
      <c r="BK713" s="224">
        <f>ROUND(I713*H713,2)</f>
        <v>0</v>
      </c>
      <c r="BL713" s="17" t="s">
        <v>228</v>
      </c>
      <c r="BM713" s="223" t="s">
        <v>1655</v>
      </c>
    </row>
    <row r="714" spans="1:51" s="13" customFormat="1" ht="12">
      <c r="A714" s="13"/>
      <c r="B714" s="236"/>
      <c r="C714" s="237"/>
      <c r="D714" s="227" t="s">
        <v>358</v>
      </c>
      <c r="E714" s="238" t="s">
        <v>1656</v>
      </c>
      <c r="F714" s="239" t="s">
        <v>1657</v>
      </c>
      <c r="G714" s="237"/>
      <c r="H714" s="240">
        <v>264.661</v>
      </c>
      <c r="I714" s="241"/>
      <c r="J714" s="237"/>
      <c r="K714" s="237"/>
      <c r="L714" s="242"/>
      <c r="M714" s="243"/>
      <c r="N714" s="244"/>
      <c r="O714" s="244"/>
      <c r="P714" s="244"/>
      <c r="Q714" s="244"/>
      <c r="R714" s="244"/>
      <c r="S714" s="244"/>
      <c r="T714" s="245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  <c r="AT714" s="246" t="s">
        <v>358</v>
      </c>
      <c r="AU714" s="246" t="s">
        <v>82</v>
      </c>
      <c r="AV714" s="13" t="s">
        <v>138</v>
      </c>
      <c r="AW714" s="13" t="s">
        <v>35</v>
      </c>
      <c r="AX714" s="13" t="s">
        <v>82</v>
      </c>
      <c r="AY714" s="246" t="s">
        <v>351</v>
      </c>
    </row>
    <row r="715" spans="1:65" s="2" customFormat="1" ht="21.75" customHeight="1">
      <c r="A715" s="38"/>
      <c r="B715" s="39"/>
      <c r="C715" s="212" t="s">
        <v>1658</v>
      </c>
      <c r="D715" s="212" t="s">
        <v>352</v>
      </c>
      <c r="E715" s="213" t="s">
        <v>1659</v>
      </c>
      <c r="F715" s="214" t="s">
        <v>1660</v>
      </c>
      <c r="G715" s="215" t="s">
        <v>612</v>
      </c>
      <c r="H715" s="216">
        <v>36.5</v>
      </c>
      <c r="I715" s="217"/>
      <c r="J715" s="218">
        <f>ROUND(I715*H715,2)</f>
        <v>0</v>
      </c>
      <c r="K715" s="214" t="s">
        <v>356</v>
      </c>
      <c r="L715" s="44"/>
      <c r="M715" s="219" t="s">
        <v>28</v>
      </c>
      <c r="N715" s="220" t="s">
        <v>45</v>
      </c>
      <c r="O715" s="84"/>
      <c r="P715" s="221">
        <f>O715*H715</f>
        <v>0</v>
      </c>
      <c r="Q715" s="221">
        <v>0.00091</v>
      </c>
      <c r="R715" s="221">
        <f>Q715*H715</f>
        <v>0.033215</v>
      </c>
      <c r="S715" s="221">
        <v>0</v>
      </c>
      <c r="T715" s="222">
        <f>S715*H715</f>
        <v>0</v>
      </c>
      <c r="U715" s="38"/>
      <c r="V715" s="38"/>
      <c r="W715" s="38"/>
      <c r="X715" s="38"/>
      <c r="Y715" s="38"/>
      <c r="Z715" s="38"/>
      <c r="AA715" s="38"/>
      <c r="AB715" s="38"/>
      <c r="AC715" s="38"/>
      <c r="AD715" s="38"/>
      <c r="AE715" s="38"/>
      <c r="AR715" s="223" t="s">
        <v>228</v>
      </c>
      <c r="AT715" s="223" t="s">
        <v>352</v>
      </c>
      <c r="AU715" s="223" t="s">
        <v>82</v>
      </c>
      <c r="AY715" s="17" t="s">
        <v>351</v>
      </c>
      <c r="BE715" s="224">
        <f>IF(N715="základní",J715,0)</f>
        <v>0</v>
      </c>
      <c r="BF715" s="224">
        <f>IF(N715="snížená",J715,0)</f>
        <v>0</v>
      </c>
      <c r="BG715" s="224">
        <f>IF(N715="zákl. přenesená",J715,0)</f>
        <v>0</v>
      </c>
      <c r="BH715" s="224">
        <f>IF(N715="sníž. přenesená",J715,0)</f>
        <v>0</v>
      </c>
      <c r="BI715" s="224">
        <f>IF(N715="nulová",J715,0)</f>
        <v>0</v>
      </c>
      <c r="BJ715" s="17" t="s">
        <v>82</v>
      </c>
      <c r="BK715" s="224">
        <f>ROUND(I715*H715,2)</f>
        <v>0</v>
      </c>
      <c r="BL715" s="17" t="s">
        <v>228</v>
      </c>
      <c r="BM715" s="223" t="s">
        <v>1661</v>
      </c>
    </row>
    <row r="716" spans="1:51" s="12" customFormat="1" ht="12">
      <c r="A716" s="12"/>
      <c r="B716" s="225"/>
      <c r="C716" s="226"/>
      <c r="D716" s="227" t="s">
        <v>358</v>
      </c>
      <c r="E716" s="228" t="s">
        <v>28</v>
      </c>
      <c r="F716" s="229" t="s">
        <v>1662</v>
      </c>
      <c r="G716" s="226"/>
      <c r="H716" s="228" t="s">
        <v>28</v>
      </c>
      <c r="I716" s="230"/>
      <c r="J716" s="226"/>
      <c r="K716" s="226"/>
      <c r="L716" s="231"/>
      <c r="M716" s="232"/>
      <c r="N716" s="233"/>
      <c r="O716" s="233"/>
      <c r="P716" s="233"/>
      <c r="Q716" s="233"/>
      <c r="R716" s="233"/>
      <c r="S716" s="233"/>
      <c r="T716" s="234"/>
      <c r="U716" s="12"/>
      <c r="V716" s="12"/>
      <c r="W716" s="12"/>
      <c r="X716" s="12"/>
      <c r="Y716" s="12"/>
      <c r="Z716" s="12"/>
      <c r="AA716" s="12"/>
      <c r="AB716" s="12"/>
      <c r="AC716" s="12"/>
      <c r="AD716" s="12"/>
      <c r="AE716" s="12"/>
      <c r="AT716" s="235" t="s">
        <v>358</v>
      </c>
      <c r="AU716" s="235" t="s">
        <v>82</v>
      </c>
      <c r="AV716" s="12" t="s">
        <v>82</v>
      </c>
      <c r="AW716" s="12" t="s">
        <v>35</v>
      </c>
      <c r="AX716" s="12" t="s">
        <v>74</v>
      </c>
      <c r="AY716" s="235" t="s">
        <v>351</v>
      </c>
    </row>
    <row r="717" spans="1:51" s="13" customFormat="1" ht="12">
      <c r="A717" s="13"/>
      <c r="B717" s="236"/>
      <c r="C717" s="237"/>
      <c r="D717" s="227" t="s">
        <v>358</v>
      </c>
      <c r="E717" s="238" t="s">
        <v>1663</v>
      </c>
      <c r="F717" s="239" t="s">
        <v>1629</v>
      </c>
      <c r="G717" s="237"/>
      <c r="H717" s="240">
        <v>36.5</v>
      </c>
      <c r="I717" s="241"/>
      <c r="J717" s="237"/>
      <c r="K717" s="237"/>
      <c r="L717" s="242"/>
      <c r="M717" s="243"/>
      <c r="N717" s="244"/>
      <c r="O717" s="244"/>
      <c r="P717" s="244"/>
      <c r="Q717" s="244"/>
      <c r="R717" s="244"/>
      <c r="S717" s="244"/>
      <c r="T717" s="245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  <c r="AT717" s="246" t="s">
        <v>358</v>
      </c>
      <c r="AU717" s="246" t="s">
        <v>82</v>
      </c>
      <c r="AV717" s="13" t="s">
        <v>138</v>
      </c>
      <c r="AW717" s="13" t="s">
        <v>35</v>
      </c>
      <c r="AX717" s="13" t="s">
        <v>82</v>
      </c>
      <c r="AY717" s="246" t="s">
        <v>351</v>
      </c>
    </row>
    <row r="718" spans="1:65" s="2" customFormat="1" ht="33" customHeight="1">
      <c r="A718" s="38"/>
      <c r="B718" s="39"/>
      <c r="C718" s="212" t="s">
        <v>1664</v>
      </c>
      <c r="D718" s="212" t="s">
        <v>352</v>
      </c>
      <c r="E718" s="213" t="s">
        <v>1665</v>
      </c>
      <c r="F718" s="214" t="s">
        <v>1666</v>
      </c>
      <c r="G718" s="215" t="s">
        <v>612</v>
      </c>
      <c r="H718" s="216">
        <v>18.12</v>
      </c>
      <c r="I718" s="217"/>
      <c r="J718" s="218">
        <f>ROUND(I718*H718,2)</f>
        <v>0</v>
      </c>
      <c r="K718" s="214" t="s">
        <v>356</v>
      </c>
      <c r="L718" s="44"/>
      <c r="M718" s="219" t="s">
        <v>28</v>
      </c>
      <c r="N718" s="220" t="s">
        <v>45</v>
      </c>
      <c r="O718" s="84"/>
      <c r="P718" s="221">
        <f>O718*H718</f>
        <v>0</v>
      </c>
      <c r="Q718" s="221">
        <v>0.01422</v>
      </c>
      <c r="R718" s="221">
        <f>Q718*H718</f>
        <v>0.2576664</v>
      </c>
      <c r="S718" s="221">
        <v>0</v>
      </c>
      <c r="T718" s="222">
        <f>S718*H718</f>
        <v>0</v>
      </c>
      <c r="U718" s="38"/>
      <c r="V718" s="38"/>
      <c r="W718" s="38"/>
      <c r="X718" s="38"/>
      <c r="Y718" s="38"/>
      <c r="Z718" s="38"/>
      <c r="AA718" s="38"/>
      <c r="AB718" s="38"/>
      <c r="AC718" s="38"/>
      <c r="AD718" s="38"/>
      <c r="AE718" s="38"/>
      <c r="AR718" s="223" t="s">
        <v>228</v>
      </c>
      <c r="AT718" s="223" t="s">
        <v>352</v>
      </c>
      <c r="AU718" s="223" t="s">
        <v>82</v>
      </c>
      <c r="AY718" s="17" t="s">
        <v>351</v>
      </c>
      <c r="BE718" s="224">
        <f>IF(N718="základní",J718,0)</f>
        <v>0</v>
      </c>
      <c r="BF718" s="224">
        <f>IF(N718="snížená",J718,0)</f>
        <v>0</v>
      </c>
      <c r="BG718" s="224">
        <f>IF(N718="zákl. přenesená",J718,0)</f>
        <v>0</v>
      </c>
      <c r="BH718" s="224">
        <f>IF(N718="sníž. přenesená",J718,0)</f>
        <v>0</v>
      </c>
      <c r="BI718" s="224">
        <f>IF(N718="nulová",J718,0)</f>
        <v>0</v>
      </c>
      <c r="BJ718" s="17" t="s">
        <v>82</v>
      </c>
      <c r="BK718" s="224">
        <f>ROUND(I718*H718,2)</f>
        <v>0</v>
      </c>
      <c r="BL718" s="17" t="s">
        <v>228</v>
      </c>
      <c r="BM718" s="223" t="s">
        <v>1667</v>
      </c>
    </row>
    <row r="719" spans="1:51" s="12" customFormat="1" ht="12">
      <c r="A719" s="12"/>
      <c r="B719" s="225"/>
      <c r="C719" s="226"/>
      <c r="D719" s="227" t="s">
        <v>358</v>
      </c>
      <c r="E719" s="228" t="s">
        <v>28</v>
      </c>
      <c r="F719" s="229" t="s">
        <v>1662</v>
      </c>
      <c r="G719" s="226"/>
      <c r="H719" s="228" t="s">
        <v>28</v>
      </c>
      <c r="I719" s="230"/>
      <c r="J719" s="226"/>
      <c r="K719" s="226"/>
      <c r="L719" s="231"/>
      <c r="M719" s="232"/>
      <c r="N719" s="233"/>
      <c r="O719" s="233"/>
      <c r="P719" s="233"/>
      <c r="Q719" s="233"/>
      <c r="R719" s="233"/>
      <c r="S719" s="233"/>
      <c r="T719" s="234"/>
      <c r="U719" s="12"/>
      <c r="V719" s="12"/>
      <c r="W719" s="12"/>
      <c r="X719" s="12"/>
      <c r="Y719" s="12"/>
      <c r="Z719" s="12"/>
      <c r="AA719" s="12"/>
      <c r="AB719" s="12"/>
      <c r="AC719" s="12"/>
      <c r="AD719" s="12"/>
      <c r="AE719" s="12"/>
      <c r="AT719" s="235" t="s">
        <v>358</v>
      </c>
      <c r="AU719" s="235" t="s">
        <v>82</v>
      </c>
      <c r="AV719" s="12" t="s">
        <v>82</v>
      </c>
      <c r="AW719" s="12" t="s">
        <v>35</v>
      </c>
      <c r="AX719" s="12" t="s">
        <v>74</v>
      </c>
      <c r="AY719" s="235" t="s">
        <v>351</v>
      </c>
    </row>
    <row r="720" spans="1:51" s="13" customFormat="1" ht="12">
      <c r="A720" s="13"/>
      <c r="B720" s="236"/>
      <c r="C720" s="237"/>
      <c r="D720" s="227" t="s">
        <v>358</v>
      </c>
      <c r="E720" s="238" t="s">
        <v>1668</v>
      </c>
      <c r="F720" s="239" t="s">
        <v>1669</v>
      </c>
      <c r="G720" s="237"/>
      <c r="H720" s="240">
        <v>18.12</v>
      </c>
      <c r="I720" s="241"/>
      <c r="J720" s="237"/>
      <c r="K720" s="237"/>
      <c r="L720" s="242"/>
      <c r="M720" s="243"/>
      <c r="N720" s="244"/>
      <c r="O720" s="244"/>
      <c r="P720" s="244"/>
      <c r="Q720" s="244"/>
      <c r="R720" s="244"/>
      <c r="S720" s="244"/>
      <c r="T720" s="245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  <c r="AT720" s="246" t="s">
        <v>358</v>
      </c>
      <c r="AU720" s="246" t="s">
        <v>82</v>
      </c>
      <c r="AV720" s="13" t="s">
        <v>138</v>
      </c>
      <c r="AW720" s="13" t="s">
        <v>35</v>
      </c>
      <c r="AX720" s="13" t="s">
        <v>82</v>
      </c>
      <c r="AY720" s="246" t="s">
        <v>351</v>
      </c>
    </row>
    <row r="721" spans="1:65" s="2" customFormat="1" ht="33" customHeight="1">
      <c r="A721" s="38"/>
      <c r="B721" s="39"/>
      <c r="C721" s="212" t="s">
        <v>1670</v>
      </c>
      <c r="D721" s="212" t="s">
        <v>352</v>
      </c>
      <c r="E721" s="213" t="s">
        <v>1671</v>
      </c>
      <c r="F721" s="214" t="s">
        <v>1672</v>
      </c>
      <c r="G721" s="215" t="s">
        <v>612</v>
      </c>
      <c r="H721" s="216">
        <v>29.212</v>
      </c>
      <c r="I721" s="217"/>
      <c r="J721" s="218">
        <f>ROUND(I721*H721,2)</f>
        <v>0</v>
      </c>
      <c r="K721" s="214" t="s">
        <v>356</v>
      </c>
      <c r="L721" s="44"/>
      <c r="M721" s="219" t="s">
        <v>28</v>
      </c>
      <c r="N721" s="220" t="s">
        <v>45</v>
      </c>
      <c r="O721" s="84"/>
      <c r="P721" s="221">
        <f>O721*H721</f>
        <v>0</v>
      </c>
      <c r="Q721" s="221">
        <v>0.02303</v>
      </c>
      <c r="R721" s="221">
        <f>Q721*H721</f>
        <v>0.6727523599999999</v>
      </c>
      <c r="S721" s="221">
        <v>0</v>
      </c>
      <c r="T721" s="222">
        <f>S721*H721</f>
        <v>0</v>
      </c>
      <c r="U721" s="38"/>
      <c r="V721" s="38"/>
      <c r="W721" s="38"/>
      <c r="X721" s="38"/>
      <c r="Y721" s="38"/>
      <c r="Z721" s="38"/>
      <c r="AA721" s="38"/>
      <c r="AB721" s="38"/>
      <c r="AC721" s="38"/>
      <c r="AD721" s="38"/>
      <c r="AE721" s="38"/>
      <c r="AR721" s="223" t="s">
        <v>228</v>
      </c>
      <c r="AT721" s="223" t="s">
        <v>352</v>
      </c>
      <c r="AU721" s="223" t="s">
        <v>82</v>
      </c>
      <c r="AY721" s="17" t="s">
        <v>351</v>
      </c>
      <c r="BE721" s="224">
        <f>IF(N721="základní",J721,0)</f>
        <v>0</v>
      </c>
      <c r="BF721" s="224">
        <f>IF(N721="snížená",J721,0)</f>
        <v>0</v>
      </c>
      <c r="BG721" s="224">
        <f>IF(N721="zákl. přenesená",J721,0)</f>
        <v>0</v>
      </c>
      <c r="BH721" s="224">
        <f>IF(N721="sníž. přenesená",J721,0)</f>
        <v>0</v>
      </c>
      <c r="BI721" s="224">
        <f>IF(N721="nulová",J721,0)</f>
        <v>0</v>
      </c>
      <c r="BJ721" s="17" t="s">
        <v>82</v>
      </c>
      <c r="BK721" s="224">
        <f>ROUND(I721*H721,2)</f>
        <v>0</v>
      </c>
      <c r="BL721" s="17" t="s">
        <v>228</v>
      </c>
      <c r="BM721" s="223" t="s">
        <v>1673</v>
      </c>
    </row>
    <row r="722" spans="1:51" s="12" customFormat="1" ht="12">
      <c r="A722" s="12"/>
      <c r="B722" s="225"/>
      <c r="C722" s="226"/>
      <c r="D722" s="227" t="s">
        <v>358</v>
      </c>
      <c r="E722" s="228" t="s">
        <v>28</v>
      </c>
      <c r="F722" s="229" t="s">
        <v>1662</v>
      </c>
      <c r="G722" s="226"/>
      <c r="H722" s="228" t="s">
        <v>28</v>
      </c>
      <c r="I722" s="230"/>
      <c r="J722" s="226"/>
      <c r="K722" s="226"/>
      <c r="L722" s="231"/>
      <c r="M722" s="232"/>
      <c r="N722" s="233"/>
      <c r="O722" s="233"/>
      <c r="P722" s="233"/>
      <c r="Q722" s="233"/>
      <c r="R722" s="233"/>
      <c r="S722" s="233"/>
      <c r="T722" s="234"/>
      <c r="U722" s="12"/>
      <c r="V722" s="12"/>
      <c r="W722" s="12"/>
      <c r="X722" s="12"/>
      <c r="Y722" s="12"/>
      <c r="Z722" s="12"/>
      <c r="AA722" s="12"/>
      <c r="AB722" s="12"/>
      <c r="AC722" s="12"/>
      <c r="AD722" s="12"/>
      <c r="AE722" s="12"/>
      <c r="AT722" s="235" t="s">
        <v>358</v>
      </c>
      <c r="AU722" s="235" t="s">
        <v>82</v>
      </c>
      <c r="AV722" s="12" t="s">
        <v>82</v>
      </c>
      <c r="AW722" s="12" t="s">
        <v>35</v>
      </c>
      <c r="AX722" s="12" t="s">
        <v>74</v>
      </c>
      <c r="AY722" s="235" t="s">
        <v>351</v>
      </c>
    </row>
    <row r="723" spans="1:51" s="13" customFormat="1" ht="12">
      <c r="A723" s="13"/>
      <c r="B723" s="236"/>
      <c r="C723" s="237"/>
      <c r="D723" s="227" t="s">
        <v>358</v>
      </c>
      <c r="E723" s="238" t="s">
        <v>1674</v>
      </c>
      <c r="F723" s="239" t="s">
        <v>1675</v>
      </c>
      <c r="G723" s="237"/>
      <c r="H723" s="240">
        <v>29.212</v>
      </c>
      <c r="I723" s="241"/>
      <c r="J723" s="237"/>
      <c r="K723" s="237"/>
      <c r="L723" s="242"/>
      <c r="M723" s="243"/>
      <c r="N723" s="244"/>
      <c r="O723" s="244"/>
      <c r="P723" s="244"/>
      <c r="Q723" s="244"/>
      <c r="R723" s="244"/>
      <c r="S723" s="244"/>
      <c r="T723" s="245"/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  <c r="AE723" s="13"/>
      <c r="AT723" s="246" t="s">
        <v>358</v>
      </c>
      <c r="AU723" s="246" t="s">
        <v>82</v>
      </c>
      <c r="AV723" s="13" t="s">
        <v>138</v>
      </c>
      <c r="AW723" s="13" t="s">
        <v>35</v>
      </c>
      <c r="AX723" s="13" t="s">
        <v>82</v>
      </c>
      <c r="AY723" s="246" t="s">
        <v>351</v>
      </c>
    </row>
    <row r="724" spans="1:65" s="2" customFormat="1" ht="33" customHeight="1">
      <c r="A724" s="38"/>
      <c r="B724" s="39"/>
      <c r="C724" s="212" t="s">
        <v>1676</v>
      </c>
      <c r="D724" s="212" t="s">
        <v>352</v>
      </c>
      <c r="E724" s="213" t="s">
        <v>1677</v>
      </c>
      <c r="F724" s="214" t="s">
        <v>1678</v>
      </c>
      <c r="G724" s="215" t="s">
        <v>534</v>
      </c>
      <c r="H724" s="216">
        <v>5</v>
      </c>
      <c r="I724" s="217"/>
      <c r="J724" s="218">
        <f>ROUND(I724*H724,2)</f>
        <v>0</v>
      </c>
      <c r="K724" s="214" t="s">
        <v>356</v>
      </c>
      <c r="L724" s="44"/>
      <c r="M724" s="219" t="s">
        <v>28</v>
      </c>
      <c r="N724" s="220" t="s">
        <v>45</v>
      </c>
      <c r="O724" s="84"/>
      <c r="P724" s="221">
        <f>O724*H724</f>
        <v>0</v>
      </c>
      <c r="Q724" s="221">
        <v>0.00276</v>
      </c>
      <c r="R724" s="221">
        <f>Q724*H724</f>
        <v>0.0138</v>
      </c>
      <c r="S724" s="221">
        <v>0</v>
      </c>
      <c r="T724" s="222">
        <f>S724*H724</f>
        <v>0</v>
      </c>
      <c r="U724" s="38"/>
      <c r="V724" s="38"/>
      <c r="W724" s="38"/>
      <c r="X724" s="38"/>
      <c r="Y724" s="38"/>
      <c r="Z724" s="38"/>
      <c r="AA724" s="38"/>
      <c r="AB724" s="38"/>
      <c r="AC724" s="38"/>
      <c r="AD724" s="38"/>
      <c r="AE724" s="38"/>
      <c r="AR724" s="223" t="s">
        <v>228</v>
      </c>
      <c r="AT724" s="223" t="s">
        <v>352</v>
      </c>
      <c r="AU724" s="223" t="s">
        <v>82</v>
      </c>
      <c r="AY724" s="17" t="s">
        <v>351</v>
      </c>
      <c r="BE724" s="224">
        <f>IF(N724="základní",J724,0)</f>
        <v>0</v>
      </c>
      <c r="BF724" s="224">
        <f>IF(N724="snížená",J724,0)</f>
        <v>0</v>
      </c>
      <c r="BG724" s="224">
        <f>IF(N724="zákl. přenesená",J724,0)</f>
        <v>0</v>
      </c>
      <c r="BH724" s="224">
        <f>IF(N724="sníž. přenesená",J724,0)</f>
        <v>0</v>
      </c>
      <c r="BI724" s="224">
        <f>IF(N724="nulová",J724,0)</f>
        <v>0</v>
      </c>
      <c r="BJ724" s="17" t="s">
        <v>82</v>
      </c>
      <c r="BK724" s="224">
        <f>ROUND(I724*H724,2)</f>
        <v>0</v>
      </c>
      <c r="BL724" s="17" t="s">
        <v>228</v>
      </c>
      <c r="BM724" s="223" t="s">
        <v>1679</v>
      </c>
    </row>
    <row r="725" spans="1:51" s="12" customFormat="1" ht="12">
      <c r="A725" s="12"/>
      <c r="B725" s="225"/>
      <c r="C725" s="226"/>
      <c r="D725" s="227" t="s">
        <v>358</v>
      </c>
      <c r="E725" s="228" t="s">
        <v>28</v>
      </c>
      <c r="F725" s="229" t="s">
        <v>1662</v>
      </c>
      <c r="G725" s="226"/>
      <c r="H725" s="228" t="s">
        <v>28</v>
      </c>
      <c r="I725" s="230"/>
      <c r="J725" s="226"/>
      <c r="K725" s="226"/>
      <c r="L725" s="231"/>
      <c r="M725" s="232"/>
      <c r="N725" s="233"/>
      <c r="O725" s="233"/>
      <c r="P725" s="233"/>
      <c r="Q725" s="233"/>
      <c r="R725" s="233"/>
      <c r="S725" s="233"/>
      <c r="T725" s="234"/>
      <c r="U725" s="12"/>
      <c r="V725" s="12"/>
      <c r="W725" s="12"/>
      <c r="X725" s="12"/>
      <c r="Y725" s="12"/>
      <c r="Z725" s="12"/>
      <c r="AA725" s="12"/>
      <c r="AB725" s="12"/>
      <c r="AC725" s="12"/>
      <c r="AD725" s="12"/>
      <c r="AE725" s="12"/>
      <c r="AT725" s="235" t="s">
        <v>358</v>
      </c>
      <c r="AU725" s="235" t="s">
        <v>82</v>
      </c>
      <c r="AV725" s="12" t="s">
        <v>82</v>
      </c>
      <c r="AW725" s="12" t="s">
        <v>35</v>
      </c>
      <c r="AX725" s="12" t="s">
        <v>74</v>
      </c>
      <c r="AY725" s="235" t="s">
        <v>351</v>
      </c>
    </row>
    <row r="726" spans="1:51" s="13" customFormat="1" ht="12">
      <c r="A726" s="13"/>
      <c r="B726" s="236"/>
      <c r="C726" s="237"/>
      <c r="D726" s="227" t="s">
        <v>358</v>
      </c>
      <c r="E726" s="238" t="s">
        <v>1680</v>
      </c>
      <c r="F726" s="239" t="s">
        <v>376</v>
      </c>
      <c r="G726" s="237"/>
      <c r="H726" s="240">
        <v>5</v>
      </c>
      <c r="I726" s="241"/>
      <c r="J726" s="237"/>
      <c r="K726" s="237"/>
      <c r="L726" s="242"/>
      <c r="M726" s="243"/>
      <c r="N726" s="244"/>
      <c r="O726" s="244"/>
      <c r="P726" s="244"/>
      <c r="Q726" s="244"/>
      <c r="R726" s="244"/>
      <c r="S726" s="244"/>
      <c r="T726" s="245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T726" s="246" t="s">
        <v>358</v>
      </c>
      <c r="AU726" s="246" t="s">
        <v>82</v>
      </c>
      <c r="AV726" s="13" t="s">
        <v>138</v>
      </c>
      <c r="AW726" s="13" t="s">
        <v>35</v>
      </c>
      <c r="AX726" s="13" t="s">
        <v>82</v>
      </c>
      <c r="AY726" s="246" t="s">
        <v>351</v>
      </c>
    </row>
    <row r="727" spans="1:65" s="2" customFormat="1" ht="33" customHeight="1">
      <c r="A727" s="38"/>
      <c r="B727" s="39"/>
      <c r="C727" s="212" t="s">
        <v>1681</v>
      </c>
      <c r="D727" s="212" t="s">
        <v>352</v>
      </c>
      <c r="E727" s="213" t="s">
        <v>1682</v>
      </c>
      <c r="F727" s="214" t="s">
        <v>1683</v>
      </c>
      <c r="G727" s="215" t="s">
        <v>534</v>
      </c>
      <c r="H727" s="216">
        <v>1</v>
      </c>
      <c r="I727" s="217"/>
      <c r="J727" s="218">
        <f>ROUND(I727*H727,2)</f>
        <v>0</v>
      </c>
      <c r="K727" s="214" t="s">
        <v>356</v>
      </c>
      <c r="L727" s="44"/>
      <c r="M727" s="219" t="s">
        <v>28</v>
      </c>
      <c r="N727" s="220" t="s">
        <v>45</v>
      </c>
      <c r="O727" s="84"/>
      <c r="P727" s="221">
        <f>O727*H727</f>
        <v>0</v>
      </c>
      <c r="Q727" s="221">
        <v>0.00553</v>
      </c>
      <c r="R727" s="221">
        <f>Q727*H727</f>
        <v>0.00553</v>
      </c>
      <c r="S727" s="221">
        <v>0</v>
      </c>
      <c r="T727" s="222">
        <f>S727*H727</f>
        <v>0</v>
      </c>
      <c r="U727" s="38"/>
      <c r="V727" s="38"/>
      <c r="W727" s="38"/>
      <c r="X727" s="38"/>
      <c r="Y727" s="38"/>
      <c r="Z727" s="38"/>
      <c r="AA727" s="38"/>
      <c r="AB727" s="38"/>
      <c r="AC727" s="38"/>
      <c r="AD727" s="38"/>
      <c r="AE727" s="38"/>
      <c r="AR727" s="223" t="s">
        <v>228</v>
      </c>
      <c r="AT727" s="223" t="s">
        <v>352</v>
      </c>
      <c r="AU727" s="223" t="s">
        <v>82</v>
      </c>
      <c r="AY727" s="17" t="s">
        <v>351</v>
      </c>
      <c r="BE727" s="224">
        <f>IF(N727="základní",J727,0)</f>
        <v>0</v>
      </c>
      <c r="BF727" s="224">
        <f>IF(N727="snížená",J727,0)</f>
        <v>0</v>
      </c>
      <c r="BG727" s="224">
        <f>IF(N727="zákl. přenesená",J727,0)</f>
        <v>0</v>
      </c>
      <c r="BH727" s="224">
        <f>IF(N727="sníž. přenesená",J727,0)</f>
        <v>0</v>
      </c>
      <c r="BI727" s="224">
        <f>IF(N727="nulová",J727,0)</f>
        <v>0</v>
      </c>
      <c r="BJ727" s="17" t="s">
        <v>82</v>
      </c>
      <c r="BK727" s="224">
        <f>ROUND(I727*H727,2)</f>
        <v>0</v>
      </c>
      <c r="BL727" s="17" t="s">
        <v>228</v>
      </c>
      <c r="BM727" s="223" t="s">
        <v>1684</v>
      </c>
    </row>
    <row r="728" spans="1:51" s="12" customFormat="1" ht="12">
      <c r="A728" s="12"/>
      <c r="B728" s="225"/>
      <c r="C728" s="226"/>
      <c r="D728" s="227" t="s">
        <v>358</v>
      </c>
      <c r="E728" s="228" t="s">
        <v>28</v>
      </c>
      <c r="F728" s="229" t="s">
        <v>1662</v>
      </c>
      <c r="G728" s="226"/>
      <c r="H728" s="228" t="s">
        <v>28</v>
      </c>
      <c r="I728" s="230"/>
      <c r="J728" s="226"/>
      <c r="K728" s="226"/>
      <c r="L728" s="231"/>
      <c r="M728" s="232"/>
      <c r="N728" s="233"/>
      <c r="O728" s="233"/>
      <c r="P728" s="233"/>
      <c r="Q728" s="233"/>
      <c r="R728" s="233"/>
      <c r="S728" s="233"/>
      <c r="T728" s="234"/>
      <c r="U728" s="12"/>
      <c r="V728" s="12"/>
      <c r="W728" s="12"/>
      <c r="X728" s="12"/>
      <c r="Y728" s="12"/>
      <c r="Z728" s="12"/>
      <c r="AA728" s="12"/>
      <c r="AB728" s="12"/>
      <c r="AC728" s="12"/>
      <c r="AD728" s="12"/>
      <c r="AE728" s="12"/>
      <c r="AT728" s="235" t="s">
        <v>358</v>
      </c>
      <c r="AU728" s="235" t="s">
        <v>82</v>
      </c>
      <c r="AV728" s="12" t="s">
        <v>82</v>
      </c>
      <c r="AW728" s="12" t="s">
        <v>35</v>
      </c>
      <c r="AX728" s="12" t="s">
        <v>74</v>
      </c>
      <c r="AY728" s="235" t="s">
        <v>351</v>
      </c>
    </row>
    <row r="729" spans="1:51" s="13" customFormat="1" ht="12">
      <c r="A729" s="13"/>
      <c r="B729" s="236"/>
      <c r="C729" s="237"/>
      <c r="D729" s="227" t="s">
        <v>358</v>
      </c>
      <c r="E729" s="238" t="s">
        <v>1685</v>
      </c>
      <c r="F729" s="239" t="s">
        <v>82</v>
      </c>
      <c r="G729" s="237"/>
      <c r="H729" s="240">
        <v>1</v>
      </c>
      <c r="I729" s="241"/>
      <c r="J729" s="237"/>
      <c r="K729" s="237"/>
      <c r="L729" s="242"/>
      <c r="M729" s="243"/>
      <c r="N729" s="244"/>
      <c r="O729" s="244"/>
      <c r="P729" s="244"/>
      <c r="Q729" s="244"/>
      <c r="R729" s="244"/>
      <c r="S729" s="244"/>
      <c r="T729" s="245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  <c r="AT729" s="246" t="s">
        <v>358</v>
      </c>
      <c r="AU729" s="246" t="s">
        <v>82</v>
      </c>
      <c r="AV729" s="13" t="s">
        <v>138</v>
      </c>
      <c r="AW729" s="13" t="s">
        <v>35</v>
      </c>
      <c r="AX729" s="13" t="s">
        <v>82</v>
      </c>
      <c r="AY729" s="246" t="s">
        <v>351</v>
      </c>
    </row>
    <row r="730" spans="1:65" s="2" customFormat="1" ht="44.25" customHeight="1">
      <c r="A730" s="38"/>
      <c r="B730" s="39"/>
      <c r="C730" s="212" t="s">
        <v>1686</v>
      </c>
      <c r="D730" s="212" t="s">
        <v>352</v>
      </c>
      <c r="E730" s="213" t="s">
        <v>1687</v>
      </c>
      <c r="F730" s="214" t="s">
        <v>1688</v>
      </c>
      <c r="G730" s="215" t="s">
        <v>534</v>
      </c>
      <c r="H730" s="216">
        <v>89.985</v>
      </c>
      <c r="I730" s="217"/>
      <c r="J730" s="218">
        <f>ROUND(I730*H730,2)</f>
        <v>0</v>
      </c>
      <c r="K730" s="214" t="s">
        <v>356</v>
      </c>
      <c r="L730" s="44"/>
      <c r="M730" s="219" t="s">
        <v>28</v>
      </c>
      <c r="N730" s="220" t="s">
        <v>45</v>
      </c>
      <c r="O730" s="84"/>
      <c r="P730" s="221">
        <f>O730*H730</f>
        <v>0</v>
      </c>
      <c r="Q730" s="221">
        <v>0</v>
      </c>
      <c r="R730" s="221">
        <f>Q730*H730</f>
        <v>0</v>
      </c>
      <c r="S730" s="221">
        <v>0</v>
      </c>
      <c r="T730" s="222">
        <f>S730*H730</f>
        <v>0</v>
      </c>
      <c r="U730" s="38"/>
      <c r="V730" s="38"/>
      <c r="W730" s="38"/>
      <c r="X730" s="38"/>
      <c r="Y730" s="38"/>
      <c r="Z730" s="38"/>
      <c r="AA730" s="38"/>
      <c r="AB730" s="38"/>
      <c r="AC730" s="38"/>
      <c r="AD730" s="38"/>
      <c r="AE730" s="38"/>
      <c r="AR730" s="223" t="s">
        <v>228</v>
      </c>
      <c r="AT730" s="223" t="s">
        <v>352</v>
      </c>
      <c r="AU730" s="223" t="s">
        <v>82</v>
      </c>
      <c r="AY730" s="17" t="s">
        <v>351</v>
      </c>
      <c r="BE730" s="224">
        <f>IF(N730="základní",J730,0)</f>
        <v>0</v>
      </c>
      <c r="BF730" s="224">
        <f>IF(N730="snížená",J730,0)</f>
        <v>0</v>
      </c>
      <c r="BG730" s="224">
        <f>IF(N730="zákl. přenesená",J730,0)</f>
        <v>0</v>
      </c>
      <c r="BH730" s="224">
        <f>IF(N730="sníž. přenesená",J730,0)</f>
        <v>0</v>
      </c>
      <c r="BI730" s="224">
        <f>IF(N730="nulová",J730,0)</f>
        <v>0</v>
      </c>
      <c r="BJ730" s="17" t="s">
        <v>82</v>
      </c>
      <c r="BK730" s="224">
        <f>ROUND(I730*H730,2)</f>
        <v>0</v>
      </c>
      <c r="BL730" s="17" t="s">
        <v>228</v>
      </c>
      <c r="BM730" s="223" t="s">
        <v>1689</v>
      </c>
    </row>
    <row r="731" spans="1:51" s="12" customFormat="1" ht="12">
      <c r="A731" s="12"/>
      <c r="B731" s="225"/>
      <c r="C731" s="226"/>
      <c r="D731" s="227" t="s">
        <v>358</v>
      </c>
      <c r="E731" s="228" t="s">
        <v>28</v>
      </c>
      <c r="F731" s="229" t="s">
        <v>1662</v>
      </c>
      <c r="G731" s="226"/>
      <c r="H731" s="228" t="s">
        <v>28</v>
      </c>
      <c r="I731" s="230"/>
      <c r="J731" s="226"/>
      <c r="K731" s="226"/>
      <c r="L731" s="231"/>
      <c r="M731" s="232"/>
      <c r="N731" s="233"/>
      <c r="O731" s="233"/>
      <c r="P731" s="233"/>
      <c r="Q731" s="233"/>
      <c r="R731" s="233"/>
      <c r="S731" s="233"/>
      <c r="T731" s="234"/>
      <c r="U731" s="12"/>
      <c r="V731" s="12"/>
      <c r="W731" s="12"/>
      <c r="X731" s="12"/>
      <c r="Y731" s="12"/>
      <c r="Z731" s="12"/>
      <c r="AA731" s="12"/>
      <c r="AB731" s="12"/>
      <c r="AC731" s="12"/>
      <c r="AD731" s="12"/>
      <c r="AE731" s="12"/>
      <c r="AT731" s="235" t="s">
        <v>358</v>
      </c>
      <c r="AU731" s="235" t="s">
        <v>82</v>
      </c>
      <c r="AV731" s="12" t="s">
        <v>82</v>
      </c>
      <c r="AW731" s="12" t="s">
        <v>35</v>
      </c>
      <c r="AX731" s="12" t="s">
        <v>74</v>
      </c>
      <c r="AY731" s="235" t="s">
        <v>351</v>
      </c>
    </row>
    <row r="732" spans="1:51" s="13" customFormat="1" ht="12">
      <c r="A732" s="13"/>
      <c r="B732" s="236"/>
      <c r="C732" s="237"/>
      <c r="D732" s="227" t="s">
        <v>358</v>
      </c>
      <c r="E732" s="238" t="s">
        <v>1690</v>
      </c>
      <c r="F732" s="239" t="s">
        <v>1691</v>
      </c>
      <c r="G732" s="237"/>
      <c r="H732" s="240">
        <v>89.985</v>
      </c>
      <c r="I732" s="241"/>
      <c r="J732" s="237"/>
      <c r="K732" s="237"/>
      <c r="L732" s="242"/>
      <c r="M732" s="243"/>
      <c r="N732" s="244"/>
      <c r="O732" s="244"/>
      <c r="P732" s="244"/>
      <c r="Q732" s="244"/>
      <c r="R732" s="244"/>
      <c r="S732" s="244"/>
      <c r="T732" s="245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  <c r="AE732" s="13"/>
      <c r="AT732" s="246" t="s">
        <v>358</v>
      </c>
      <c r="AU732" s="246" t="s">
        <v>82</v>
      </c>
      <c r="AV732" s="13" t="s">
        <v>138</v>
      </c>
      <c r="AW732" s="13" t="s">
        <v>35</v>
      </c>
      <c r="AX732" s="13" t="s">
        <v>82</v>
      </c>
      <c r="AY732" s="246" t="s">
        <v>351</v>
      </c>
    </row>
    <row r="733" spans="1:65" s="2" customFormat="1" ht="16.5" customHeight="1">
      <c r="A733" s="38"/>
      <c r="B733" s="39"/>
      <c r="C733" s="247" t="s">
        <v>1692</v>
      </c>
      <c r="D733" s="247" t="s">
        <v>612</v>
      </c>
      <c r="E733" s="248" t="s">
        <v>1693</v>
      </c>
      <c r="F733" s="249" t="s">
        <v>1694</v>
      </c>
      <c r="G733" s="250" t="s">
        <v>534</v>
      </c>
      <c r="H733" s="251">
        <v>89.985</v>
      </c>
      <c r="I733" s="252"/>
      <c r="J733" s="253">
        <f>ROUND(I733*H733,2)</f>
        <v>0</v>
      </c>
      <c r="K733" s="249" t="s">
        <v>356</v>
      </c>
      <c r="L733" s="254"/>
      <c r="M733" s="255" t="s">
        <v>28</v>
      </c>
      <c r="N733" s="256" t="s">
        <v>45</v>
      </c>
      <c r="O733" s="84"/>
      <c r="P733" s="221">
        <f>O733*H733</f>
        <v>0</v>
      </c>
      <c r="Q733" s="221">
        <v>0.0059</v>
      </c>
      <c r="R733" s="221">
        <f>Q733*H733</f>
        <v>0.5309115</v>
      </c>
      <c r="S733" s="221">
        <v>0</v>
      </c>
      <c r="T733" s="222">
        <f>S733*H733</f>
        <v>0</v>
      </c>
      <c r="U733" s="38"/>
      <c r="V733" s="38"/>
      <c r="W733" s="38"/>
      <c r="X733" s="38"/>
      <c r="Y733" s="38"/>
      <c r="Z733" s="38"/>
      <c r="AA733" s="38"/>
      <c r="AB733" s="38"/>
      <c r="AC733" s="38"/>
      <c r="AD733" s="38"/>
      <c r="AE733" s="38"/>
      <c r="AR733" s="223" t="s">
        <v>405</v>
      </c>
      <c r="AT733" s="223" t="s">
        <v>612</v>
      </c>
      <c r="AU733" s="223" t="s">
        <v>82</v>
      </c>
      <c r="AY733" s="17" t="s">
        <v>351</v>
      </c>
      <c r="BE733" s="224">
        <f>IF(N733="základní",J733,0)</f>
        <v>0</v>
      </c>
      <c r="BF733" s="224">
        <f>IF(N733="snížená",J733,0)</f>
        <v>0</v>
      </c>
      <c r="BG733" s="224">
        <f>IF(N733="zákl. přenesená",J733,0)</f>
        <v>0</v>
      </c>
      <c r="BH733" s="224">
        <f>IF(N733="sníž. přenesená",J733,0)</f>
        <v>0</v>
      </c>
      <c r="BI733" s="224">
        <f>IF(N733="nulová",J733,0)</f>
        <v>0</v>
      </c>
      <c r="BJ733" s="17" t="s">
        <v>82</v>
      </c>
      <c r="BK733" s="224">
        <f>ROUND(I733*H733,2)</f>
        <v>0</v>
      </c>
      <c r="BL733" s="17" t="s">
        <v>228</v>
      </c>
      <c r="BM733" s="223" t="s">
        <v>1695</v>
      </c>
    </row>
    <row r="734" spans="1:51" s="13" customFormat="1" ht="12">
      <c r="A734" s="13"/>
      <c r="B734" s="236"/>
      <c r="C734" s="237"/>
      <c r="D734" s="227" t="s">
        <v>358</v>
      </c>
      <c r="E734" s="238" t="s">
        <v>1696</v>
      </c>
      <c r="F734" s="239" t="s">
        <v>1697</v>
      </c>
      <c r="G734" s="237"/>
      <c r="H734" s="240">
        <v>89.985</v>
      </c>
      <c r="I734" s="241"/>
      <c r="J734" s="237"/>
      <c r="K734" s="237"/>
      <c r="L734" s="242"/>
      <c r="M734" s="243"/>
      <c r="N734" s="244"/>
      <c r="O734" s="244"/>
      <c r="P734" s="244"/>
      <c r="Q734" s="244"/>
      <c r="R734" s="244"/>
      <c r="S734" s="244"/>
      <c r="T734" s="245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  <c r="AE734" s="13"/>
      <c r="AT734" s="246" t="s">
        <v>358</v>
      </c>
      <c r="AU734" s="246" t="s">
        <v>82</v>
      </c>
      <c r="AV734" s="13" t="s">
        <v>138</v>
      </c>
      <c r="AW734" s="13" t="s">
        <v>35</v>
      </c>
      <c r="AX734" s="13" t="s">
        <v>82</v>
      </c>
      <c r="AY734" s="246" t="s">
        <v>351</v>
      </c>
    </row>
    <row r="735" spans="1:65" s="2" customFormat="1" ht="21.75" customHeight="1">
      <c r="A735" s="38"/>
      <c r="B735" s="39"/>
      <c r="C735" s="212" t="s">
        <v>1698</v>
      </c>
      <c r="D735" s="212" t="s">
        <v>352</v>
      </c>
      <c r="E735" s="213" t="s">
        <v>1699</v>
      </c>
      <c r="F735" s="214" t="s">
        <v>1700</v>
      </c>
      <c r="G735" s="215" t="s">
        <v>534</v>
      </c>
      <c r="H735" s="216">
        <v>2</v>
      </c>
      <c r="I735" s="217"/>
      <c r="J735" s="218">
        <f>ROUND(I735*H735,2)</f>
        <v>0</v>
      </c>
      <c r="K735" s="214" t="s">
        <v>356</v>
      </c>
      <c r="L735" s="44"/>
      <c r="M735" s="219" t="s">
        <v>28</v>
      </c>
      <c r="N735" s="220" t="s">
        <v>45</v>
      </c>
      <c r="O735" s="84"/>
      <c r="P735" s="221">
        <f>O735*H735</f>
        <v>0</v>
      </c>
      <c r="Q735" s="221">
        <v>4E-05</v>
      </c>
      <c r="R735" s="221">
        <f>Q735*H735</f>
        <v>8E-05</v>
      </c>
      <c r="S735" s="221">
        <v>0</v>
      </c>
      <c r="T735" s="222">
        <f>S735*H735</f>
        <v>0</v>
      </c>
      <c r="U735" s="38"/>
      <c r="V735" s="38"/>
      <c r="W735" s="38"/>
      <c r="X735" s="38"/>
      <c r="Y735" s="38"/>
      <c r="Z735" s="38"/>
      <c r="AA735" s="38"/>
      <c r="AB735" s="38"/>
      <c r="AC735" s="38"/>
      <c r="AD735" s="38"/>
      <c r="AE735" s="38"/>
      <c r="AR735" s="223" t="s">
        <v>228</v>
      </c>
      <c r="AT735" s="223" t="s">
        <v>352</v>
      </c>
      <c r="AU735" s="223" t="s">
        <v>82</v>
      </c>
      <c r="AY735" s="17" t="s">
        <v>351</v>
      </c>
      <c r="BE735" s="224">
        <f>IF(N735="základní",J735,0)</f>
        <v>0</v>
      </c>
      <c r="BF735" s="224">
        <f>IF(N735="snížená",J735,0)</f>
        <v>0</v>
      </c>
      <c r="BG735" s="224">
        <f>IF(N735="zákl. přenesená",J735,0)</f>
        <v>0</v>
      </c>
      <c r="BH735" s="224">
        <f>IF(N735="sníž. přenesená",J735,0)</f>
        <v>0</v>
      </c>
      <c r="BI735" s="224">
        <f>IF(N735="nulová",J735,0)</f>
        <v>0</v>
      </c>
      <c r="BJ735" s="17" t="s">
        <v>82</v>
      </c>
      <c r="BK735" s="224">
        <f>ROUND(I735*H735,2)</f>
        <v>0</v>
      </c>
      <c r="BL735" s="17" t="s">
        <v>228</v>
      </c>
      <c r="BM735" s="223" t="s">
        <v>1701</v>
      </c>
    </row>
    <row r="736" spans="1:51" s="12" customFormat="1" ht="12">
      <c r="A736" s="12"/>
      <c r="B736" s="225"/>
      <c r="C736" s="226"/>
      <c r="D736" s="227" t="s">
        <v>358</v>
      </c>
      <c r="E736" s="228" t="s">
        <v>28</v>
      </c>
      <c r="F736" s="229" t="s">
        <v>1662</v>
      </c>
      <c r="G736" s="226"/>
      <c r="H736" s="228" t="s">
        <v>28</v>
      </c>
      <c r="I736" s="230"/>
      <c r="J736" s="226"/>
      <c r="K736" s="226"/>
      <c r="L736" s="231"/>
      <c r="M736" s="232"/>
      <c r="N736" s="233"/>
      <c r="O736" s="233"/>
      <c r="P736" s="233"/>
      <c r="Q736" s="233"/>
      <c r="R736" s="233"/>
      <c r="S736" s="233"/>
      <c r="T736" s="234"/>
      <c r="U736" s="12"/>
      <c r="V736" s="12"/>
      <c r="W736" s="12"/>
      <c r="X736" s="12"/>
      <c r="Y736" s="12"/>
      <c r="Z736" s="12"/>
      <c r="AA736" s="12"/>
      <c r="AB736" s="12"/>
      <c r="AC736" s="12"/>
      <c r="AD736" s="12"/>
      <c r="AE736" s="12"/>
      <c r="AT736" s="235" t="s">
        <v>358</v>
      </c>
      <c r="AU736" s="235" t="s">
        <v>82</v>
      </c>
      <c r="AV736" s="12" t="s">
        <v>82</v>
      </c>
      <c r="AW736" s="12" t="s">
        <v>35</v>
      </c>
      <c r="AX736" s="12" t="s">
        <v>74</v>
      </c>
      <c r="AY736" s="235" t="s">
        <v>351</v>
      </c>
    </row>
    <row r="737" spans="1:51" s="13" customFormat="1" ht="12">
      <c r="A737" s="13"/>
      <c r="B737" s="236"/>
      <c r="C737" s="237"/>
      <c r="D737" s="227" t="s">
        <v>358</v>
      </c>
      <c r="E737" s="238" t="s">
        <v>1702</v>
      </c>
      <c r="F737" s="239" t="s">
        <v>138</v>
      </c>
      <c r="G737" s="237"/>
      <c r="H737" s="240">
        <v>2</v>
      </c>
      <c r="I737" s="241"/>
      <c r="J737" s="237"/>
      <c r="K737" s="237"/>
      <c r="L737" s="242"/>
      <c r="M737" s="243"/>
      <c r="N737" s="244"/>
      <c r="O737" s="244"/>
      <c r="P737" s="244"/>
      <c r="Q737" s="244"/>
      <c r="R737" s="244"/>
      <c r="S737" s="244"/>
      <c r="T737" s="245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  <c r="AT737" s="246" t="s">
        <v>358</v>
      </c>
      <c r="AU737" s="246" t="s">
        <v>82</v>
      </c>
      <c r="AV737" s="13" t="s">
        <v>138</v>
      </c>
      <c r="AW737" s="13" t="s">
        <v>35</v>
      </c>
      <c r="AX737" s="13" t="s">
        <v>82</v>
      </c>
      <c r="AY737" s="246" t="s">
        <v>351</v>
      </c>
    </row>
    <row r="738" spans="1:65" s="2" customFormat="1" ht="16.5" customHeight="1">
      <c r="A738" s="38"/>
      <c r="B738" s="39"/>
      <c r="C738" s="247" t="s">
        <v>1703</v>
      </c>
      <c r="D738" s="247" t="s">
        <v>612</v>
      </c>
      <c r="E738" s="248" t="s">
        <v>1704</v>
      </c>
      <c r="F738" s="249" t="s">
        <v>1705</v>
      </c>
      <c r="G738" s="250" t="s">
        <v>534</v>
      </c>
      <c r="H738" s="251">
        <v>2</v>
      </c>
      <c r="I738" s="252"/>
      <c r="J738" s="253">
        <f>ROUND(I738*H738,2)</f>
        <v>0</v>
      </c>
      <c r="K738" s="249" t="s">
        <v>356</v>
      </c>
      <c r="L738" s="254"/>
      <c r="M738" s="255" t="s">
        <v>28</v>
      </c>
      <c r="N738" s="256" t="s">
        <v>45</v>
      </c>
      <c r="O738" s="84"/>
      <c r="P738" s="221">
        <f>O738*H738</f>
        <v>0</v>
      </c>
      <c r="Q738" s="221">
        <v>0.003</v>
      </c>
      <c r="R738" s="221">
        <f>Q738*H738</f>
        <v>0.006</v>
      </c>
      <c r="S738" s="221">
        <v>0</v>
      </c>
      <c r="T738" s="222">
        <f>S738*H738</f>
        <v>0</v>
      </c>
      <c r="U738" s="38"/>
      <c r="V738" s="38"/>
      <c r="W738" s="38"/>
      <c r="X738" s="38"/>
      <c r="Y738" s="38"/>
      <c r="Z738" s="38"/>
      <c r="AA738" s="38"/>
      <c r="AB738" s="38"/>
      <c r="AC738" s="38"/>
      <c r="AD738" s="38"/>
      <c r="AE738" s="38"/>
      <c r="AR738" s="223" t="s">
        <v>405</v>
      </c>
      <c r="AT738" s="223" t="s">
        <v>612</v>
      </c>
      <c r="AU738" s="223" t="s">
        <v>82</v>
      </c>
      <c r="AY738" s="17" t="s">
        <v>351</v>
      </c>
      <c r="BE738" s="224">
        <f>IF(N738="základní",J738,0)</f>
        <v>0</v>
      </c>
      <c r="BF738" s="224">
        <f>IF(N738="snížená",J738,0)</f>
        <v>0</v>
      </c>
      <c r="BG738" s="224">
        <f>IF(N738="zákl. přenesená",J738,0)</f>
        <v>0</v>
      </c>
      <c r="BH738" s="224">
        <f>IF(N738="sníž. přenesená",J738,0)</f>
        <v>0</v>
      </c>
      <c r="BI738" s="224">
        <f>IF(N738="nulová",J738,0)</f>
        <v>0</v>
      </c>
      <c r="BJ738" s="17" t="s">
        <v>82</v>
      </c>
      <c r="BK738" s="224">
        <f>ROUND(I738*H738,2)</f>
        <v>0</v>
      </c>
      <c r="BL738" s="17" t="s">
        <v>228</v>
      </c>
      <c r="BM738" s="223" t="s">
        <v>1706</v>
      </c>
    </row>
    <row r="739" spans="1:51" s="13" customFormat="1" ht="12">
      <c r="A739" s="13"/>
      <c r="B739" s="236"/>
      <c r="C739" s="237"/>
      <c r="D739" s="227" t="s">
        <v>358</v>
      </c>
      <c r="E739" s="238" t="s">
        <v>1707</v>
      </c>
      <c r="F739" s="239" t="s">
        <v>138</v>
      </c>
      <c r="G739" s="237"/>
      <c r="H739" s="240">
        <v>2</v>
      </c>
      <c r="I739" s="241"/>
      <c r="J739" s="237"/>
      <c r="K739" s="237"/>
      <c r="L739" s="242"/>
      <c r="M739" s="243"/>
      <c r="N739" s="244"/>
      <c r="O739" s="244"/>
      <c r="P739" s="244"/>
      <c r="Q739" s="244"/>
      <c r="R739" s="244"/>
      <c r="S739" s="244"/>
      <c r="T739" s="245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  <c r="AT739" s="246" t="s">
        <v>358</v>
      </c>
      <c r="AU739" s="246" t="s">
        <v>82</v>
      </c>
      <c r="AV739" s="13" t="s">
        <v>138</v>
      </c>
      <c r="AW739" s="13" t="s">
        <v>35</v>
      </c>
      <c r="AX739" s="13" t="s">
        <v>82</v>
      </c>
      <c r="AY739" s="246" t="s">
        <v>351</v>
      </c>
    </row>
    <row r="740" spans="1:65" s="2" customFormat="1" ht="21.75" customHeight="1">
      <c r="A740" s="38"/>
      <c r="B740" s="39"/>
      <c r="C740" s="212" t="s">
        <v>1708</v>
      </c>
      <c r="D740" s="212" t="s">
        <v>352</v>
      </c>
      <c r="E740" s="213" t="s">
        <v>1709</v>
      </c>
      <c r="F740" s="214" t="s">
        <v>1710</v>
      </c>
      <c r="G740" s="215" t="s">
        <v>534</v>
      </c>
      <c r="H740" s="216">
        <v>1</v>
      </c>
      <c r="I740" s="217"/>
      <c r="J740" s="218">
        <f>ROUND(I740*H740,2)</f>
        <v>0</v>
      </c>
      <c r="K740" s="214" t="s">
        <v>356</v>
      </c>
      <c r="L740" s="44"/>
      <c r="M740" s="219" t="s">
        <v>28</v>
      </c>
      <c r="N740" s="220" t="s">
        <v>45</v>
      </c>
      <c r="O740" s="84"/>
      <c r="P740" s="221">
        <f>O740*H740</f>
        <v>0</v>
      </c>
      <c r="Q740" s="221">
        <v>0</v>
      </c>
      <c r="R740" s="221">
        <f>Q740*H740</f>
        <v>0</v>
      </c>
      <c r="S740" s="221">
        <v>0</v>
      </c>
      <c r="T740" s="222">
        <f>S740*H740</f>
        <v>0</v>
      </c>
      <c r="U740" s="38"/>
      <c r="V740" s="38"/>
      <c r="W740" s="38"/>
      <c r="X740" s="38"/>
      <c r="Y740" s="38"/>
      <c r="Z740" s="38"/>
      <c r="AA740" s="38"/>
      <c r="AB740" s="38"/>
      <c r="AC740" s="38"/>
      <c r="AD740" s="38"/>
      <c r="AE740" s="38"/>
      <c r="AR740" s="223" t="s">
        <v>228</v>
      </c>
      <c r="AT740" s="223" t="s">
        <v>352</v>
      </c>
      <c r="AU740" s="223" t="s">
        <v>82</v>
      </c>
      <c r="AY740" s="17" t="s">
        <v>351</v>
      </c>
      <c r="BE740" s="224">
        <f>IF(N740="základní",J740,0)</f>
        <v>0</v>
      </c>
      <c r="BF740" s="224">
        <f>IF(N740="snížená",J740,0)</f>
        <v>0</v>
      </c>
      <c r="BG740" s="224">
        <f>IF(N740="zákl. přenesená",J740,0)</f>
        <v>0</v>
      </c>
      <c r="BH740" s="224">
        <f>IF(N740="sníž. přenesená",J740,0)</f>
        <v>0</v>
      </c>
      <c r="BI740" s="224">
        <f>IF(N740="nulová",J740,0)</f>
        <v>0</v>
      </c>
      <c r="BJ740" s="17" t="s">
        <v>82</v>
      </c>
      <c r="BK740" s="224">
        <f>ROUND(I740*H740,2)</f>
        <v>0</v>
      </c>
      <c r="BL740" s="17" t="s">
        <v>228</v>
      </c>
      <c r="BM740" s="223" t="s">
        <v>1711</v>
      </c>
    </row>
    <row r="741" spans="1:51" s="12" customFormat="1" ht="12">
      <c r="A741" s="12"/>
      <c r="B741" s="225"/>
      <c r="C741" s="226"/>
      <c r="D741" s="227" t="s">
        <v>358</v>
      </c>
      <c r="E741" s="228" t="s">
        <v>28</v>
      </c>
      <c r="F741" s="229" t="s">
        <v>1662</v>
      </c>
      <c r="G741" s="226"/>
      <c r="H741" s="228" t="s">
        <v>28</v>
      </c>
      <c r="I741" s="230"/>
      <c r="J741" s="226"/>
      <c r="K741" s="226"/>
      <c r="L741" s="231"/>
      <c r="M741" s="232"/>
      <c r="N741" s="233"/>
      <c r="O741" s="233"/>
      <c r="P741" s="233"/>
      <c r="Q741" s="233"/>
      <c r="R741" s="233"/>
      <c r="S741" s="233"/>
      <c r="T741" s="234"/>
      <c r="U741" s="12"/>
      <c r="V741" s="12"/>
      <c r="W741" s="12"/>
      <c r="X741" s="12"/>
      <c r="Y741" s="12"/>
      <c r="Z741" s="12"/>
      <c r="AA741" s="12"/>
      <c r="AB741" s="12"/>
      <c r="AC741" s="12"/>
      <c r="AD741" s="12"/>
      <c r="AE741" s="12"/>
      <c r="AT741" s="235" t="s">
        <v>358</v>
      </c>
      <c r="AU741" s="235" t="s">
        <v>82</v>
      </c>
      <c r="AV741" s="12" t="s">
        <v>82</v>
      </c>
      <c r="AW741" s="12" t="s">
        <v>35</v>
      </c>
      <c r="AX741" s="12" t="s">
        <v>74</v>
      </c>
      <c r="AY741" s="235" t="s">
        <v>351</v>
      </c>
    </row>
    <row r="742" spans="1:51" s="13" customFormat="1" ht="12">
      <c r="A742" s="13"/>
      <c r="B742" s="236"/>
      <c r="C742" s="237"/>
      <c r="D742" s="227" t="s">
        <v>358</v>
      </c>
      <c r="E742" s="238" t="s">
        <v>1712</v>
      </c>
      <c r="F742" s="239" t="s">
        <v>82</v>
      </c>
      <c r="G742" s="237"/>
      <c r="H742" s="240">
        <v>1</v>
      </c>
      <c r="I742" s="241"/>
      <c r="J742" s="237"/>
      <c r="K742" s="237"/>
      <c r="L742" s="242"/>
      <c r="M742" s="243"/>
      <c r="N742" s="244"/>
      <c r="O742" s="244"/>
      <c r="P742" s="244"/>
      <c r="Q742" s="244"/>
      <c r="R742" s="244"/>
      <c r="S742" s="244"/>
      <c r="T742" s="245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  <c r="AE742" s="13"/>
      <c r="AT742" s="246" t="s">
        <v>358</v>
      </c>
      <c r="AU742" s="246" t="s">
        <v>82</v>
      </c>
      <c r="AV742" s="13" t="s">
        <v>138</v>
      </c>
      <c r="AW742" s="13" t="s">
        <v>35</v>
      </c>
      <c r="AX742" s="13" t="s">
        <v>82</v>
      </c>
      <c r="AY742" s="246" t="s">
        <v>351</v>
      </c>
    </row>
    <row r="743" spans="1:65" s="2" customFormat="1" ht="21.75" customHeight="1">
      <c r="A743" s="38"/>
      <c r="B743" s="39"/>
      <c r="C743" s="247" t="s">
        <v>1713</v>
      </c>
      <c r="D743" s="247" t="s">
        <v>612</v>
      </c>
      <c r="E743" s="248" t="s">
        <v>1714</v>
      </c>
      <c r="F743" s="249" t="s">
        <v>1715</v>
      </c>
      <c r="G743" s="250" t="s">
        <v>534</v>
      </c>
      <c r="H743" s="251">
        <v>1</v>
      </c>
      <c r="I743" s="252"/>
      <c r="J743" s="253">
        <f>ROUND(I743*H743,2)</f>
        <v>0</v>
      </c>
      <c r="K743" s="249" t="s">
        <v>356</v>
      </c>
      <c r="L743" s="254"/>
      <c r="M743" s="255" t="s">
        <v>28</v>
      </c>
      <c r="N743" s="256" t="s">
        <v>45</v>
      </c>
      <c r="O743" s="84"/>
      <c r="P743" s="221">
        <f>O743*H743</f>
        <v>0</v>
      </c>
      <c r="Q743" s="221">
        <v>0.0012</v>
      </c>
      <c r="R743" s="221">
        <f>Q743*H743</f>
        <v>0.0012</v>
      </c>
      <c r="S743" s="221">
        <v>0</v>
      </c>
      <c r="T743" s="222">
        <f>S743*H743</f>
        <v>0</v>
      </c>
      <c r="U743" s="38"/>
      <c r="V743" s="38"/>
      <c r="W743" s="38"/>
      <c r="X743" s="38"/>
      <c r="Y743" s="38"/>
      <c r="Z743" s="38"/>
      <c r="AA743" s="38"/>
      <c r="AB743" s="38"/>
      <c r="AC743" s="38"/>
      <c r="AD743" s="38"/>
      <c r="AE743" s="38"/>
      <c r="AR743" s="223" t="s">
        <v>405</v>
      </c>
      <c r="AT743" s="223" t="s">
        <v>612</v>
      </c>
      <c r="AU743" s="223" t="s">
        <v>82</v>
      </c>
      <c r="AY743" s="17" t="s">
        <v>351</v>
      </c>
      <c r="BE743" s="224">
        <f>IF(N743="základní",J743,0)</f>
        <v>0</v>
      </c>
      <c r="BF743" s="224">
        <f>IF(N743="snížená",J743,0)</f>
        <v>0</v>
      </c>
      <c r="BG743" s="224">
        <f>IF(N743="zákl. přenesená",J743,0)</f>
        <v>0</v>
      </c>
      <c r="BH743" s="224">
        <f>IF(N743="sníž. přenesená",J743,0)</f>
        <v>0</v>
      </c>
      <c r="BI743" s="224">
        <f>IF(N743="nulová",J743,0)</f>
        <v>0</v>
      </c>
      <c r="BJ743" s="17" t="s">
        <v>82</v>
      </c>
      <c r="BK743" s="224">
        <f>ROUND(I743*H743,2)</f>
        <v>0</v>
      </c>
      <c r="BL743" s="17" t="s">
        <v>228</v>
      </c>
      <c r="BM743" s="223" t="s">
        <v>1716</v>
      </c>
    </row>
    <row r="744" spans="1:51" s="12" customFormat="1" ht="12">
      <c r="A744" s="12"/>
      <c r="B744" s="225"/>
      <c r="C744" s="226"/>
      <c r="D744" s="227" t="s">
        <v>358</v>
      </c>
      <c r="E744" s="228" t="s">
        <v>28</v>
      </c>
      <c r="F744" s="229" t="s">
        <v>1662</v>
      </c>
      <c r="G744" s="226"/>
      <c r="H744" s="228" t="s">
        <v>28</v>
      </c>
      <c r="I744" s="230"/>
      <c r="J744" s="226"/>
      <c r="K744" s="226"/>
      <c r="L744" s="231"/>
      <c r="M744" s="232"/>
      <c r="N744" s="233"/>
      <c r="O744" s="233"/>
      <c r="P744" s="233"/>
      <c r="Q744" s="233"/>
      <c r="R744" s="233"/>
      <c r="S744" s="233"/>
      <c r="T744" s="234"/>
      <c r="U744" s="12"/>
      <c r="V744" s="12"/>
      <c r="W744" s="12"/>
      <c r="X744" s="12"/>
      <c r="Y744" s="12"/>
      <c r="Z744" s="12"/>
      <c r="AA744" s="12"/>
      <c r="AB744" s="12"/>
      <c r="AC744" s="12"/>
      <c r="AD744" s="12"/>
      <c r="AE744" s="12"/>
      <c r="AT744" s="235" t="s">
        <v>358</v>
      </c>
      <c r="AU744" s="235" t="s">
        <v>82</v>
      </c>
      <c r="AV744" s="12" t="s">
        <v>82</v>
      </c>
      <c r="AW744" s="12" t="s">
        <v>35</v>
      </c>
      <c r="AX744" s="12" t="s">
        <v>74</v>
      </c>
      <c r="AY744" s="235" t="s">
        <v>351</v>
      </c>
    </row>
    <row r="745" spans="1:51" s="13" customFormat="1" ht="12">
      <c r="A745" s="13"/>
      <c r="B745" s="236"/>
      <c r="C745" s="237"/>
      <c r="D745" s="227" t="s">
        <v>358</v>
      </c>
      <c r="E745" s="238" t="s">
        <v>1717</v>
      </c>
      <c r="F745" s="239" t="s">
        <v>82</v>
      </c>
      <c r="G745" s="237"/>
      <c r="H745" s="240">
        <v>1</v>
      </c>
      <c r="I745" s="241"/>
      <c r="J745" s="237"/>
      <c r="K745" s="237"/>
      <c r="L745" s="242"/>
      <c r="M745" s="243"/>
      <c r="N745" s="244"/>
      <c r="O745" s="244"/>
      <c r="P745" s="244"/>
      <c r="Q745" s="244"/>
      <c r="R745" s="244"/>
      <c r="S745" s="244"/>
      <c r="T745" s="245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  <c r="AE745" s="13"/>
      <c r="AT745" s="246" t="s">
        <v>358</v>
      </c>
      <c r="AU745" s="246" t="s">
        <v>82</v>
      </c>
      <c r="AV745" s="13" t="s">
        <v>138</v>
      </c>
      <c r="AW745" s="13" t="s">
        <v>35</v>
      </c>
      <c r="AX745" s="13" t="s">
        <v>82</v>
      </c>
      <c r="AY745" s="246" t="s">
        <v>351</v>
      </c>
    </row>
    <row r="746" spans="1:65" s="2" customFormat="1" ht="21.75" customHeight="1">
      <c r="A746" s="38"/>
      <c r="B746" s="39"/>
      <c r="C746" s="212" t="s">
        <v>1718</v>
      </c>
      <c r="D746" s="212" t="s">
        <v>352</v>
      </c>
      <c r="E746" s="213" t="s">
        <v>1719</v>
      </c>
      <c r="F746" s="214" t="s">
        <v>1720</v>
      </c>
      <c r="G746" s="215" t="s">
        <v>534</v>
      </c>
      <c r="H746" s="216">
        <v>4</v>
      </c>
      <c r="I746" s="217"/>
      <c r="J746" s="218">
        <f>ROUND(I746*H746,2)</f>
        <v>0</v>
      </c>
      <c r="K746" s="214" t="s">
        <v>356</v>
      </c>
      <c r="L746" s="44"/>
      <c r="M746" s="219" t="s">
        <v>28</v>
      </c>
      <c r="N746" s="220" t="s">
        <v>45</v>
      </c>
      <c r="O746" s="84"/>
      <c r="P746" s="221">
        <f>O746*H746</f>
        <v>0</v>
      </c>
      <c r="Q746" s="221">
        <v>0</v>
      </c>
      <c r="R746" s="221">
        <f>Q746*H746</f>
        <v>0</v>
      </c>
      <c r="S746" s="221">
        <v>0</v>
      </c>
      <c r="T746" s="222">
        <f>S746*H746</f>
        <v>0</v>
      </c>
      <c r="U746" s="38"/>
      <c r="V746" s="38"/>
      <c r="W746" s="38"/>
      <c r="X746" s="38"/>
      <c r="Y746" s="38"/>
      <c r="Z746" s="38"/>
      <c r="AA746" s="38"/>
      <c r="AB746" s="38"/>
      <c r="AC746" s="38"/>
      <c r="AD746" s="38"/>
      <c r="AE746" s="38"/>
      <c r="AR746" s="223" t="s">
        <v>228</v>
      </c>
      <c r="AT746" s="223" t="s">
        <v>352</v>
      </c>
      <c r="AU746" s="223" t="s">
        <v>82</v>
      </c>
      <c r="AY746" s="17" t="s">
        <v>351</v>
      </c>
      <c r="BE746" s="224">
        <f>IF(N746="základní",J746,0)</f>
        <v>0</v>
      </c>
      <c r="BF746" s="224">
        <f>IF(N746="snížená",J746,0)</f>
        <v>0</v>
      </c>
      <c r="BG746" s="224">
        <f>IF(N746="zákl. přenesená",J746,0)</f>
        <v>0</v>
      </c>
      <c r="BH746" s="224">
        <f>IF(N746="sníž. přenesená",J746,0)</f>
        <v>0</v>
      </c>
      <c r="BI746" s="224">
        <f>IF(N746="nulová",J746,0)</f>
        <v>0</v>
      </c>
      <c r="BJ746" s="17" t="s">
        <v>82</v>
      </c>
      <c r="BK746" s="224">
        <f>ROUND(I746*H746,2)</f>
        <v>0</v>
      </c>
      <c r="BL746" s="17" t="s">
        <v>228</v>
      </c>
      <c r="BM746" s="223" t="s">
        <v>1721</v>
      </c>
    </row>
    <row r="747" spans="1:51" s="12" customFormat="1" ht="12">
      <c r="A747" s="12"/>
      <c r="B747" s="225"/>
      <c r="C747" s="226"/>
      <c r="D747" s="227" t="s">
        <v>358</v>
      </c>
      <c r="E747" s="228" t="s">
        <v>28</v>
      </c>
      <c r="F747" s="229" t="s">
        <v>1662</v>
      </c>
      <c r="G747" s="226"/>
      <c r="H747" s="228" t="s">
        <v>28</v>
      </c>
      <c r="I747" s="230"/>
      <c r="J747" s="226"/>
      <c r="K747" s="226"/>
      <c r="L747" s="231"/>
      <c r="M747" s="232"/>
      <c r="N747" s="233"/>
      <c r="O747" s="233"/>
      <c r="P747" s="233"/>
      <c r="Q747" s="233"/>
      <c r="R747" s="233"/>
      <c r="S747" s="233"/>
      <c r="T747" s="234"/>
      <c r="U747" s="12"/>
      <c r="V747" s="12"/>
      <c r="W747" s="12"/>
      <c r="X747" s="12"/>
      <c r="Y747" s="12"/>
      <c r="Z747" s="12"/>
      <c r="AA747" s="12"/>
      <c r="AB747" s="12"/>
      <c r="AC747" s="12"/>
      <c r="AD747" s="12"/>
      <c r="AE747" s="12"/>
      <c r="AT747" s="235" t="s">
        <v>358</v>
      </c>
      <c r="AU747" s="235" t="s">
        <v>82</v>
      </c>
      <c r="AV747" s="12" t="s">
        <v>82</v>
      </c>
      <c r="AW747" s="12" t="s">
        <v>35</v>
      </c>
      <c r="AX747" s="12" t="s">
        <v>74</v>
      </c>
      <c r="AY747" s="235" t="s">
        <v>351</v>
      </c>
    </row>
    <row r="748" spans="1:51" s="13" customFormat="1" ht="12">
      <c r="A748" s="13"/>
      <c r="B748" s="236"/>
      <c r="C748" s="237"/>
      <c r="D748" s="227" t="s">
        <v>358</v>
      </c>
      <c r="E748" s="238" t="s">
        <v>1722</v>
      </c>
      <c r="F748" s="239" t="s">
        <v>228</v>
      </c>
      <c r="G748" s="237"/>
      <c r="H748" s="240">
        <v>4</v>
      </c>
      <c r="I748" s="241"/>
      <c r="J748" s="237"/>
      <c r="K748" s="237"/>
      <c r="L748" s="242"/>
      <c r="M748" s="243"/>
      <c r="N748" s="244"/>
      <c r="O748" s="244"/>
      <c r="P748" s="244"/>
      <c r="Q748" s="244"/>
      <c r="R748" s="244"/>
      <c r="S748" s="244"/>
      <c r="T748" s="245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T748" s="246" t="s">
        <v>358</v>
      </c>
      <c r="AU748" s="246" t="s">
        <v>82</v>
      </c>
      <c r="AV748" s="13" t="s">
        <v>138</v>
      </c>
      <c r="AW748" s="13" t="s">
        <v>35</v>
      </c>
      <c r="AX748" s="13" t="s">
        <v>82</v>
      </c>
      <c r="AY748" s="246" t="s">
        <v>351</v>
      </c>
    </row>
    <row r="749" spans="1:65" s="2" customFormat="1" ht="21.75" customHeight="1">
      <c r="A749" s="38"/>
      <c r="B749" s="39"/>
      <c r="C749" s="247" t="s">
        <v>1723</v>
      </c>
      <c r="D749" s="247" t="s">
        <v>612</v>
      </c>
      <c r="E749" s="248" t="s">
        <v>1724</v>
      </c>
      <c r="F749" s="249" t="s">
        <v>1725</v>
      </c>
      <c r="G749" s="250" t="s">
        <v>534</v>
      </c>
      <c r="H749" s="251">
        <v>3</v>
      </c>
      <c r="I749" s="252"/>
      <c r="J749" s="253">
        <f>ROUND(I749*H749,2)</f>
        <v>0</v>
      </c>
      <c r="K749" s="249" t="s">
        <v>28</v>
      </c>
      <c r="L749" s="254"/>
      <c r="M749" s="255" t="s">
        <v>28</v>
      </c>
      <c r="N749" s="256" t="s">
        <v>45</v>
      </c>
      <c r="O749" s="84"/>
      <c r="P749" s="221">
        <f>O749*H749</f>
        <v>0</v>
      </c>
      <c r="Q749" s="221">
        <v>0.0082</v>
      </c>
      <c r="R749" s="221">
        <f>Q749*H749</f>
        <v>0.024600000000000004</v>
      </c>
      <c r="S749" s="221">
        <v>0</v>
      </c>
      <c r="T749" s="222">
        <f>S749*H749</f>
        <v>0</v>
      </c>
      <c r="U749" s="38"/>
      <c r="V749" s="38"/>
      <c r="W749" s="38"/>
      <c r="X749" s="38"/>
      <c r="Y749" s="38"/>
      <c r="Z749" s="38"/>
      <c r="AA749" s="38"/>
      <c r="AB749" s="38"/>
      <c r="AC749" s="38"/>
      <c r="AD749" s="38"/>
      <c r="AE749" s="38"/>
      <c r="AR749" s="223" t="s">
        <v>405</v>
      </c>
      <c r="AT749" s="223" t="s">
        <v>612</v>
      </c>
      <c r="AU749" s="223" t="s">
        <v>82</v>
      </c>
      <c r="AY749" s="17" t="s">
        <v>351</v>
      </c>
      <c r="BE749" s="224">
        <f>IF(N749="základní",J749,0)</f>
        <v>0</v>
      </c>
      <c r="BF749" s="224">
        <f>IF(N749="snížená",J749,0)</f>
        <v>0</v>
      </c>
      <c r="BG749" s="224">
        <f>IF(N749="zákl. přenesená",J749,0)</f>
        <v>0</v>
      </c>
      <c r="BH749" s="224">
        <f>IF(N749="sníž. přenesená",J749,0)</f>
        <v>0</v>
      </c>
      <c r="BI749" s="224">
        <f>IF(N749="nulová",J749,0)</f>
        <v>0</v>
      </c>
      <c r="BJ749" s="17" t="s">
        <v>82</v>
      </c>
      <c r="BK749" s="224">
        <f>ROUND(I749*H749,2)</f>
        <v>0</v>
      </c>
      <c r="BL749" s="17" t="s">
        <v>228</v>
      </c>
      <c r="BM749" s="223" t="s">
        <v>1726</v>
      </c>
    </row>
    <row r="750" spans="1:51" s="12" customFormat="1" ht="12">
      <c r="A750" s="12"/>
      <c r="B750" s="225"/>
      <c r="C750" s="226"/>
      <c r="D750" s="227" t="s">
        <v>358</v>
      </c>
      <c r="E750" s="228" t="s">
        <v>28</v>
      </c>
      <c r="F750" s="229" t="s">
        <v>1662</v>
      </c>
      <c r="G750" s="226"/>
      <c r="H750" s="228" t="s">
        <v>28</v>
      </c>
      <c r="I750" s="230"/>
      <c r="J750" s="226"/>
      <c r="K750" s="226"/>
      <c r="L750" s="231"/>
      <c r="M750" s="232"/>
      <c r="N750" s="233"/>
      <c r="O750" s="233"/>
      <c r="P750" s="233"/>
      <c r="Q750" s="233"/>
      <c r="R750" s="233"/>
      <c r="S750" s="233"/>
      <c r="T750" s="234"/>
      <c r="U750" s="12"/>
      <c r="V750" s="12"/>
      <c r="W750" s="12"/>
      <c r="X750" s="12"/>
      <c r="Y750" s="12"/>
      <c r="Z750" s="12"/>
      <c r="AA750" s="12"/>
      <c r="AB750" s="12"/>
      <c r="AC750" s="12"/>
      <c r="AD750" s="12"/>
      <c r="AE750" s="12"/>
      <c r="AT750" s="235" t="s">
        <v>358</v>
      </c>
      <c r="AU750" s="235" t="s">
        <v>82</v>
      </c>
      <c r="AV750" s="12" t="s">
        <v>82</v>
      </c>
      <c r="AW750" s="12" t="s">
        <v>35</v>
      </c>
      <c r="AX750" s="12" t="s">
        <v>74</v>
      </c>
      <c r="AY750" s="235" t="s">
        <v>351</v>
      </c>
    </row>
    <row r="751" spans="1:51" s="13" customFormat="1" ht="12">
      <c r="A751" s="13"/>
      <c r="B751" s="236"/>
      <c r="C751" s="237"/>
      <c r="D751" s="227" t="s">
        <v>358</v>
      </c>
      <c r="E751" s="238" t="s">
        <v>1727</v>
      </c>
      <c r="F751" s="239" t="s">
        <v>367</v>
      </c>
      <c r="G751" s="237"/>
      <c r="H751" s="240">
        <v>3</v>
      </c>
      <c r="I751" s="241"/>
      <c r="J751" s="237"/>
      <c r="K751" s="237"/>
      <c r="L751" s="242"/>
      <c r="M751" s="243"/>
      <c r="N751" s="244"/>
      <c r="O751" s="244"/>
      <c r="P751" s="244"/>
      <c r="Q751" s="244"/>
      <c r="R751" s="244"/>
      <c r="S751" s="244"/>
      <c r="T751" s="245"/>
      <c r="U751" s="13"/>
      <c r="V751" s="13"/>
      <c r="W751" s="13"/>
      <c r="X751" s="13"/>
      <c r="Y751" s="13"/>
      <c r="Z751" s="13"/>
      <c r="AA751" s="13"/>
      <c r="AB751" s="13"/>
      <c r="AC751" s="13"/>
      <c r="AD751" s="13"/>
      <c r="AE751" s="13"/>
      <c r="AT751" s="246" t="s">
        <v>358</v>
      </c>
      <c r="AU751" s="246" t="s">
        <v>82</v>
      </c>
      <c r="AV751" s="13" t="s">
        <v>138</v>
      </c>
      <c r="AW751" s="13" t="s">
        <v>35</v>
      </c>
      <c r="AX751" s="13" t="s">
        <v>82</v>
      </c>
      <c r="AY751" s="246" t="s">
        <v>351</v>
      </c>
    </row>
    <row r="752" spans="1:65" s="2" customFormat="1" ht="21.75" customHeight="1">
      <c r="A752" s="38"/>
      <c r="B752" s="39"/>
      <c r="C752" s="247" t="s">
        <v>1728</v>
      </c>
      <c r="D752" s="247" t="s">
        <v>612</v>
      </c>
      <c r="E752" s="248" t="s">
        <v>1729</v>
      </c>
      <c r="F752" s="249" t="s">
        <v>1730</v>
      </c>
      <c r="G752" s="250" t="s">
        <v>534</v>
      </c>
      <c r="H752" s="251">
        <v>1</v>
      </c>
      <c r="I752" s="252"/>
      <c r="J752" s="253">
        <f>ROUND(I752*H752,2)</f>
        <v>0</v>
      </c>
      <c r="K752" s="249" t="s">
        <v>356</v>
      </c>
      <c r="L752" s="254"/>
      <c r="M752" s="255" t="s">
        <v>28</v>
      </c>
      <c r="N752" s="256" t="s">
        <v>45</v>
      </c>
      <c r="O752" s="84"/>
      <c r="P752" s="221">
        <f>O752*H752</f>
        <v>0</v>
      </c>
      <c r="Q752" s="221">
        <v>0.0083</v>
      </c>
      <c r="R752" s="221">
        <f>Q752*H752</f>
        <v>0.0083</v>
      </c>
      <c r="S752" s="221">
        <v>0</v>
      </c>
      <c r="T752" s="222">
        <f>S752*H752</f>
        <v>0</v>
      </c>
      <c r="U752" s="38"/>
      <c r="V752" s="38"/>
      <c r="W752" s="38"/>
      <c r="X752" s="38"/>
      <c r="Y752" s="38"/>
      <c r="Z752" s="38"/>
      <c r="AA752" s="38"/>
      <c r="AB752" s="38"/>
      <c r="AC752" s="38"/>
      <c r="AD752" s="38"/>
      <c r="AE752" s="38"/>
      <c r="AR752" s="223" t="s">
        <v>405</v>
      </c>
      <c r="AT752" s="223" t="s">
        <v>612</v>
      </c>
      <c r="AU752" s="223" t="s">
        <v>82</v>
      </c>
      <c r="AY752" s="17" t="s">
        <v>351</v>
      </c>
      <c r="BE752" s="224">
        <f>IF(N752="základní",J752,0)</f>
        <v>0</v>
      </c>
      <c r="BF752" s="224">
        <f>IF(N752="snížená",J752,0)</f>
        <v>0</v>
      </c>
      <c r="BG752" s="224">
        <f>IF(N752="zákl. přenesená",J752,0)</f>
        <v>0</v>
      </c>
      <c r="BH752" s="224">
        <f>IF(N752="sníž. přenesená",J752,0)</f>
        <v>0</v>
      </c>
      <c r="BI752" s="224">
        <f>IF(N752="nulová",J752,0)</f>
        <v>0</v>
      </c>
      <c r="BJ752" s="17" t="s">
        <v>82</v>
      </c>
      <c r="BK752" s="224">
        <f>ROUND(I752*H752,2)</f>
        <v>0</v>
      </c>
      <c r="BL752" s="17" t="s">
        <v>228</v>
      </c>
      <c r="BM752" s="223" t="s">
        <v>1731</v>
      </c>
    </row>
    <row r="753" spans="1:51" s="12" customFormat="1" ht="12">
      <c r="A753" s="12"/>
      <c r="B753" s="225"/>
      <c r="C753" s="226"/>
      <c r="D753" s="227" t="s">
        <v>358</v>
      </c>
      <c r="E753" s="228" t="s">
        <v>28</v>
      </c>
      <c r="F753" s="229" t="s">
        <v>1662</v>
      </c>
      <c r="G753" s="226"/>
      <c r="H753" s="228" t="s">
        <v>28</v>
      </c>
      <c r="I753" s="230"/>
      <c r="J753" s="226"/>
      <c r="K753" s="226"/>
      <c r="L753" s="231"/>
      <c r="M753" s="232"/>
      <c r="N753" s="233"/>
      <c r="O753" s="233"/>
      <c r="P753" s="233"/>
      <c r="Q753" s="233"/>
      <c r="R753" s="233"/>
      <c r="S753" s="233"/>
      <c r="T753" s="234"/>
      <c r="U753" s="12"/>
      <c r="V753" s="12"/>
      <c r="W753" s="12"/>
      <c r="X753" s="12"/>
      <c r="Y753" s="12"/>
      <c r="Z753" s="12"/>
      <c r="AA753" s="12"/>
      <c r="AB753" s="12"/>
      <c r="AC753" s="12"/>
      <c r="AD753" s="12"/>
      <c r="AE753" s="12"/>
      <c r="AT753" s="235" t="s">
        <v>358</v>
      </c>
      <c r="AU753" s="235" t="s">
        <v>82</v>
      </c>
      <c r="AV753" s="12" t="s">
        <v>82</v>
      </c>
      <c r="AW753" s="12" t="s">
        <v>35</v>
      </c>
      <c r="AX753" s="12" t="s">
        <v>74</v>
      </c>
      <c r="AY753" s="235" t="s">
        <v>351</v>
      </c>
    </row>
    <row r="754" spans="1:51" s="13" customFormat="1" ht="12">
      <c r="A754" s="13"/>
      <c r="B754" s="236"/>
      <c r="C754" s="237"/>
      <c r="D754" s="227" t="s">
        <v>358</v>
      </c>
      <c r="E754" s="238" t="s">
        <v>1732</v>
      </c>
      <c r="F754" s="239" t="s">
        <v>82</v>
      </c>
      <c r="G754" s="237"/>
      <c r="H754" s="240">
        <v>1</v>
      </c>
      <c r="I754" s="241"/>
      <c r="J754" s="237"/>
      <c r="K754" s="237"/>
      <c r="L754" s="242"/>
      <c r="M754" s="243"/>
      <c r="N754" s="244"/>
      <c r="O754" s="244"/>
      <c r="P754" s="244"/>
      <c r="Q754" s="244"/>
      <c r="R754" s="244"/>
      <c r="S754" s="244"/>
      <c r="T754" s="245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  <c r="AT754" s="246" t="s">
        <v>358</v>
      </c>
      <c r="AU754" s="246" t="s">
        <v>82</v>
      </c>
      <c r="AV754" s="13" t="s">
        <v>138</v>
      </c>
      <c r="AW754" s="13" t="s">
        <v>35</v>
      </c>
      <c r="AX754" s="13" t="s">
        <v>82</v>
      </c>
      <c r="AY754" s="246" t="s">
        <v>351</v>
      </c>
    </row>
    <row r="755" spans="1:65" s="2" customFormat="1" ht="21.75" customHeight="1">
      <c r="A755" s="38"/>
      <c r="B755" s="39"/>
      <c r="C755" s="212" t="s">
        <v>1733</v>
      </c>
      <c r="D755" s="212" t="s">
        <v>352</v>
      </c>
      <c r="E755" s="213" t="s">
        <v>1734</v>
      </c>
      <c r="F755" s="214" t="s">
        <v>1735</v>
      </c>
      <c r="G755" s="215" t="s">
        <v>534</v>
      </c>
      <c r="H755" s="216">
        <v>1</v>
      </c>
      <c r="I755" s="217"/>
      <c r="J755" s="218">
        <f>ROUND(I755*H755,2)</f>
        <v>0</v>
      </c>
      <c r="K755" s="214" t="s">
        <v>356</v>
      </c>
      <c r="L755" s="44"/>
      <c r="M755" s="219" t="s">
        <v>28</v>
      </c>
      <c r="N755" s="220" t="s">
        <v>45</v>
      </c>
      <c r="O755" s="84"/>
      <c r="P755" s="221">
        <f>O755*H755</f>
        <v>0</v>
      </c>
      <c r="Q755" s="221">
        <v>0</v>
      </c>
      <c r="R755" s="221">
        <f>Q755*H755</f>
        <v>0</v>
      </c>
      <c r="S755" s="221">
        <v>0</v>
      </c>
      <c r="T755" s="222">
        <f>S755*H755</f>
        <v>0</v>
      </c>
      <c r="U755" s="38"/>
      <c r="V755" s="38"/>
      <c r="W755" s="38"/>
      <c r="X755" s="38"/>
      <c r="Y755" s="38"/>
      <c r="Z755" s="38"/>
      <c r="AA755" s="38"/>
      <c r="AB755" s="38"/>
      <c r="AC755" s="38"/>
      <c r="AD755" s="38"/>
      <c r="AE755" s="38"/>
      <c r="AR755" s="223" t="s">
        <v>228</v>
      </c>
      <c r="AT755" s="223" t="s">
        <v>352</v>
      </c>
      <c r="AU755" s="223" t="s">
        <v>82</v>
      </c>
      <c r="AY755" s="17" t="s">
        <v>351</v>
      </c>
      <c r="BE755" s="224">
        <f>IF(N755="základní",J755,0)</f>
        <v>0</v>
      </c>
      <c r="BF755" s="224">
        <f>IF(N755="snížená",J755,0)</f>
        <v>0</v>
      </c>
      <c r="BG755" s="224">
        <f>IF(N755="zákl. přenesená",J755,0)</f>
        <v>0</v>
      </c>
      <c r="BH755" s="224">
        <f>IF(N755="sníž. přenesená",J755,0)</f>
        <v>0</v>
      </c>
      <c r="BI755" s="224">
        <f>IF(N755="nulová",J755,0)</f>
        <v>0</v>
      </c>
      <c r="BJ755" s="17" t="s">
        <v>82</v>
      </c>
      <c r="BK755" s="224">
        <f>ROUND(I755*H755,2)</f>
        <v>0</v>
      </c>
      <c r="BL755" s="17" t="s">
        <v>228</v>
      </c>
      <c r="BM755" s="223" t="s">
        <v>1736</v>
      </c>
    </row>
    <row r="756" spans="1:51" s="12" customFormat="1" ht="12">
      <c r="A756" s="12"/>
      <c r="B756" s="225"/>
      <c r="C756" s="226"/>
      <c r="D756" s="227" t="s">
        <v>358</v>
      </c>
      <c r="E756" s="228" t="s">
        <v>28</v>
      </c>
      <c r="F756" s="229" t="s">
        <v>1662</v>
      </c>
      <c r="G756" s="226"/>
      <c r="H756" s="228" t="s">
        <v>28</v>
      </c>
      <c r="I756" s="230"/>
      <c r="J756" s="226"/>
      <c r="K756" s="226"/>
      <c r="L756" s="231"/>
      <c r="M756" s="232"/>
      <c r="N756" s="233"/>
      <c r="O756" s="233"/>
      <c r="P756" s="233"/>
      <c r="Q756" s="233"/>
      <c r="R756" s="233"/>
      <c r="S756" s="233"/>
      <c r="T756" s="234"/>
      <c r="U756" s="12"/>
      <c r="V756" s="12"/>
      <c r="W756" s="12"/>
      <c r="X756" s="12"/>
      <c r="Y756" s="12"/>
      <c r="Z756" s="12"/>
      <c r="AA756" s="12"/>
      <c r="AB756" s="12"/>
      <c r="AC756" s="12"/>
      <c r="AD756" s="12"/>
      <c r="AE756" s="12"/>
      <c r="AT756" s="235" t="s">
        <v>358</v>
      </c>
      <c r="AU756" s="235" t="s">
        <v>82</v>
      </c>
      <c r="AV756" s="12" t="s">
        <v>82</v>
      </c>
      <c r="AW756" s="12" t="s">
        <v>35</v>
      </c>
      <c r="AX756" s="12" t="s">
        <v>74</v>
      </c>
      <c r="AY756" s="235" t="s">
        <v>351</v>
      </c>
    </row>
    <row r="757" spans="1:51" s="13" customFormat="1" ht="12">
      <c r="A757" s="13"/>
      <c r="B757" s="236"/>
      <c r="C757" s="237"/>
      <c r="D757" s="227" t="s">
        <v>358</v>
      </c>
      <c r="E757" s="238" t="s">
        <v>1737</v>
      </c>
      <c r="F757" s="239" t="s">
        <v>82</v>
      </c>
      <c r="G757" s="237"/>
      <c r="H757" s="240">
        <v>1</v>
      </c>
      <c r="I757" s="241"/>
      <c r="J757" s="237"/>
      <c r="K757" s="237"/>
      <c r="L757" s="242"/>
      <c r="M757" s="243"/>
      <c r="N757" s="244"/>
      <c r="O757" s="244"/>
      <c r="P757" s="244"/>
      <c r="Q757" s="244"/>
      <c r="R757" s="244"/>
      <c r="S757" s="244"/>
      <c r="T757" s="245"/>
      <c r="U757" s="13"/>
      <c r="V757" s="13"/>
      <c r="W757" s="13"/>
      <c r="X757" s="13"/>
      <c r="Y757" s="13"/>
      <c r="Z757" s="13"/>
      <c r="AA757" s="13"/>
      <c r="AB757" s="13"/>
      <c r="AC757" s="13"/>
      <c r="AD757" s="13"/>
      <c r="AE757" s="13"/>
      <c r="AT757" s="246" t="s">
        <v>358</v>
      </c>
      <c r="AU757" s="246" t="s">
        <v>82</v>
      </c>
      <c r="AV757" s="13" t="s">
        <v>138</v>
      </c>
      <c r="AW757" s="13" t="s">
        <v>35</v>
      </c>
      <c r="AX757" s="13" t="s">
        <v>82</v>
      </c>
      <c r="AY757" s="246" t="s">
        <v>351</v>
      </c>
    </row>
    <row r="758" spans="1:65" s="2" customFormat="1" ht="21.75" customHeight="1">
      <c r="A758" s="38"/>
      <c r="B758" s="39"/>
      <c r="C758" s="247" t="s">
        <v>1738</v>
      </c>
      <c r="D758" s="247" t="s">
        <v>612</v>
      </c>
      <c r="E758" s="248" t="s">
        <v>1739</v>
      </c>
      <c r="F758" s="249" t="s">
        <v>1740</v>
      </c>
      <c r="G758" s="250" t="s">
        <v>534</v>
      </c>
      <c r="H758" s="251">
        <v>1</v>
      </c>
      <c r="I758" s="252"/>
      <c r="J758" s="253">
        <f>ROUND(I758*H758,2)</f>
        <v>0</v>
      </c>
      <c r="K758" s="249" t="s">
        <v>28</v>
      </c>
      <c r="L758" s="254"/>
      <c r="M758" s="255" t="s">
        <v>28</v>
      </c>
      <c r="N758" s="256" t="s">
        <v>45</v>
      </c>
      <c r="O758" s="84"/>
      <c r="P758" s="221">
        <f>O758*H758</f>
        <v>0</v>
      </c>
      <c r="Q758" s="221">
        <v>0.02</v>
      </c>
      <c r="R758" s="221">
        <f>Q758*H758</f>
        <v>0.02</v>
      </c>
      <c r="S758" s="221">
        <v>0</v>
      </c>
      <c r="T758" s="222">
        <f>S758*H758</f>
        <v>0</v>
      </c>
      <c r="U758" s="38"/>
      <c r="V758" s="38"/>
      <c r="W758" s="38"/>
      <c r="X758" s="38"/>
      <c r="Y758" s="38"/>
      <c r="Z758" s="38"/>
      <c r="AA758" s="38"/>
      <c r="AB758" s="38"/>
      <c r="AC758" s="38"/>
      <c r="AD758" s="38"/>
      <c r="AE758" s="38"/>
      <c r="AR758" s="223" t="s">
        <v>405</v>
      </c>
      <c r="AT758" s="223" t="s">
        <v>612</v>
      </c>
      <c r="AU758" s="223" t="s">
        <v>82</v>
      </c>
      <c r="AY758" s="17" t="s">
        <v>351</v>
      </c>
      <c r="BE758" s="224">
        <f>IF(N758="základní",J758,0)</f>
        <v>0</v>
      </c>
      <c r="BF758" s="224">
        <f>IF(N758="snížená",J758,0)</f>
        <v>0</v>
      </c>
      <c r="BG758" s="224">
        <f>IF(N758="zákl. přenesená",J758,0)</f>
        <v>0</v>
      </c>
      <c r="BH758" s="224">
        <f>IF(N758="sníž. přenesená",J758,0)</f>
        <v>0</v>
      </c>
      <c r="BI758" s="224">
        <f>IF(N758="nulová",J758,0)</f>
        <v>0</v>
      </c>
      <c r="BJ758" s="17" t="s">
        <v>82</v>
      </c>
      <c r="BK758" s="224">
        <f>ROUND(I758*H758,2)</f>
        <v>0</v>
      </c>
      <c r="BL758" s="17" t="s">
        <v>228</v>
      </c>
      <c r="BM758" s="223" t="s">
        <v>1741</v>
      </c>
    </row>
    <row r="759" spans="1:51" s="12" customFormat="1" ht="12">
      <c r="A759" s="12"/>
      <c r="B759" s="225"/>
      <c r="C759" s="226"/>
      <c r="D759" s="227" t="s">
        <v>358</v>
      </c>
      <c r="E759" s="228" t="s">
        <v>28</v>
      </c>
      <c r="F759" s="229" t="s">
        <v>1662</v>
      </c>
      <c r="G759" s="226"/>
      <c r="H759" s="228" t="s">
        <v>28</v>
      </c>
      <c r="I759" s="230"/>
      <c r="J759" s="226"/>
      <c r="K759" s="226"/>
      <c r="L759" s="231"/>
      <c r="M759" s="232"/>
      <c r="N759" s="233"/>
      <c r="O759" s="233"/>
      <c r="P759" s="233"/>
      <c r="Q759" s="233"/>
      <c r="R759" s="233"/>
      <c r="S759" s="233"/>
      <c r="T759" s="234"/>
      <c r="U759" s="12"/>
      <c r="V759" s="12"/>
      <c r="W759" s="12"/>
      <c r="X759" s="12"/>
      <c r="Y759" s="12"/>
      <c r="Z759" s="12"/>
      <c r="AA759" s="12"/>
      <c r="AB759" s="12"/>
      <c r="AC759" s="12"/>
      <c r="AD759" s="12"/>
      <c r="AE759" s="12"/>
      <c r="AT759" s="235" t="s">
        <v>358</v>
      </c>
      <c r="AU759" s="235" t="s">
        <v>82</v>
      </c>
      <c r="AV759" s="12" t="s">
        <v>82</v>
      </c>
      <c r="AW759" s="12" t="s">
        <v>35</v>
      </c>
      <c r="AX759" s="12" t="s">
        <v>74</v>
      </c>
      <c r="AY759" s="235" t="s">
        <v>351</v>
      </c>
    </row>
    <row r="760" spans="1:51" s="13" customFormat="1" ht="12">
      <c r="A760" s="13"/>
      <c r="B760" s="236"/>
      <c r="C760" s="237"/>
      <c r="D760" s="227" t="s">
        <v>358</v>
      </c>
      <c r="E760" s="238" t="s">
        <v>1742</v>
      </c>
      <c r="F760" s="239" t="s">
        <v>82</v>
      </c>
      <c r="G760" s="237"/>
      <c r="H760" s="240">
        <v>1</v>
      </c>
      <c r="I760" s="241"/>
      <c r="J760" s="237"/>
      <c r="K760" s="237"/>
      <c r="L760" s="242"/>
      <c r="M760" s="243"/>
      <c r="N760" s="244"/>
      <c r="O760" s="244"/>
      <c r="P760" s="244"/>
      <c r="Q760" s="244"/>
      <c r="R760" s="244"/>
      <c r="S760" s="244"/>
      <c r="T760" s="245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  <c r="AE760" s="13"/>
      <c r="AT760" s="246" t="s">
        <v>358</v>
      </c>
      <c r="AU760" s="246" t="s">
        <v>82</v>
      </c>
      <c r="AV760" s="13" t="s">
        <v>138</v>
      </c>
      <c r="AW760" s="13" t="s">
        <v>35</v>
      </c>
      <c r="AX760" s="13" t="s">
        <v>82</v>
      </c>
      <c r="AY760" s="246" t="s">
        <v>351</v>
      </c>
    </row>
    <row r="761" spans="1:65" s="2" customFormat="1" ht="21.75" customHeight="1">
      <c r="A761" s="38"/>
      <c r="B761" s="39"/>
      <c r="C761" s="212" t="s">
        <v>1743</v>
      </c>
      <c r="D761" s="212" t="s">
        <v>352</v>
      </c>
      <c r="E761" s="213" t="s">
        <v>1744</v>
      </c>
      <c r="F761" s="214" t="s">
        <v>1745</v>
      </c>
      <c r="G761" s="215" t="s">
        <v>534</v>
      </c>
      <c r="H761" s="216">
        <v>309.653</v>
      </c>
      <c r="I761" s="217"/>
      <c r="J761" s="218">
        <f>ROUND(I761*H761,2)</f>
        <v>0</v>
      </c>
      <c r="K761" s="214" t="s">
        <v>356</v>
      </c>
      <c r="L761" s="44"/>
      <c r="M761" s="219" t="s">
        <v>28</v>
      </c>
      <c r="N761" s="220" t="s">
        <v>45</v>
      </c>
      <c r="O761" s="84"/>
      <c r="P761" s="221">
        <f>O761*H761</f>
        <v>0</v>
      </c>
      <c r="Q761" s="221">
        <v>0</v>
      </c>
      <c r="R761" s="221">
        <f>Q761*H761</f>
        <v>0</v>
      </c>
      <c r="S761" s="221">
        <v>0</v>
      </c>
      <c r="T761" s="222">
        <f>S761*H761</f>
        <v>0</v>
      </c>
      <c r="U761" s="38"/>
      <c r="V761" s="38"/>
      <c r="W761" s="38"/>
      <c r="X761" s="38"/>
      <c r="Y761" s="38"/>
      <c r="Z761" s="38"/>
      <c r="AA761" s="38"/>
      <c r="AB761" s="38"/>
      <c r="AC761" s="38"/>
      <c r="AD761" s="38"/>
      <c r="AE761" s="38"/>
      <c r="AR761" s="223" t="s">
        <v>228</v>
      </c>
      <c r="AT761" s="223" t="s">
        <v>352</v>
      </c>
      <c r="AU761" s="223" t="s">
        <v>82</v>
      </c>
      <c r="AY761" s="17" t="s">
        <v>351</v>
      </c>
      <c r="BE761" s="224">
        <f>IF(N761="základní",J761,0)</f>
        <v>0</v>
      </c>
      <c r="BF761" s="224">
        <f>IF(N761="snížená",J761,0)</f>
        <v>0</v>
      </c>
      <c r="BG761" s="224">
        <f>IF(N761="zákl. přenesená",J761,0)</f>
        <v>0</v>
      </c>
      <c r="BH761" s="224">
        <f>IF(N761="sníž. přenesená",J761,0)</f>
        <v>0</v>
      </c>
      <c r="BI761" s="224">
        <f>IF(N761="nulová",J761,0)</f>
        <v>0</v>
      </c>
      <c r="BJ761" s="17" t="s">
        <v>82</v>
      </c>
      <c r="BK761" s="224">
        <f>ROUND(I761*H761,2)</f>
        <v>0</v>
      </c>
      <c r="BL761" s="17" t="s">
        <v>228</v>
      </c>
      <c r="BM761" s="223" t="s">
        <v>1746</v>
      </c>
    </row>
    <row r="762" spans="1:51" s="13" customFormat="1" ht="12">
      <c r="A762" s="13"/>
      <c r="B762" s="236"/>
      <c r="C762" s="237"/>
      <c r="D762" s="227" t="s">
        <v>358</v>
      </c>
      <c r="E762" s="238" t="s">
        <v>1747</v>
      </c>
      <c r="F762" s="239" t="s">
        <v>1748</v>
      </c>
      <c r="G762" s="237"/>
      <c r="H762" s="240">
        <v>309.653</v>
      </c>
      <c r="I762" s="241"/>
      <c r="J762" s="237"/>
      <c r="K762" s="237"/>
      <c r="L762" s="242"/>
      <c r="M762" s="243"/>
      <c r="N762" s="244"/>
      <c r="O762" s="244"/>
      <c r="P762" s="244"/>
      <c r="Q762" s="244"/>
      <c r="R762" s="244"/>
      <c r="S762" s="244"/>
      <c r="T762" s="245"/>
      <c r="U762" s="13"/>
      <c r="V762" s="13"/>
      <c r="W762" s="13"/>
      <c r="X762" s="13"/>
      <c r="Y762" s="13"/>
      <c r="Z762" s="13"/>
      <c r="AA762" s="13"/>
      <c r="AB762" s="13"/>
      <c r="AC762" s="13"/>
      <c r="AD762" s="13"/>
      <c r="AE762" s="13"/>
      <c r="AT762" s="246" t="s">
        <v>358</v>
      </c>
      <c r="AU762" s="246" t="s">
        <v>82</v>
      </c>
      <c r="AV762" s="13" t="s">
        <v>138</v>
      </c>
      <c r="AW762" s="13" t="s">
        <v>35</v>
      </c>
      <c r="AX762" s="13" t="s">
        <v>82</v>
      </c>
      <c r="AY762" s="246" t="s">
        <v>351</v>
      </c>
    </row>
    <row r="763" spans="1:65" s="2" customFormat="1" ht="16.5" customHeight="1">
      <c r="A763" s="38"/>
      <c r="B763" s="39"/>
      <c r="C763" s="247" t="s">
        <v>1749</v>
      </c>
      <c r="D763" s="247" t="s">
        <v>612</v>
      </c>
      <c r="E763" s="248" t="s">
        <v>1750</v>
      </c>
      <c r="F763" s="249" t="s">
        <v>1751</v>
      </c>
      <c r="G763" s="250" t="s">
        <v>534</v>
      </c>
      <c r="H763" s="251">
        <v>309.653</v>
      </c>
      <c r="I763" s="252"/>
      <c r="J763" s="253">
        <f>ROUND(I763*H763,2)</f>
        <v>0</v>
      </c>
      <c r="K763" s="249" t="s">
        <v>356</v>
      </c>
      <c r="L763" s="254"/>
      <c r="M763" s="255" t="s">
        <v>28</v>
      </c>
      <c r="N763" s="256" t="s">
        <v>45</v>
      </c>
      <c r="O763" s="84"/>
      <c r="P763" s="221">
        <f>O763*H763</f>
        <v>0</v>
      </c>
      <c r="Q763" s="221">
        <v>0.0002</v>
      </c>
      <c r="R763" s="221">
        <f>Q763*H763</f>
        <v>0.06193060000000001</v>
      </c>
      <c r="S763" s="221">
        <v>0</v>
      </c>
      <c r="T763" s="222">
        <f>S763*H763</f>
        <v>0</v>
      </c>
      <c r="U763" s="38"/>
      <c r="V763" s="38"/>
      <c r="W763" s="38"/>
      <c r="X763" s="38"/>
      <c r="Y763" s="38"/>
      <c r="Z763" s="38"/>
      <c r="AA763" s="38"/>
      <c r="AB763" s="38"/>
      <c r="AC763" s="38"/>
      <c r="AD763" s="38"/>
      <c r="AE763" s="38"/>
      <c r="AR763" s="223" t="s">
        <v>405</v>
      </c>
      <c r="AT763" s="223" t="s">
        <v>612</v>
      </c>
      <c r="AU763" s="223" t="s">
        <v>82</v>
      </c>
      <c r="AY763" s="17" t="s">
        <v>351</v>
      </c>
      <c r="BE763" s="224">
        <f>IF(N763="základní",J763,0)</f>
        <v>0</v>
      </c>
      <c r="BF763" s="224">
        <f>IF(N763="snížená",J763,0)</f>
        <v>0</v>
      </c>
      <c r="BG763" s="224">
        <f>IF(N763="zákl. přenesená",J763,0)</f>
        <v>0</v>
      </c>
      <c r="BH763" s="224">
        <f>IF(N763="sníž. přenesená",J763,0)</f>
        <v>0</v>
      </c>
      <c r="BI763" s="224">
        <f>IF(N763="nulová",J763,0)</f>
        <v>0</v>
      </c>
      <c r="BJ763" s="17" t="s">
        <v>82</v>
      </c>
      <c r="BK763" s="224">
        <f>ROUND(I763*H763,2)</f>
        <v>0</v>
      </c>
      <c r="BL763" s="17" t="s">
        <v>228</v>
      </c>
      <c r="BM763" s="223" t="s">
        <v>1752</v>
      </c>
    </row>
    <row r="764" spans="1:51" s="13" customFormat="1" ht="12">
      <c r="A764" s="13"/>
      <c r="B764" s="236"/>
      <c r="C764" s="237"/>
      <c r="D764" s="227" t="s">
        <v>358</v>
      </c>
      <c r="E764" s="238" t="s">
        <v>1753</v>
      </c>
      <c r="F764" s="239" t="s">
        <v>1748</v>
      </c>
      <c r="G764" s="237"/>
      <c r="H764" s="240">
        <v>309.653</v>
      </c>
      <c r="I764" s="241"/>
      <c r="J764" s="237"/>
      <c r="K764" s="237"/>
      <c r="L764" s="242"/>
      <c r="M764" s="243"/>
      <c r="N764" s="244"/>
      <c r="O764" s="244"/>
      <c r="P764" s="244"/>
      <c r="Q764" s="244"/>
      <c r="R764" s="244"/>
      <c r="S764" s="244"/>
      <c r="T764" s="245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  <c r="AE764" s="13"/>
      <c r="AT764" s="246" t="s">
        <v>358</v>
      </c>
      <c r="AU764" s="246" t="s">
        <v>82</v>
      </c>
      <c r="AV764" s="13" t="s">
        <v>138</v>
      </c>
      <c r="AW764" s="13" t="s">
        <v>35</v>
      </c>
      <c r="AX764" s="13" t="s">
        <v>82</v>
      </c>
      <c r="AY764" s="246" t="s">
        <v>351</v>
      </c>
    </row>
    <row r="765" spans="1:65" s="2" customFormat="1" ht="21.75" customHeight="1">
      <c r="A765" s="38"/>
      <c r="B765" s="39"/>
      <c r="C765" s="212" t="s">
        <v>1754</v>
      </c>
      <c r="D765" s="212" t="s">
        <v>352</v>
      </c>
      <c r="E765" s="213" t="s">
        <v>1755</v>
      </c>
      <c r="F765" s="214" t="s">
        <v>1756</v>
      </c>
      <c r="G765" s="215" t="s">
        <v>534</v>
      </c>
      <c r="H765" s="216">
        <v>1</v>
      </c>
      <c r="I765" s="217"/>
      <c r="J765" s="218">
        <f>ROUND(I765*H765,2)</f>
        <v>0</v>
      </c>
      <c r="K765" s="214" t="s">
        <v>356</v>
      </c>
      <c r="L765" s="44"/>
      <c r="M765" s="219" t="s">
        <v>28</v>
      </c>
      <c r="N765" s="220" t="s">
        <v>45</v>
      </c>
      <c r="O765" s="84"/>
      <c r="P765" s="221">
        <f>O765*H765</f>
        <v>0</v>
      </c>
      <c r="Q765" s="221">
        <v>0</v>
      </c>
      <c r="R765" s="221">
        <f>Q765*H765</f>
        <v>0</v>
      </c>
      <c r="S765" s="221">
        <v>0</v>
      </c>
      <c r="T765" s="222">
        <f>S765*H765</f>
        <v>0</v>
      </c>
      <c r="U765" s="38"/>
      <c r="V765" s="38"/>
      <c r="W765" s="38"/>
      <c r="X765" s="38"/>
      <c r="Y765" s="38"/>
      <c r="Z765" s="38"/>
      <c r="AA765" s="38"/>
      <c r="AB765" s="38"/>
      <c r="AC765" s="38"/>
      <c r="AD765" s="38"/>
      <c r="AE765" s="38"/>
      <c r="AR765" s="223" t="s">
        <v>228</v>
      </c>
      <c r="AT765" s="223" t="s">
        <v>352</v>
      </c>
      <c r="AU765" s="223" t="s">
        <v>82</v>
      </c>
      <c r="AY765" s="17" t="s">
        <v>351</v>
      </c>
      <c r="BE765" s="224">
        <f>IF(N765="základní",J765,0)</f>
        <v>0</v>
      </c>
      <c r="BF765" s="224">
        <f>IF(N765="snížená",J765,0)</f>
        <v>0</v>
      </c>
      <c r="BG765" s="224">
        <f>IF(N765="zákl. přenesená",J765,0)</f>
        <v>0</v>
      </c>
      <c r="BH765" s="224">
        <f>IF(N765="sníž. přenesená",J765,0)</f>
        <v>0</v>
      </c>
      <c r="BI765" s="224">
        <f>IF(N765="nulová",J765,0)</f>
        <v>0</v>
      </c>
      <c r="BJ765" s="17" t="s">
        <v>82</v>
      </c>
      <c r="BK765" s="224">
        <f>ROUND(I765*H765,2)</f>
        <v>0</v>
      </c>
      <c r="BL765" s="17" t="s">
        <v>228</v>
      </c>
      <c r="BM765" s="223" t="s">
        <v>1757</v>
      </c>
    </row>
    <row r="766" spans="1:51" s="12" customFormat="1" ht="12">
      <c r="A766" s="12"/>
      <c r="B766" s="225"/>
      <c r="C766" s="226"/>
      <c r="D766" s="227" t="s">
        <v>358</v>
      </c>
      <c r="E766" s="228" t="s">
        <v>28</v>
      </c>
      <c r="F766" s="229" t="s">
        <v>1662</v>
      </c>
      <c r="G766" s="226"/>
      <c r="H766" s="228" t="s">
        <v>28</v>
      </c>
      <c r="I766" s="230"/>
      <c r="J766" s="226"/>
      <c r="K766" s="226"/>
      <c r="L766" s="231"/>
      <c r="M766" s="232"/>
      <c r="N766" s="233"/>
      <c r="O766" s="233"/>
      <c r="P766" s="233"/>
      <c r="Q766" s="233"/>
      <c r="R766" s="233"/>
      <c r="S766" s="233"/>
      <c r="T766" s="234"/>
      <c r="U766" s="12"/>
      <c r="V766" s="12"/>
      <c r="W766" s="12"/>
      <c r="X766" s="12"/>
      <c r="Y766" s="12"/>
      <c r="Z766" s="12"/>
      <c r="AA766" s="12"/>
      <c r="AB766" s="12"/>
      <c r="AC766" s="12"/>
      <c r="AD766" s="12"/>
      <c r="AE766" s="12"/>
      <c r="AT766" s="235" t="s">
        <v>358</v>
      </c>
      <c r="AU766" s="235" t="s">
        <v>82</v>
      </c>
      <c r="AV766" s="12" t="s">
        <v>82</v>
      </c>
      <c r="AW766" s="12" t="s">
        <v>35</v>
      </c>
      <c r="AX766" s="12" t="s">
        <v>74</v>
      </c>
      <c r="AY766" s="235" t="s">
        <v>351</v>
      </c>
    </row>
    <row r="767" spans="1:51" s="13" customFormat="1" ht="12">
      <c r="A767" s="13"/>
      <c r="B767" s="236"/>
      <c r="C767" s="237"/>
      <c r="D767" s="227" t="s">
        <v>358</v>
      </c>
      <c r="E767" s="238" t="s">
        <v>1758</v>
      </c>
      <c r="F767" s="239" t="s">
        <v>82</v>
      </c>
      <c r="G767" s="237"/>
      <c r="H767" s="240">
        <v>1</v>
      </c>
      <c r="I767" s="241"/>
      <c r="J767" s="237"/>
      <c r="K767" s="237"/>
      <c r="L767" s="242"/>
      <c r="M767" s="243"/>
      <c r="N767" s="244"/>
      <c r="O767" s="244"/>
      <c r="P767" s="244"/>
      <c r="Q767" s="244"/>
      <c r="R767" s="244"/>
      <c r="S767" s="244"/>
      <c r="T767" s="245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  <c r="AE767" s="13"/>
      <c r="AT767" s="246" t="s">
        <v>358</v>
      </c>
      <c r="AU767" s="246" t="s">
        <v>82</v>
      </c>
      <c r="AV767" s="13" t="s">
        <v>138</v>
      </c>
      <c r="AW767" s="13" t="s">
        <v>35</v>
      </c>
      <c r="AX767" s="13" t="s">
        <v>82</v>
      </c>
      <c r="AY767" s="246" t="s">
        <v>351</v>
      </c>
    </row>
    <row r="768" spans="1:65" s="2" customFormat="1" ht="21.75" customHeight="1">
      <c r="A768" s="38"/>
      <c r="B768" s="39"/>
      <c r="C768" s="247" t="s">
        <v>1759</v>
      </c>
      <c r="D768" s="247" t="s">
        <v>612</v>
      </c>
      <c r="E768" s="248" t="s">
        <v>1760</v>
      </c>
      <c r="F768" s="249" t="s">
        <v>1761</v>
      </c>
      <c r="G768" s="250" t="s">
        <v>534</v>
      </c>
      <c r="H768" s="251">
        <v>1</v>
      </c>
      <c r="I768" s="252"/>
      <c r="J768" s="253">
        <f>ROUND(I768*H768,2)</f>
        <v>0</v>
      </c>
      <c r="K768" s="249" t="s">
        <v>28</v>
      </c>
      <c r="L768" s="254"/>
      <c r="M768" s="255" t="s">
        <v>28</v>
      </c>
      <c r="N768" s="256" t="s">
        <v>45</v>
      </c>
      <c r="O768" s="84"/>
      <c r="P768" s="221">
        <f>O768*H768</f>
        <v>0</v>
      </c>
      <c r="Q768" s="221">
        <v>0.0023</v>
      </c>
      <c r="R768" s="221">
        <f>Q768*H768</f>
        <v>0.0023</v>
      </c>
      <c r="S768" s="221">
        <v>0</v>
      </c>
      <c r="T768" s="222">
        <f>S768*H768</f>
        <v>0</v>
      </c>
      <c r="U768" s="38"/>
      <c r="V768" s="38"/>
      <c r="W768" s="38"/>
      <c r="X768" s="38"/>
      <c r="Y768" s="38"/>
      <c r="Z768" s="38"/>
      <c r="AA768" s="38"/>
      <c r="AB768" s="38"/>
      <c r="AC768" s="38"/>
      <c r="AD768" s="38"/>
      <c r="AE768" s="38"/>
      <c r="AR768" s="223" t="s">
        <v>405</v>
      </c>
      <c r="AT768" s="223" t="s">
        <v>612</v>
      </c>
      <c r="AU768" s="223" t="s">
        <v>82</v>
      </c>
      <c r="AY768" s="17" t="s">
        <v>351</v>
      </c>
      <c r="BE768" s="224">
        <f>IF(N768="základní",J768,0)</f>
        <v>0</v>
      </c>
      <c r="BF768" s="224">
        <f>IF(N768="snížená",J768,0)</f>
        <v>0</v>
      </c>
      <c r="BG768" s="224">
        <f>IF(N768="zákl. přenesená",J768,0)</f>
        <v>0</v>
      </c>
      <c r="BH768" s="224">
        <f>IF(N768="sníž. přenesená",J768,0)</f>
        <v>0</v>
      </c>
      <c r="BI768" s="224">
        <f>IF(N768="nulová",J768,0)</f>
        <v>0</v>
      </c>
      <c r="BJ768" s="17" t="s">
        <v>82</v>
      </c>
      <c r="BK768" s="224">
        <f>ROUND(I768*H768,2)</f>
        <v>0</v>
      </c>
      <c r="BL768" s="17" t="s">
        <v>228</v>
      </c>
      <c r="BM768" s="223" t="s">
        <v>1762</v>
      </c>
    </row>
    <row r="769" spans="1:51" s="12" customFormat="1" ht="12">
      <c r="A769" s="12"/>
      <c r="B769" s="225"/>
      <c r="C769" s="226"/>
      <c r="D769" s="227" t="s">
        <v>358</v>
      </c>
      <c r="E769" s="228" t="s">
        <v>28</v>
      </c>
      <c r="F769" s="229" t="s">
        <v>1662</v>
      </c>
      <c r="G769" s="226"/>
      <c r="H769" s="228" t="s">
        <v>28</v>
      </c>
      <c r="I769" s="230"/>
      <c r="J769" s="226"/>
      <c r="K769" s="226"/>
      <c r="L769" s="231"/>
      <c r="M769" s="232"/>
      <c r="N769" s="233"/>
      <c r="O769" s="233"/>
      <c r="P769" s="233"/>
      <c r="Q769" s="233"/>
      <c r="R769" s="233"/>
      <c r="S769" s="233"/>
      <c r="T769" s="234"/>
      <c r="U769" s="12"/>
      <c r="V769" s="12"/>
      <c r="W769" s="12"/>
      <c r="X769" s="12"/>
      <c r="Y769" s="12"/>
      <c r="Z769" s="12"/>
      <c r="AA769" s="12"/>
      <c r="AB769" s="12"/>
      <c r="AC769" s="12"/>
      <c r="AD769" s="12"/>
      <c r="AE769" s="12"/>
      <c r="AT769" s="235" t="s">
        <v>358</v>
      </c>
      <c r="AU769" s="235" t="s">
        <v>82</v>
      </c>
      <c r="AV769" s="12" t="s">
        <v>82</v>
      </c>
      <c r="AW769" s="12" t="s">
        <v>35</v>
      </c>
      <c r="AX769" s="12" t="s">
        <v>74</v>
      </c>
      <c r="AY769" s="235" t="s">
        <v>351</v>
      </c>
    </row>
    <row r="770" spans="1:51" s="13" customFormat="1" ht="12">
      <c r="A770" s="13"/>
      <c r="B770" s="236"/>
      <c r="C770" s="237"/>
      <c r="D770" s="227" t="s">
        <v>358</v>
      </c>
      <c r="E770" s="238" t="s">
        <v>1763</v>
      </c>
      <c r="F770" s="239" t="s">
        <v>82</v>
      </c>
      <c r="G770" s="237"/>
      <c r="H770" s="240">
        <v>1</v>
      </c>
      <c r="I770" s="241"/>
      <c r="J770" s="237"/>
      <c r="K770" s="237"/>
      <c r="L770" s="242"/>
      <c r="M770" s="243"/>
      <c r="N770" s="244"/>
      <c r="O770" s="244"/>
      <c r="P770" s="244"/>
      <c r="Q770" s="244"/>
      <c r="R770" s="244"/>
      <c r="S770" s="244"/>
      <c r="T770" s="245"/>
      <c r="U770" s="13"/>
      <c r="V770" s="13"/>
      <c r="W770" s="13"/>
      <c r="X770" s="13"/>
      <c r="Y770" s="13"/>
      <c r="Z770" s="13"/>
      <c r="AA770" s="13"/>
      <c r="AB770" s="13"/>
      <c r="AC770" s="13"/>
      <c r="AD770" s="13"/>
      <c r="AE770" s="13"/>
      <c r="AT770" s="246" t="s">
        <v>358</v>
      </c>
      <c r="AU770" s="246" t="s">
        <v>82</v>
      </c>
      <c r="AV770" s="13" t="s">
        <v>138</v>
      </c>
      <c r="AW770" s="13" t="s">
        <v>35</v>
      </c>
      <c r="AX770" s="13" t="s">
        <v>82</v>
      </c>
      <c r="AY770" s="246" t="s">
        <v>351</v>
      </c>
    </row>
    <row r="771" spans="1:65" s="2" customFormat="1" ht="21.75" customHeight="1">
      <c r="A771" s="38"/>
      <c r="B771" s="39"/>
      <c r="C771" s="212" t="s">
        <v>1764</v>
      </c>
      <c r="D771" s="212" t="s">
        <v>352</v>
      </c>
      <c r="E771" s="213" t="s">
        <v>1765</v>
      </c>
      <c r="F771" s="214" t="s">
        <v>1766</v>
      </c>
      <c r="G771" s="215" t="s">
        <v>398</v>
      </c>
      <c r="H771" s="216">
        <v>264.661</v>
      </c>
      <c r="I771" s="217"/>
      <c r="J771" s="218">
        <f>ROUND(I771*H771,2)</f>
        <v>0</v>
      </c>
      <c r="K771" s="214" t="s">
        <v>1767</v>
      </c>
      <c r="L771" s="44"/>
      <c r="M771" s="219" t="s">
        <v>28</v>
      </c>
      <c r="N771" s="220" t="s">
        <v>45</v>
      </c>
      <c r="O771" s="84"/>
      <c r="P771" s="221">
        <f>O771*H771</f>
        <v>0</v>
      </c>
      <c r="Q771" s="221">
        <v>0</v>
      </c>
      <c r="R771" s="221">
        <f>Q771*H771</f>
        <v>0</v>
      </c>
      <c r="S771" s="221">
        <v>0</v>
      </c>
      <c r="T771" s="222">
        <f>S771*H771</f>
        <v>0</v>
      </c>
      <c r="U771" s="38"/>
      <c r="V771" s="38"/>
      <c r="W771" s="38"/>
      <c r="X771" s="38"/>
      <c r="Y771" s="38"/>
      <c r="Z771" s="38"/>
      <c r="AA771" s="38"/>
      <c r="AB771" s="38"/>
      <c r="AC771" s="38"/>
      <c r="AD771" s="38"/>
      <c r="AE771" s="38"/>
      <c r="AR771" s="223" t="s">
        <v>228</v>
      </c>
      <c r="AT771" s="223" t="s">
        <v>352</v>
      </c>
      <c r="AU771" s="223" t="s">
        <v>82</v>
      </c>
      <c r="AY771" s="17" t="s">
        <v>351</v>
      </c>
      <c r="BE771" s="224">
        <f>IF(N771="základní",J771,0)</f>
        <v>0</v>
      </c>
      <c r="BF771" s="224">
        <f>IF(N771="snížená",J771,0)</f>
        <v>0</v>
      </c>
      <c r="BG771" s="224">
        <f>IF(N771="zákl. přenesená",J771,0)</f>
        <v>0</v>
      </c>
      <c r="BH771" s="224">
        <f>IF(N771="sníž. přenesená",J771,0)</f>
        <v>0</v>
      </c>
      <c r="BI771" s="224">
        <f>IF(N771="nulová",J771,0)</f>
        <v>0</v>
      </c>
      <c r="BJ771" s="17" t="s">
        <v>82</v>
      </c>
      <c r="BK771" s="224">
        <f>ROUND(I771*H771,2)</f>
        <v>0</v>
      </c>
      <c r="BL771" s="17" t="s">
        <v>228</v>
      </c>
      <c r="BM771" s="223" t="s">
        <v>1768</v>
      </c>
    </row>
    <row r="772" spans="1:51" s="13" customFormat="1" ht="12">
      <c r="A772" s="13"/>
      <c r="B772" s="236"/>
      <c r="C772" s="237"/>
      <c r="D772" s="227" t="s">
        <v>358</v>
      </c>
      <c r="E772" s="238" t="s">
        <v>1769</v>
      </c>
      <c r="F772" s="239" t="s">
        <v>1657</v>
      </c>
      <c r="G772" s="237"/>
      <c r="H772" s="240">
        <v>264.661</v>
      </c>
      <c r="I772" s="241"/>
      <c r="J772" s="237"/>
      <c r="K772" s="237"/>
      <c r="L772" s="242"/>
      <c r="M772" s="243"/>
      <c r="N772" s="244"/>
      <c r="O772" s="244"/>
      <c r="P772" s="244"/>
      <c r="Q772" s="244"/>
      <c r="R772" s="244"/>
      <c r="S772" s="244"/>
      <c r="T772" s="245"/>
      <c r="U772" s="13"/>
      <c r="V772" s="13"/>
      <c r="W772" s="13"/>
      <c r="X772" s="13"/>
      <c r="Y772" s="13"/>
      <c r="Z772" s="13"/>
      <c r="AA772" s="13"/>
      <c r="AB772" s="13"/>
      <c r="AC772" s="13"/>
      <c r="AD772" s="13"/>
      <c r="AE772" s="13"/>
      <c r="AT772" s="246" t="s">
        <v>358</v>
      </c>
      <c r="AU772" s="246" t="s">
        <v>82</v>
      </c>
      <c r="AV772" s="13" t="s">
        <v>138</v>
      </c>
      <c r="AW772" s="13" t="s">
        <v>35</v>
      </c>
      <c r="AX772" s="13" t="s">
        <v>82</v>
      </c>
      <c r="AY772" s="246" t="s">
        <v>351</v>
      </c>
    </row>
    <row r="773" spans="1:65" s="2" customFormat="1" ht="21.75" customHeight="1">
      <c r="A773" s="38"/>
      <c r="B773" s="39"/>
      <c r="C773" s="247" t="s">
        <v>1770</v>
      </c>
      <c r="D773" s="247" t="s">
        <v>612</v>
      </c>
      <c r="E773" s="248" t="s">
        <v>1771</v>
      </c>
      <c r="F773" s="249" t="s">
        <v>1772</v>
      </c>
      <c r="G773" s="250" t="s">
        <v>398</v>
      </c>
      <c r="H773" s="251">
        <v>317.593</v>
      </c>
      <c r="I773" s="252"/>
      <c r="J773" s="253">
        <f>ROUND(I773*H773,2)</f>
        <v>0</v>
      </c>
      <c r="K773" s="249" t="s">
        <v>28</v>
      </c>
      <c r="L773" s="254"/>
      <c r="M773" s="255" t="s">
        <v>28</v>
      </c>
      <c r="N773" s="256" t="s">
        <v>45</v>
      </c>
      <c r="O773" s="84"/>
      <c r="P773" s="221">
        <f>O773*H773</f>
        <v>0</v>
      </c>
      <c r="Q773" s="221">
        <v>0.00012</v>
      </c>
      <c r="R773" s="221">
        <f>Q773*H773</f>
        <v>0.038111160000000005</v>
      </c>
      <c r="S773" s="221">
        <v>0</v>
      </c>
      <c r="T773" s="222">
        <f>S773*H773</f>
        <v>0</v>
      </c>
      <c r="U773" s="38"/>
      <c r="V773" s="38"/>
      <c r="W773" s="38"/>
      <c r="X773" s="38"/>
      <c r="Y773" s="38"/>
      <c r="Z773" s="38"/>
      <c r="AA773" s="38"/>
      <c r="AB773" s="38"/>
      <c r="AC773" s="38"/>
      <c r="AD773" s="38"/>
      <c r="AE773" s="38"/>
      <c r="AR773" s="223" t="s">
        <v>405</v>
      </c>
      <c r="AT773" s="223" t="s">
        <v>612</v>
      </c>
      <c r="AU773" s="223" t="s">
        <v>82</v>
      </c>
      <c r="AY773" s="17" t="s">
        <v>351</v>
      </c>
      <c r="BE773" s="224">
        <f>IF(N773="základní",J773,0)</f>
        <v>0</v>
      </c>
      <c r="BF773" s="224">
        <f>IF(N773="snížená",J773,0)</f>
        <v>0</v>
      </c>
      <c r="BG773" s="224">
        <f>IF(N773="zákl. přenesená",J773,0)</f>
        <v>0</v>
      </c>
      <c r="BH773" s="224">
        <f>IF(N773="sníž. přenesená",J773,0)</f>
        <v>0</v>
      </c>
      <c r="BI773" s="224">
        <f>IF(N773="nulová",J773,0)</f>
        <v>0</v>
      </c>
      <c r="BJ773" s="17" t="s">
        <v>82</v>
      </c>
      <c r="BK773" s="224">
        <f>ROUND(I773*H773,2)</f>
        <v>0</v>
      </c>
      <c r="BL773" s="17" t="s">
        <v>228</v>
      </c>
      <c r="BM773" s="223" t="s">
        <v>1773</v>
      </c>
    </row>
    <row r="774" spans="1:51" s="13" customFormat="1" ht="12">
      <c r="A774" s="13"/>
      <c r="B774" s="236"/>
      <c r="C774" s="237"/>
      <c r="D774" s="227" t="s">
        <v>358</v>
      </c>
      <c r="E774" s="238" t="s">
        <v>1774</v>
      </c>
      <c r="F774" s="239" t="s">
        <v>1775</v>
      </c>
      <c r="G774" s="237"/>
      <c r="H774" s="240">
        <v>317.593</v>
      </c>
      <c r="I774" s="241"/>
      <c r="J774" s="237"/>
      <c r="K774" s="237"/>
      <c r="L774" s="242"/>
      <c r="M774" s="243"/>
      <c r="N774" s="244"/>
      <c r="O774" s="244"/>
      <c r="P774" s="244"/>
      <c r="Q774" s="244"/>
      <c r="R774" s="244"/>
      <c r="S774" s="244"/>
      <c r="T774" s="245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  <c r="AE774" s="13"/>
      <c r="AT774" s="246" t="s">
        <v>358</v>
      </c>
      <c r="AU774" s="246" t="s">
        <v>82</v>
      </c>
      <c r="AV774" s="13" t="s">
        <v>138</v>
      </c>
      <c r="AW774" s="13" t="s">
        <v>35</v>
      </c>
      <c r="AX774" s="13" t="s">
        <v>82</v>
      </c>
      <c r="AY774" s="246" t="s">
        <v>351</v>
      </c>
    </row>
    <row r="775" spans="1:65" s="2" customFormat="1" ht="21.75" customHeight="1">
      <c r="A775" s="38"/>
      <c r="B775" s="39"/>
      <c r="C775" s="212" t="s">
        <v>1776</v>
      </c>
      <c r="D775" s="212" t="s">
        <v>352</v>
      </c>
      <c r="E775" s="213" t="s">
        <v>1777</v>
      </c>
      <c r="F775" s="214" t="s">
        <v>1778</v>
      </c>
      <c r="G775" s="215" t="s">
        <v>612</v>
      </c>
      <c r="H775" s="216">
        <v>306.726</v>
      </c>
      <c r="I775" s="217"/>
      <c r="J775" s="218">
        <f>ROUND(I775*H775,2)</f>
        <v>0</v>
      </c>
      <c r="K775" s="214" t="s">
        <v>1767</v>
      </c>
      <c r="L775" s="44"/>
      <c r="M775" s="219" t="s">
        <v>28</v>
      </c>
      <c r="N775" s="220" t="s">
        <v>45</v>
      </c>
      <c r="O775" s="84"/>
      <c r="P775" s="221">
        <f>O775*H775</f>
        <v>0</v>
      </c>
      <c r="Q775" s="221">
        <v>0</v>
      </c>
      <c r="R775" s="221">
        <f>Q775*H775</f>
        <v>0</v>
      </c>
      <c r="S775" s="221">
        <v>0</v>
      </c>
      <c r="T775" s="222">
        <f>S775*H775</f>
        <v>0</v>
      </c>
      <c r="U775" s="38"/>
      <c r="V775" s="38"/>
      <c r="W775" s="38"/>
      <c r="X775" s="38"/>
      <c r="Y775" s="38"/>
      <c r="Z775" s="38"/>
      <c r="AA775" s="38"/>
      <c r="AB775" s="38"/>
      <c r="AC775" s="38"/>
      <c r="AD775" s="38"/>
      <c r="AE775" s="38"/>
      <c r="AR775" s="223" t="s">
        <v>228</v>
      </c>
      <c r="AT775" s="223" t="s">
        <v>352</v>
      </c>
      <c r="AU775" s="223" t="s">
        <v>82</v>
      </c>
      <c r="AY775" s="17" t="s">
        <v>351</v>
      </c>
      <c r="BE775" s="224">
        <f>IF(N775="základní",J775,0)</f>
        <v>0</v>
      </c>
      <c r="BF775" s="224">
        <f>IF(N775="snížená",J775,0)</f>
        <v>0</v>
      </c>
      <c r="BG775" s="224">
        <f>IF(N775="zákl. přenesená",J775,0)</f>
        <v>0</v>
      </c>
      <c r="BH775" s="224">
        <f>IF(N775="sníž. přenesená",J775,0)</f>
        <v>0</v>
      </c>
      <c r="BI775" s="224">
        <f>IF(N775="nulová",J775,0)</f>
        <v>0</v>
      </c>
      <c r="BJ775" s="17" t="s">
        <v>82</v>
      </c>
      <c r="BK775" s="224">
        <f>ROUND(I775*H775,2)</f>
        <v>0</v>
      </c>
      <c r="BL775" s="17" t="s">
        <v>228</v>
      </c>
      <c r="BM775" s="223" t="s">
        <v>1779</v>
      </c>
    </row>
    <row r="776" spans="1:51" s="13" customFormat="1" ht="12">
      <c r="A776" s="13"/>
      <c r="B776" s="236"/>
      <c r="C776" s="237"/>
      <c r="D776" s="227" t="s">
        <v>358</v>
      </c>
      <c r="E776" s="238" t="s">
        <v>1780</v>
      </c>
      <c r="F776" s="239" t="s">
        <v>1781</v>
      </c>
      <c r="G776" s="237"/>
      <c r="H776" s="240">
        <v>306.726</v>
      </c>
      <c r="I776" s="241"/>
      <c r="J776" s="237"/>
      <c r="K776" s="237"/>
      <c r="L776" s="242"/>
      <c r="M776" s="243"/>
      <c r="N776" s="244"/>
      <c r="O776" s="244"/>
      <c r="P776" s="244"/>
      <c r="Q776" s="244"/>
      <c r="R776" s="244"/>
      <c r="S776" s="244"/>
      <c r="T776" s="245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  <c r="AE776" s="13"/>
      <c r="AT776" s="246" t="s">
        <v>358</v>
      </c>
      <c r="AU776" s="246" t="s">
        <v>82</v>
      </c>
      <c r="AV776" s="13" t="s">
        <v>138</v>
      </c>
      <c r="AW776" s="13" t="s">
        <v>35</v>
      </c>
      <c r="AX776" s="13" t="s">
        <v>82</v>
      </c>
      <c r="AY776" s="246" t="s">
        <v>351</v>
      </c>
    </row>
    <row r="777" spans="1:65" s="2" customFormat="1" ht="16.5" customHeight="1">
      <c r="A777" s="38"/>
      <c r="B777" s="39"/>
      <c r="C777" s="247" t="s">
        <v>1782</v>
      </c>
      <c r="D777" s="247" t="s">
        <v>612</v>
      </c>
      <c r="E777" s="248" t="s">
        <v>1783</v>
      </c>
      <c r="F777" s="249" t="s">
        <v>1784</v>
      </c>
      <c r="G777" s="250" t="s">
        <v>612</v>
      </c>
      <c r="H777" s="251">
        <v>368.071</v>
      </c>
      <c r="I777" s="252"/>
      <c r="J777" s="253">
        <f>ROUND(I777*H777,2)</f>
        <v>0</v>
      </c>
      <c r="K777" s="249" t="s">
        <v>28</v>
      </c>
      <c r="L777" s="254"/>
      <c r="M777" s="255" t="s">
        <v>28</v>
      </c>
      <c r="N777" s="256" t="s">
        <v>45</v>
      </c>
      <c r="O777" s="84"/>
      <c r="P777" s="221">
        <f>O777*H777</f>
        <v>0</v>
      </c>
      <c r="Q777" s="221">
        <v>1E-05</v>
      </c>
      <c r="R777" s="221">
        <f>Q777*H777</f>
        <v>0.0036807100000000007</v>
      </c>
      <c r="S777" s="221">
        <v>0</v>
      </c>
      <c r="T777" s="222">
        <f>S777*H777</f>
        <v>0</v>
      </c>
      <c r="U777" s="38"/>
      <c r="V777" s="38"/>
      <c r="W777" s="38"/>
      <c r="X777" s="38"/>
      <c r="Y777" s="38"/>
      <c r="Z777" s="38"/>
      <c r="AA777" s="38"/>
      <c r="AB777" s="38"/>
      <c r="AC777" s="38"/>
      <c r="AD777" s="38"/>
      <c r="AE777" s="38"/>
      <c r="AR777" s="223" t="s">
        <v>405</v>
      </c>
      <c r="AT777" s="223" t="s">
        <v>612</v>
      </c>
      <c r="AU777" s="223" t="s">
        <v>82</v>
      </c>
      <c r="AY777" s="17" t="s">
        <v>351</v>
      </c>
      <c r="BE777" s="224">
        <f>IF(N777="základní",J777,0)</f>
        <v>0</v>
      </c>
      <c r="BF777" s="224">
        <f>IF(N777="snížená",J777,0)</f>
        <v>0</v>
      </c>
      <c r="BG777" s="224">
        <f>IF(N777="zákl. přenesená",J777,0)</f>
        <v>0</v>
      </c>
      <c r="BH777" s="224">
        <f>IF(N777="sníž. přenesená",J777,0)</f>
        <v>0</v>
      </c>
      <c r="BI777" s="224">
        <f>IF(N777="nulová",J777,0)</f>
        <v>0</v>
      </c>
      <c r="BJ777" s="17" t="s">
        <v>82</v>
      </c>
      <c r="BK777" s="224">
        <f>ROUND(I777*H777,2)</f>
        <v>0</v>
      </c>
      <c r="BL777" s="17" t="s">
        <v>228</v>
      </c>
      <c r="BM777" s="223" t="s">
        <v>1785</v>
      </c>
    </row>
    <row r="778" spans="1:51" s="13" customFormat="1" ht="12">
      <c r="A778" s="13"/>
      <c r="B778" s="236"/>
      <c r="C778" s="237"/>
      <c r="D778" s="227" t="s">
        <v>358</v>
      </c>
      <c r="E778" s="238" t="s">
        <v>1786</v>
      </c>
      <c r="F778" s="239" t="s">
        <v>1787</v>
      </c>
      <c r="G778" s="237"/>
      <c r="H778" s="240">
        <v>368.071</v>
      </c>
      <c r="I778" s="241"/>
      <c r="J778" s="237"/>
      <c r="K778" s="237"/>
      <c r="L778" s="242"/>
      <c r="M778" s="243"/>
      <c r="N778" s="244"/>
      <c r="O778" s="244"/>
      <c r="P778" s="244"/>
      <c r="Q778" s="244"/>
      <c r="R778" s="244"/>
      <c r="S778" s="244"/>
      <c r="T778" s="245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  <c r="AE778" s="13"/>
      <c r="AT778" s="246" t="s">
        <v>358</v>
      </c>
      <c r="AU778" s="246" t="s">
        <v>82</v>
      </c>
      <c r="AV778" s="13" t="s">
        <v>138</v>
      </c>
      <c r="AW778" s="13" t="s">
        <v>35</v>
      </c>
      <c r="AX778" s="13" t="s">
        <v>82</v>
      </c>
      <c r="AY778" s="246" t="s">
        <v>351</v>
      </c>
    </row>
    <row r="779" spans="1:65" s="2" customFormat="1" ht="21.75" customHeight="1">
      <c r="A779" s="38"/>
      <c r="B779" s="39"/>
      <c r="C779" s="212" t="s">
        <v>1788</v>
      </c>
      <c r="D779" s="212" t="s">
        <v>352</v>
      </c>
      <c r="E779" s="213" t="s">
        <v>1789</v>
      </c>
      <c r="F779" s="214" t="s">
        <v>1790</v>
      </c>
      <c r="G779" s="215" t="s">
        <v>612</v>
      </c>
      <c r="H779" s="216">
        <v>17.5</v>
      </c>
      <c r="I779" s="217"/>
      <c r="J779" s="218">
        <f>ROUND(I779*H779,2)</f>
        <v>0</v>
      </c>
      <c r="K779" s="214" t="s">
        <v>28</v>
      </c>
      <c r="L779" s="44"/>
      <c r="M779" s="219" t="s">
        <v>28</v>
      </c>
      <c r="N779" s="220" t="s">
        <v>45</v>
      </c>
      <c r="O779" s="84"/>
      <c r="P779" s="221">
        <f>O779*H779</f>
        <v>0</v>
      </c>
      <c r="Q779" s="221">
        <v>0</v>
      </c>
      <c r="R779" s="221">
        <f>Q779*H779</f>
        <v>0</v>
      </c>
      <c r="S779" s="221">
        <v>0</v>
      </c>
      <c r="T779" s="222">
        <f>S779*H779</f>
        <v>0</v>
      </c>
      <c r="U779" s="38"/>
      <c r="V779" s="38"/>
      <c r="W779" s="38"/>
      <c r="X779" s="38"/>
      <c r="Y779" s="38"/>
      <c r="Z779" s="38"/>
      <c r="AA779" s="38"/>
      <c r="AB779" s="38"/>
      <c r="AC779" s="38"/>
      <c r="AD779" s="38"/>
      <c r="AE779" s="38"/>
      <c r="AR779" s="223" t="s">
        <v>228</v>
      </c>
      <c r="AT779" s="223" t="s">
        <v>352</v>
      </c>
      <c r="AU779" s="223" t="s">
        <v>82</v>
      </c>
      <c r="AY779" s="17" t="s">
        <v>351</v>
      </c>
      <c r="BE779" s="224">
        <f>IF(N779="základní",J779,0)</f>
        <v>0</v>
      </c>
      <c r="BF779" s="224">
        <f>IF(N779="snížená",J779,0)</f>
        <v>0</v>
      </c>
      <c r="BG779" s="224">
        <f>IF(N779="zákl. přenesená",J779,0)</f>
        <v>0</v>
      </c>
      <c r="BH779" s="224">
        <f>IF(N779="sníž. přenesená",J779,0)</f>
        <v>0</v>
      </c>
      <c r="BI779" s="224">
        <f>IF(N779="nulová",J779,0)</f>
        <v>0</v>
      </c>
      <c r="BJ779" s="17" t="s">
        <v>82</v>
      </c>
      <c r="BK779" s="224">
        <f>ROUND(I779*H779,2)</f>
        <v>0</v>
      </c>
      <c r="BL779" s="17" t="s">
        <v>228</v>
      </c>
      <c r="BM779" s="223" t="s">
        <v>1791</v>
      </c>
    </row>
    <row r="780" spans="1:51" s="12" customFormat="1" ht="12">
      <c r="A780" s="12"/>
      <c r="B780" s="225"/>
      <c r="C780" s="226"/>
      <c r="D780" s="227" t="s">
        <v>358</v>
      </c>
      <c r="E780" s="228" t="s">
        <v>28</v>
      </c>
      <c r="F780" s="229" t="s">
        <v>1662</v>
      </c>
      <c r="G780" s="226"/>
      <c r="H780" s="228" t="s">
        <v>28</v>
      </c>
      <c r="I780" s="230"/>
      <c r="J780" s="226"/>
      <c r="K780" s="226"/>
      <c r="L780" s="231"/>
      <c r="M780" s="232"/>
      <c r="N780" s="233"/>
      <c r="O780" s="233"/>
      <c r="P780" s="233"/>
      <c r="Q780" s="233"/>
      <c r="R780" s="233"/>
      <c r="S780" s="233"/>
      <c r="T780" s="234"/>
      <c r="U780" s="12"/>
      <c r="V780" s="12"/>
      <c r="W780" s="12"/>
      <c r="X780" s="12"/>
      <c r="Y780" s="12"/>
      <c r="Z780" s="12"/>
      <c r="AA780" s="12"/>
      <c r="AB780" s="12"/>
      <c r="AC780" s="12"/>
      <c r="AD780" s="12"/>
      <c r="AE780" s="12"/>
      <c r="AT780" s="235" t="s">
        <v>358</v>
      </c>
      <c r="AU780" s="235" t="s">
        <v>82</v>
      </c>
      <c r="AV780" s="12" t="s">
        <v>82</v>
      </c>
      <c r="AW780" s="12" t="s">
        <v>35</v>
      </c>
      <c r="AX780" s="12" t="s">
        <v>74</v>
      </c>
      <c r="AY780" s="235" t="s">
        <v>351</v>
      </c>
    </row>
    <row r="781" spans="1:51" s="13" customFormat="1" ht="12">
      <c r="A781" s="13"/>
      <c r="B781" s="236"/>
      <c r="C781" s="237"/>
      <c r="D781" s="227" t="s">
        <v>358</v>
      </c>
      <c r="E781" s="238" t="s">
        <v>1792</v>
      </c>
      <c r="F781" s="239" t="s">
        <v>1793</v>
      </c>
      <c r="G781" s="237"/>
      <c r="H781" s="240">
        <v>17.5</v>
      </c>
      <c r="I781" s="241"/>
      <c r="J781" s="237"/>
      <c r="K781" s="237"/>
      <c r="L781" s="242"/>
      <c r="M781" s="243"/>
      <c r="N781" s="244"/>
      <c r="O781" s="244"/>
      <c r="P781" s="244"/>
      <c r="Q781" s="244"/>
      <c r="R781" s="244"/>
      <c r="S781" s="244"/>
      <c r="T781" s="245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  <c r="AE781" s="13"/>
      <c r="AT781" s="246" t="s">
        <v>358</v>
      </c>
      <c r="AU781" s="246" t="s">
        <v>82</v>
      </c>
      <c r="AV781" s="13" t="s">
        <v>138</v>
      </c>
      <c r="AW781" s="13" t="s">
        <v>35</v>
      </c>
      <c r="AX781" s="13" t="s">
        <v>82</v>
      </c>
      <c r="AY781" s="246" t="s">
        <v>351</v>
      </c>
    </row>
    <row r="782" spans="1:65" s="2" customFormat="1" ht="16.5" customHeight="1">
      <c r="A782" s="38"/>
      <c r="B782" s="39"/>
      <c r="C782" s="212" t="s">
        <v>1794</v>
      </c>
      <c r="D782" s="212" t="s">
        <v>352</v>
      </c>
      <c r="E782" s="213" t="s">
        <v>1795</v>
      </c>
      <c r="F782" s="214" t="s">
        <v>1796</v>
      </c>
      <c r="G782" s="215" t="s">
        <v>612</v>
      </c>
      <c r="H782" s="216">
        <v>36.5</v>
      </c>
      <c r="I782" s="217"/>
      <c r="J782" s="218">
        <f>ROUND(I782*H782,2)</f>
        <v>0</v>
      </c>
      <c r="K782" s="214" t="s">
        <v>28</v>
      </c>
      <c r="L782" s="44"/>
      <c r="M782" s="219" t="s">
        <v>28</v>
      </c>
      <c r="N782" s="220" t="s">
        <v>45</v>
      </c>
      <c r="O782" s="84"/>
      <c r="P782" s="221">
        <f>O782*H782</f>
        <v>0</v>
      </c>
      <c r="Q782" s="221">
        <v>0</v>
      </c>
      <c r="R782" s="221">
        <f>Q782*H782</f>
        <v>0</v>
      </c>
      <c r="S782" s="221">
        <v>0</v>
      </c>
      <c r="T782" s="222">
        <f>S782*H782</f>
        <v>0</v>
      </c>
      <c r="U782" s="38"/>
      <c r="V782" s="38"/>
      <c r="W782" s="38"/>
      <c r="X782" s="38"/>
      <c r="Y782" s="38"/>
      <c r="Z782" s="38"/>
      <c r="AA782" s="38"/>
      <c r="AB782" s="38"/>
      <c r="AC782" s="38"/>
      <c r="AD782" s="38"/>
      <c r="AE782" s="38"/>
      <c r="AR782" s="223" t="s">
        <v>228</v>
      </c>
      <c r="AT782" s="223" t="s">
        <v>352</v>
      </c>
      <c r="AU782" s="223" t="s">
        <v>82</v>
      </c>
      <c r="AY782" s="17" t="s">
        <v>351</v>
      </c>
      <c r="BE782" s="224">
        <f>IF(N782="základní",J782,0)</f>
        <v>0</v>
      </c>
      <c r="BF782" s="224">
        <f>IF(N782="snížená",J782,0)</f>
        <v>0</v>
      </c>
      <c r="BG782" s="224">
        <f>IF(N782="zákl. přenesená",J782,0)</f>
        <v>0</v>
      </c>
      <c r="BH782" s="224">
        <f>IF(N782="sníž. přenesená",J782,0)</f>
        <v>0</v>
      </c>
      <c r="BI782" s="224">
        <f>IF(N782="nulová",J782,0)</f>
        <v>0</v>
      </c>
      <c r="BJ782" s="17" t="s">
        <v>82</v>
      </c>
      <c r="BK782" s="224">
        <f>ROUND(I782*H782,2)</f>
        <v>0</v>
      </c>
      <c r="BL782" s="17" t="s">
        <v>228</v>
      </c>
      <c r="BM782" s="223" t="s">
        <v>1797</v>
      </c>
    </row>
    <row r="783" spans="1:51" s="13" customFormat="1" ht="12">
      <c r="A783" s="13"/>
      <c r="B783" s="236"/>
      <c r="C783" s="237"/>
      <c r="D783" s="227" t="s">
        <v>358</v>
      </c>
      <c r="E783" s="238" t="s">
        <v>1798</v>
      </c>
      <c r="F783" s="239" t="s">
        <v>1629</v>
      </c>
      <c r="G783" s="237"/>
      <c r="H783" s="240">
        <v>36.5</v>
      </c>
      <c r="I783" s="241"/>
      <c r="J783" s="237"/>
      <c r="K783" s="237"/>
      <c r="L783" s="242"/>
      <c r="M783" s="243"/>
      <c r="N783" s="244"/>
      <c r="O783" s="244"/>
      <c r="P783" s="244"/>
      <c r="Q783" s="244"/>
      <c r="R783" s="244"/>
      <c r="S783" s="244"/>
      <c r="T783" s="245"/>
      <c r="U783" s="13"/>
      <c r="V783" s="13"/>
      <c r="W783" s="13"/>
      <c r="X783" s="13"/>
      <c r="Y783" s="13"/>
      <c r="Z783" s="13"/>
      <c r="AA783" s="13"/>
      <c r="AB783" s="13"/>
      <c r="AC783" s="13"/>
      <c r="AD783" s="13"/>
      <c r="AE783" s="13"/>
      <c r="AT783" s="246" t="s">
        <v>358</v>
      </c>
      <c r="AU783" s="246" t="s">
        <v>82</v>
      </c>
      <c r="AV783" s="13" t="s">
        <v>138</v>
      </c>
      <c r="AW783" s="13" t="s">
        <v>35</v>
      </c>
      <c r="AX783" s="13" t="s">
        <v>82</v>
      </c>
      <c r="AY783" s="246" t="s">
        <v>351</v>
      </c>
    </row>
    <row r="784" spans="1:65" s="2" customFormat="1" ht="21.75" customHeight="1">
      <c r="A784" s="38"/>
      <c r="B784" s="39"/>
      <c r="C784" s="247" t="s">
        <v>1799</v>
      </c>
      <c r="D784" s="247" t="s">
        <v>612</v>
      </c>
      <c r="E784" s="248" t="s">
        <v>1800</v>
      </c>
      <c r="F784" s="249" t="s">
        <v>1801</v>
      </c>
      <c r="G784" s="250" t="s">
        <v>612</v>
      </c>
      <c r="H784" s="251">
        <v>43.8</v>
      </c>
      <c r="I784" s="252"/>
      <c r="J784" s="253">
        <f>ROUND(I784*H784,2)</f>
        <v>0</v>
      </c>
      <c r="K784" s="249" t="s">
        <v>28</v>
      </c>
      <c r="L784" s="254"/>
      <c r="M784" s="255" t="s">
        <v>28</v>
      </c>
      <c r="N784" s="256" t="s">
        <v>45</v>
      </c>
      <c r="O784" s="84"/>
      <c r="P784" s="221">
        <f>O784*H784</f>
        <v>0</v>
      </c>
      <c r="Q784" s="221">
        <v>0.0005</v>
      </c>
      <c r="R784" s="221">
        <f>Q784*H784</f>
        <v>0.0219</v>
      </c>
      <c r="S784" s="221">
        <v>0</v>
      </c>
      <c r="T784" s="222">
        <f>S784*H784</f>
        <v>0</v>
      </c>
      <c r="U784" s="38"/>
      <c r="V784" s="38"/>
      <c r="W784" s="38"/>
      <c r="X784" s="38"/>
      <c r="Y784" s="38"/>
      <c r="Z784" s="38"/>
      <c r="AA784" s="38"/>
      <c r="AB784" s="38"/>
      <c r="AC784" s="38"/>
      <c r="AD784" s="38"/>
      <c r="AE784" s="38"/>
      <c r="AR784" s="223" t="s">
        <v>405</v>
      </c>
      <c r="AT784" s="223" t="s">
        <v>612</v>
      </c>
      <c r="AU784" s="223" t="s">
        <v>82</v>
      </c>
      <c r="AY784" s="17" t="s">
        <v>351</v>
      </c>
      <c r="BE784" s="224">
        <f>IF(N784="základní",J784,0)</f>
        <v>0</v>
      </c>
      <c r="BF784" s="224">
        <f>IF(N784="snížená",J784,0)</f>
        <v>0</v>
      </c>
      <c r="BG784" s="224">
        <f>IF(N784="zákl. přenesená",J784,0)</f>
        <v>0</v>
      </c>
      <c r="BH784" s="224">
        <f>IF(N784="sníž. přenesená",J784,0)</f>
        <v>0</v>
      </c>
      <c r="BI784" s="224">
        <f>IF(N784="nulová",J784,0)</f>
        <v>0</v>
      </c>
      <c r="BJ784" s="17" t="s">
        <v>82</v>
      </c>
      <c r="BK784" s="224">
        <f>ROUND(I784*H784,2)</f>
        <v>0</v>
      </c>
      <c r="BL784" s="17" t="s">
        <v>228</v>
      </c>
      <c r="BM784" s="223" t="s">
        <v>1802</v>
      </c>
    </row>
    <row r="785" spans="1:51" s="13" customFormat="1" ht="12">
      <c r="A785" s="13"/>
      <c r="B785" s="236"/>
      <c r="C785" s="237"/>
      <c r="D785" s="227" t="s">
        <v>358</v>
      </c>
      <c r="E785" s="238" t="s">
        <v>1803</v>
      </c>
      <c r="F785" s="239" t="s">
        <v>1804</v>
      </c>
      <c r="G785" s="237"/>
      <c r="H785" s="240">
        <v>43.8</v>
      </c>
      <c r="I785" s="241"/>
      <c r="J785" s="237"/>
      <c r="K785" s="237"/>
      <c r="L785" s="242"/>
      <c r="M785" s="243"/>
      <c r="N785" s="244"/>
      <c r="O785" s="244"/>
      <c r="P785" s="244"/>
      <c r="Q785" s="244"/>
      <c r="R785" s="244"/>
      <c r="S785" s="244"/>
      <c r="T785" s="245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  <c r="AE785" s="13"/>
      <c r="AT785" s="246" t="s">
        <v>358</v>
      </c>
      <c r="AU785" s="246" t="s">
        <v>82</v>
      </c>
      <c r="AV785" s="13" t="s">
        <v>138</v>
      </c>
      <c r="AW785" s="13" t="s">
        <v>35</v>
      </c>
      <c r="AX785" s="13" t="s">
        <v>82</v>
      </c>
      <c r="AY785" s="246" t="s">
        <v>351</v>
      </c>
    </row>
    <row r="786" spans="1:65" s="2" customFormat="1" ht="44.25" customHeight="1">
      <c r="A786" s="38"/>
      <c r="B786" s="39"/>
      <c r="C786" s="212" t="s">
        <v>1805</v>
      </c>
      <c r="D786" s="212" t="s">
        <v>352</v>
      </c>
      <c r="E786" s="213" t="s">
        <v>1806</v>
      </c>
      <c r="F786" s="214" t="s">
        <v>1807</v>
      </c>
      <c r="G786" s="215" t="s">
        <v>540</v>
      </c>
      <c r="H786" s="216">
        <v>13.993</v>
      </c>
      <c r="I786" s="217"/>
      <c r="J786" s="218">
        <f>ROUND(I786*H786,2)</f>
        <v>0</v>
      </c>
      <c r="K786" s="214" t="s">
        <v>356</v>
      </c>
      <c r="L786" s="44"/>
      <c r="M786" s="219" t="s">
        <v>28</v>
      </c>
      <c r="N786" s="220" t="s">
        <v>45</v>
      </c>
      <c r="O786" s="84"/>
      <c r="P786" s="221">
        <f>O786*H786</f>
        <v>0</v>
      </c>
      <c r="Q786" s="221">
        <v>0</v>
      </c>
      <c r="R786" s="221">
        <f>Q786*H786</f>
        <v>0</v>
      </c>
      <c r="S786" s="221">
        <v>0</v>
      </c>
      <c r="T786" s="222">
        <f>S786*H786</f>
        <v>0</v>
      </c>
      <c r="U786" s="38"/>
      <c r="V786" s="38"/>
      <c r="W786" s="38"/>
      <c r="X786" s="38"/>
      <c r="Y786" s="38"/>
      <c r="Z786" s="38"/>
      <c r="AA786" s="38"/>
      <c r="AB786" s="38"/>
      <c r="AC786" s="38"/>
      <c r="AD786" s="38"/>
      <c r="AE786" s="38"/>
      <c r="AR786" s="223" t="s">
        <v>228</v>
      </c>
      <c r="AT786" s="223" t="s">
        <v>352</v>
      </c>
      <c r="AU786" s="223" t="s">
        <v>82</v>
      </c>
      <c r="AY786" s="17" t="s">
        <v>351</v>
      </c>
      <c r="BE786" s="224">
        <f>IF(N786="základní",J786,0)</f>
        <v>0</v>
      </c>
      <c r="BF786" s="224">
        <f>IF(N786="snížená",J786,0)</f>
        <v>0</v>
      </c>
      <c r="BG786" s="224">
        <f>IF(N786="zákl. přenesená",J786,0)</f>
        <v>0</v>
      </c>
      <c r="BH786" s="224">
        <f>IF(N786="sníž. přenesená",J786,0)</f>
        <v>0</v>
      </c>
      <c r="BI786" s="224">
        <f>IF(N786="nulová",J786,0)</f>
        <v>0</v>
      </c>
      <c r="BJ786" s="17" t="s">
        <v>82</v>
      </c>
      <c r="BK786" s="224">
        <f>ROUND(I786*H786,2)</f>
        <v>0</v>
      </c>
      <c r="BL786" s="17" t="s">
        <v>228</v>
      </c>
      <c r="BM786" s="223" t="s">
        <v>1808</v>
      </c>
    </row>
    <row r="787" spans="1:63" s="11" customFormat="1" ht="25.9" customHeight="1">
      <c r="A787" s="11"/>
      <c r="B787" s="198"/>
      <c r="C787" s="199"/>
      <c r="D787" s="200" t="s">
        <v>73</v>
      </c>
      <c r="E787" s="201" t="s">
        <v>1809</v>
      </c>
      <c r="F787" s="201" t="s">
        <v>1810</v>
      </c>
      <c r="G787" s="199"/>
      <c r="H787" s="199"/>
      <c r="I787" s="202"/>
      <c r="J787" s="203">
        <f>BK787</f>
        <v>0</v>
      </c>
      <c r="K787" s="199"/>
      <c r="L787" s="204"/>
      <c r="M787" s="205"/>
      <c r="N787" s="206"/>
      <c r="O787" s="206"/>
      <c r="P787" s="207">
        <f>SUM(P788:P866)</f>
        <v>0</v>
      </c>
      <c r="Q787" s="206"/>
      <c r="R787" s="207">
        <f>SUM(R788:R866)</f>
        <v>1.6635300000000002</v>
      </c>
      <c r="S787" s="206"/>
      <c r="T787" s="208">
        <f>SUM(T788:T866)</f>
        <v>0</v>
      </c>
      <c r="U787" s="11"/>
      <c r="V787" s="11"/>
      <c r="W787" s="11"/>
      <c r="X787" s="11"/>
      <c r="Y787" s="11"/>
      <c r="Z787" s="11"/>
      <c r="AA787" s="11"/>
      <c r="AB787" s="11"/>
      <c r="AC787" s="11"/>
      <c r="AD787" s="11"/>
      <c r="AE787" s="11"/>
      <c r="AR787" s="209" t="s">
        <v>228</v>
      </c>
      <c r="AT787" s="210" t="s">
        <v>73</v>
      </c>
      <c r="AU787" s="210" t="s">
        <v>74</v>
      </c>
      <c r="AY787" s="209" t="s">
        <v>351</v>
      </c>
      <c r="BK787" s="211">
        <f>SUM(BK788:BK866)</f>
        <v>0</v>
      </c>
    </row>
    <row r="788" spans="1:65" s="2" customFormat="1" ht="33" customHeight="1">
      <c r="A788" s="38"/>
      <c r="B788" s="39"/>
      <c r="C788" s="212" t="s">
        <v>1811</v>
      </c>
      <c r="D788" s="212" t="s">
        <v>352</v>
      </c>
      <c r="E788" s="213" t="s">
        <v>1812</v>
      </c>
      <c r="F788" s="214" t="s">
        <v>1813</v>
      </c>
      <c r="G788" s="215" t="s">
        <v>534</v>
      </c>
      <c r="H788" s="216">
        <v>3</v>
      </c>
      <c r="I788" s="217"/>
      <c r="J788" s="218">
        <f>ROUND(I788*H788,2)</f>
        <v>0</v>
      </c>
      <c r="K788" s="214" t="s">
        <v>356</v>
      </c>
      <c r="L788" s="44"/>
      <c r="M788" s="219" t="s">
        <v>28</v>
      </c>
      <c r="N788" s="220" t="s">
        <v>45</v>
      </c>
      <c r="O788" s="84"/>
      <c r="P788" s="221">
        <f>O788*H788</f>
        <v>0</v>
      </c>
      <c r="Q788" s="221">
        <v>0</v>
      </c>
      <c r="R788" s="221">
        <f>Q788*H788</f>
        <v>0</v>
      </c>
      <c r="S788" s="221">
        <v>0</v>
      </c>
      <c r="T788" s="222">
        <f>S788*H788</f>
        <v>0</v>
      </c>
      <c r="U788" s="38"/>
      <c r="V788" s="38"/>
      <c r="W788" s="38"/>
      <c r="X788" s="38"/>
      <c r="Y788" s="38"/>
      <c r="Z788" s="38"/>
      <c r="AA788" s="38"/>
      <c r="AB788" s="38"/>
      <c r="AC788" s="38"/>
      <c r="AD788" s="38"/>
      <c r="AE788" s="38"/>
      <c r="AR788" s="223" t="s">
        <v>228</v>
      </c>
      <c r="AT788" s="223" t="s">
        <v>352</v>
      </c>
      <c r="AU788" s="223" t="s">
        <v>82</v>
      </c>
      <c r="AY788" s="17" t="s">
        <v>351</v>
      </c>
      <c r="BE788" s="224">
        <f>IF(N788="základní",J788,0)</f>
        <v>0</v>
      </c>
      <c r="BF788" s="224">
        <f>IF(N788="snížená",J788,0)</f>
        <v>0</v>
      </c>
      <c r="BG788" s="224">
        <f>IF(N788="zákl. přenesená",J788,0)</f>
        <v>0</v>
      </c>
      <c r="BH788" s="224">
        <f>IF(N788="sníž. přenesená",J788,0)</f>
        <v>0</v>
      </c>
      <c r="BI788" s="224">
        <f>IF(N788="nulová",J788,0)</f>
        <v>0</v>
      </c>
      <c r="BJ788" s="17" t="s">
        <v>82</v>
      </c>
      <c r="BK788" s="224">
        <f>ROUND(I788*H788,2)</f>
        <v>0</v>
      </c>
      <c r="BL788" s="17" t="s">
        <v>228</v>
      </c>
      <c r="BM788" s="223" t="s">
        <v>1814</v>
      </c>
    </row>
    <row r="789" spans="1:51" s="12" customFormat="1" ht="12">
      <c r="A789" s="12"/>
      <c r="B789" s="225"/>
      <c r="C789" s="226"/>
      <c r="D789" s="227" t="s">
        <v>358</v>
      </c>
      <c r="E789" s="228" t="s">
        <v>28</v>
      </c>
      <c r="F789" s="229" t="s">
        <v>1088</v>
      </c>
      <c r="G789" s="226"/>
      <c r="H789" s="228" t="s">
        <v>28</v>
      </c>
      <c r="I789" s="230"/>
      <c r="J789" s="226"/>
      <c r="K789" s="226"/>
      <c r="L789" s="231"/>
      <c r="M789" s="232"/>
      <c r="N789" s="233"/>
      <c r="O789" s="233"/>
      <c r="P789" s="233"/>
      <c r="Q789" s="233"/>
      <c r="R789" s="233"/>
      <c r="S789" s="233"/>
      <c r="T789" s="234"/>
      <c r="U789" s="12"/>
      <c r="V789" s="12"/>
      <c r="W789" s="12"/>
      <c r="X789" s="12"/>
      <c r="Y789" s="12"/>
      <c r="Z789" s="12"/>
      <c r="AA789" s="12"/>
      <c r="AB789" s="12"/>
      <c r="AC789" s="12"/>
      <c r="AD789" s="12"/>
      <c r="AE789" s="12"/>
      <c r="AT789" s="235" t="s">
        <v>358</v>
      </c>
      <c r="AU789" s="235" t="s">
        <v>82</v>
      </c>
      <c r="AV789" s="12" t="s">
        <v>82</v>
      </c>
      <c r="AW789" s="12" t="s">
        <v>35</v>
      </c>
      <c r="AX789" s="12" t="s">
        <v>74</v>
      </c>
      <c r="AY789" s="235" t="s">
        <v>351</v>
      </c>
    </row>
    <row r="790" spans="1:51" s="13" customFormat="1" ht="12">
      <c r="A790" s="13"/>
      <c r="B790" s="236"/>
      <c r="C790" s="237"/>
      <c r="D790" s="227" t="s">
        <v>358</v>
      </c>
      <c r="E790" s="238" t="s">
        <v>1815</v>
      </c>
      <c r="F790" s="239" t="s">
        <v>367</v>
      </c>
      <c r="G790" s="237"/>
      <c r="H790" s="240">
        <v>3</v>
      </c>
      <c r="I790" s="241"/>
      <c r="J790" s="237"/>
      <c r="K790" s="237"/>
      <c r="L790" s="242"/>
      <c r="M790" s="243"/>
      <c r="N790" s="244"/>
      <c r="O790" s="244"/>
      <c r="P790" s="244"/>
      <c r="Q790" s="244"/>
      <c r="R790" s="244"/>
      <c r="S790" s="244"/>
      <c r="T790" s="245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  <c r="AE790" s="13"/>
      <c r="AT790" s="246" t="s">
        <v>358</v>
      </c>
      <c r="AU790" s="246" t="s">
        <v>82</v>
      </c>
      <c r="AV790" s="13" t="s">
        <v>138</v>
      </c>
      <c r="AW790" s="13" t="s">
        <v>35</v>
      </c>
      <c r="AX790" s="13" t="s">
        <v>82</v>
      </c>
      <c r="AY790" s="246" t="s">
        <v>351</v>
      </c>
    </row>
    <row r="791" spans="1:65" s="2" customFormat="1" ht="33" customHeight="1">
      <c r="A791" s="38"/>
      <c r="B791" s="39"/>
      <c r="C791" s="212" t="s">
        <v>1816</v>
      </c>
      <c r="D791" s="212" t="s">
        <v>352</v>
      </c>
      <c r="E791" s="213" t="s">
        <v>1817</v>
      </c>
      <c r="F791" s="214" t="s">
        <v>1818</v>
      </c>
      <c r="G791" s="215" t="s">
        <v>534</v>
      </c>
      <c r="H791" s="216">
        <v>7</v>
      </c>
      <c r="I791" s="217"/>
      <c r="J791" s="218">
        <f>ROUND(I791*H791,2)</f>
        <v>0</v>
      </c>
      <c r="K791" s="214" t="s">
        <v>356</v>
      </c>
      <c r="L791" s="44"/>
      <c r="M791" s="219" t="s">
        <v>28</v>
      </c>
      <c r="N791" s="220" t="s">
        <v>45</v>
      </c>
      <c r="O791" s="84"/>
      <c r="P791" s="221">
        <f>O791*H791</f>
        <v>0</v>
      </c>
      <c r="Q791" s="221">
        <v>0</v>
      </c>
      <c r="R791" s="221">
        <f>Q791*H791</f>
        <v>0</v>
      </c>
      <c r="S791" s="221">
        <v>0</v>
      </c>
      <c r="T791" s="222">
        <f>S791*H791</f>
        <v>0</v>
      </c>
      <c r="U791" s="38"/>
      <c r="V791" s="38"/>
      <c r="W791" s="38"/>
      <c r="X791" s="38"/>
      <c r="Y791" s="38"/>
      <c r="Z791" s="38"/>
      <c r="AA791" s="38"/>
      <c r="AB791" s="38"/>
      <c r="AC791" s="38"/>
      <c r="AD791" s="38"/>
      <c r="AE791" s="38"/>
      <c r="AR791" s="223" t="s">
        <v>228</v>
      </c>
      <c r="AT791" s="223" t="s">
        <v>352</v>
      </c>
      <c r="AU791" s="223" t="s">
        <v>82</v>
      </c>
      <c r="AY791" s="17" t="s">
        <v>351</v>
      </c>
      <c r="BE791" s="224">
        <f>IF(N791="základní",J791,0)</f>
        <v>0</v>
      </c>
      <c r="BF791" s="224">
        <f>IF(N791="snížená",J791,0)</f>
        <v>0</v>
      </c>
      <c r="BG791" s="224">
        <f>IF(N791="zákl. přenesená",J791,0)</f>
        <v>0</v>
      </c>
      <c r="BH791" s="224">
        <f>IF(N791="sníž. přenesená",J791,0)</f>
        <v>0</v>
      </c>
      <c r="BI791" s="224">
        <f>IF(N791="nulová",J791,0)</f>
        <v>0</v>
      </c>
      <c r="BJ791" s="17" t="s">
        <v>82</v>
      </c>
      <c r="BK791" s="224">
        <f>ROUND(I791*H791,2)</f>
        <v>0</v>
      </c>
      <c r="BL791" s="17" t="s">
        <v>228</v>
      </c>
      <c r="BM791" s="223" t="s">
        <v>1819</v>
      </c>
    </row>
    <row r="792" spans="1:51" s="12" customFormat="1" ht="12">
      <c r="A792" s="12"/>
      <c r="B792" s="225"/>
      <c r="C792" s="226"/>
      <c r="D792" s="227" t="s">
        <v>358</v>
      </c>
      <c r="E792" s="228" t="s">
        <v>28</v>
      </c>
      <c r="F792" s="229" t="s">
        <v>1088</v>
      </c>
      <c r="G792" s="226"/>
      <c r="H792" s="228" t="s">
        <v>28</v>
      </c>
      <c r="I792" s="230"/>
      <c r="J792" s="226"/>
      <c r="K792" s="226"/>
      <c r="L792" s="231"/>
      <c r="M792" s="232"/>
      <c r="N792" s="233"/>
      <c r="O792" s="233"/>
      <c r="P792" s="233"/>
      <c r="Q792" s="233"/>
      <c r="R792" s="233"/>
      <c r="S792" s="233"/>
      <c r="T792" s="234"/>
      <c r="U792" s="12"/>
      <c r="V792" s="12"/>
      <c r="W792" s="12"/>
      <c r="X792" s="12"/>
      <c r="Y792" s="12"/>
      <c r="Z792" s="12"/>
      <c r="AA792" s="12"/>
      <c r="AB792" s="12"/>
      <c r="AC792" s="12"/>
      <c r="AD792" s="12"/>
      <c r="AE792" s="12"/>
      <c r="AT792" s="235" t="s">
        <v>358</v>
      </c>
      <c r="AU792" s="235" t="s">
        <v>82</v>
      </c>
      <c r="AV792" s="12" t="s">
        <v>82</v>
      </c>
      <c r="AW792" s="12" t="s">
        <v>35</v>
      </c>
      <c r="AX792" s="12" t="s">
        <v>74</v>
      </c>
      <c r="AY792" s="235" t="s">
        <v>351</v>
      </c>
    </row>
    <row r="793" spans="1:51" s="13" customFormat="1" ht="12">
      <c r="A793" s="13"/>
      <c r="B793" s="236"/>
      <c r="C793" s="237"/>
      <c r="D793" s="227" t="s">
        <v>358</v>
      </c>
      <c r="E793" s="238" t="s">
        <v>1820</v>
      </c>
      <c r="F793" s="239" t="s">
        <v>395</v>
      </c>
      <c r="G793" s="237"/>
      <c r="H793" s="240">
        <v>7</v>
      </c>
      <c r="I793" s="241"/>
      <c r="J793" s="237"/>
      <c r="K793" s="237"/>
      <c r="L793" s="242"/>
      <c r="M793" s="243"/>
      <c r="N793" s="244"/>
      <c r="O793" s="244"/>
      <c r="P793" s="244"/>
      <c r="Q793" s="244"/>
      <c r="R793" s="244"/>
      <c r="S793" s="244"/>
      <c r="T793" s="245"/>
      <c r="U793" s="13"/>
      <c r="V793" s="13"/>
      <c r="W793" s="13"/>
      <c r="X793" s="13"/>
      <c r="Y793" s="13"/>
      <c r="Z793" s="13"/>
      <c r="AA793" s="13"/>
      <c r="AB793" s="13"/>
      <c r="AC793" s="13"/>
      <c r="AD793" s="13"/>
      <c r="AE793" s="13"/>
      <c r="AT793" s="246" t="s">
        <v>358</v>
      </c>
      <c r="AU793" s="246" t="s">
        <v>82</v>
      </c>
      <c r="AV793" s="13" t="s">
        <v>138</v>
      </c>
      <c r="AW793" s="13" t="s">
        <v>35</v>
      </c>
      <c r="AX793" s="13" t="s">
        <v>82</v>
      </c>
      <c r="AY793" s="246" t="s">
        <v>351</v>
      </c>
    </row>
    <row r="794" spans="1:65" s="2" customFormat="1" ht="21.75" customHeight="1">
      <c r="A794" s="38"/>
      <c r="B794" s="39"/>
      <c r="C794" s="247" t="s">
        <v>1821</v>
      </c>
      <c r="D794" s="247" t="s">
        <v>612</v>
      </c>
      <c r="E794" s="248" t="s">
        <v>1822</v>
      </c>
      <c r="F794" s="249" t="s">
        <v>1823</v>
      </c>
      <c r="G794" s="250" t="s">
        <v>534</v>
      </c>
      <c r="H794" s="251">
        <v>3</v>
      </c>
      <c r="I794" s="252"/>
      <c r="J794" s="253">
        <f>ROUND(I794*H794,2)</f>
        <v>0</v>
      </c>
      <c r="K794" s="249" t="s">
        <v>28</v>
      </c>
      <c r="L794" s="254"/>
      <c r="M794" s="255" t="s">
        <v>28</v>
      </c>
      <c r="N794" s="256" t="s">
        <v>45</v>
      </c>
      <c r="O794" s="84"/>
      <c r="P794" s="221">
        <f>O794*H794</f>
        <v>0</v>
      </c>
      <c r="Q794" s="221">
        <v>0.0165</v>
      </c>
      <c r="R794" s="221">
        <f>Q794*H794</f>
        <v>0.0495</v>
      </c>
      <c r="S794" s="221">
        <v>0</v>
      </c>
      <c r="T794" s="222">
        <f>S794*H794</f>
        <v>0</v>
      </c>
      <c r="U794" s="38"/>
      <c r="V794" s="38"/>
      <c r="W794" s="38"/>
      <c r="X794" s="38"/>
      <c r="Y794" s="38"/>
      <c r="Z794" s="38"/>
      <c r="AA794" s="38"/>
      <c r="AB794" s="38"/>
      <c r="AC794" s="38"/>
      <c r="AD794" s="38"/>
      <c r="AE794" s="38"/>
      <c r="AR794" s="223" t="s">
        <v>405</v>
      </c>
      <c r="AT794" s="223" t="s">
        <v>612</v>
      </c>
      <c r="AU794" s="223" t="s">
        <v>82</v>
      </c>
      <c r="AY794" s="17" t="s">
        <v>351</v>
      </c>
      <c r="BE794" s="224">
        <f>IF(N794="základní",J794,0)</f>
        <v>0</v>
      </c>
      <c r="BF794" s="224">
        <f>IF(N794="snížená",J794,0)</f>
        <v>0</v>
      </c>
      <c r="BG794" s="224">
        <f>IF(N794="zákl. přenesená",J794,0)</f>
        <v>0</v>
      </c>
      <c r="BH794" s="224">
        <f>IF(N794="sníž. přenesená",J794,0)</f>
        <v>0</v>
      </c>
      <c r="BI794" s="224">
        <f>IF(N794="nulová",J794,0)</f>
        <v>0</v>
      </c>
      <c r="BJ794" s="17" t="s">
        <v>82</v>
      </c>
      <c r="BK794" s="224">
        <f>ROUND(I794*H794,2)</f>
        <v>0</v>
      </c>
      <c r="BL794" s="17" t="s">
        <v>228</v>
      </c>
      <c r="BM794" s="223" t="s">
        <v>1824</v>
      </c>
    </row>
    <row r="795" spans="1:51" s="13" customFormat="1" ht="12">
      <c r="A795" s="13"/>
      <c r="B795" s="236"/>
      <c r="C795" s="237"/>
      <c r="D795" s="227" t="s">
        <v>358</v>
      </c>
      <c r="E795" s="238" t="s">
        <v>1825</v>
      </c>
      <c r="F795" s="239" t="s">
        <v>367</v>
      </c>
      <c r="G795" s="237"/>
      <c r="H795" s="240">
        <v>3</v>
      </c>
      <c r="I795" s="241"/>
      <c r="J795" s="237"/>
      <c r="K795" s="237"/>
      <c r="L795" s="242"/>
      <c r="M795" s="243"/>
      <c r="N795" s="244"/>
      <c r="O795" s="244"/>
      <c r="P795" s="244"/>
      <c r="Q795" s="244"/>
      <c r="R795" s="244"/>
      <c r="S795" s="244"/>
      <c r="T795" s="245"/>
      <c r="U795" s="13"/>
      <c r="V795" s="13"/>
      <c r="W795" s="13"/>
      <c r="X795" s="13"/>
      <c r="Y795" s="13"/>
      <c r="Z795" s="13"/>
      <c r="AA795" s="13"/>
      <c r="AB795" s="13"/>
      <c r="AC795" s="13"/>
      <c r="AD795" s="13"/>
      <c r="AE795" s="13"/>
      <c r="AT795" s="246" t="s">
        <v>358</v>
      </c>
      <c r="AU795" s="246" t="s">
        <v>82</v>
      </c>
      <c r="AV795" s="13" t="s">
        <v>138</v>
      </c>
      <c r="AW795" s="13" t="s">
        <v>35</v>
      </c>
      <c r="AX795" s="13" t="s">
        <v>82</v>
      </c>
      <c r="AY795" s="246" t="s">
        <v>351</v>
      </c>
    </row>
    <row r="796" spans="1:65" s="2" customFormat="1" ht="21.75" customHeight="1">
      <c r="A796" s="38"/>
      <c r="B796" s="39"/>
      <c r="C796" s="247" t="s">
        <v>1826</v>
      </c>
      <c r="D796" s="247" t="s">
        <v>612</v>
      </c>
      <c r="E796" s="248" t="s">
        <v>1827</v>
      </c>
      <c r="F796" s="249" t="s">
        <v>1828</v>
      </c>
      <c r="G796" s="250" t="s">
        <v>534</v>
      </c>
      <c r="H796" s="251">
        <v>7</v>
      </c>
      <c r="I796" s="252"/>
      <c r="J796" s="253">
        <f>ROUND(I796*H796,2)</f>
        <v>0</v>
      </c>
      <c r="K796" s="249" t="s">
        <v>28</v>
      </c>
      <c r="L796" s="254"/>
      <c r="M796" s="255" t="s">
        <v>28</v>
      </c>
      <c r="N796" s="256" t="s">
        <v>45</v>
      </c>
      <c r="O796" s="84"/>
      <c r="P796" s="221">
        <f>O796*H796</f>
        <v>0</v>
      </c>
      <c r="Q796" s="221">
        <v>0.0165</v>
      </c>
      <c r="R796" s="221">
        <f>Q796*H796</f>
        <v>0.1155</v>
      </c>
      <c r="S796" s="221">
        <v>0</v>
      </c>
      <c r="T796" s="222">
        <f>S796*H796</f>
        <v>0</v>
      </c>
      <c r="U796" s="38"/>
      <c r="V796" s="38"/>
      <c r="W796" s="38"/>
      <c r="X796" s="38"/>
      <c r="Y796" s="38"/>
      <c r="Z796" s="38"/>
      <c r="AA796" s="38"/>
      <c r="AB796" s="38"/>
      <c r="AC796" s="38"/>
      <c r="AD796" s="38"/>
      <c r="AE796" s="38"/>
      <c r="AR796" s="223" t="s">
        <v>405</v>
      </c>
      <c r="AT796" s="223" t="s">
        <v>612</v>
      </c>
      <c r="AU796" s="223" t="s">
        <v>82</v>
      </c>
      <c r="AY796" s="17" t="s">
        <v>351</v>
      </c>
      <c r="BE796" s="224">
        <f>IF(N796="základní",J796,0)</f>
        <v>0</v>
      </c>
      <c r="BF796" s="224">
        <f>IF(N796="snížená",J796,0)</f>
        <v>0</v>
      </c>
      <c r="BG796" s="224">
        <f>IF(N796="zákl. přenesená",J796,0)</f>
        <v>0</v>
      </c>
      <c r="BH796" s="224">
        <f>IF(N796="sníž. přenesená",J796,0)</f>
        <v>0</v>
      </c>
      <c r="BI796" s="224">
        <f>IF(N796="nulová",J796,0)</f>
        <v>0</v>
      </c>
      <c r="BJ796" s="17" t="s">
        <v>82</v>
      </c>
      <c r="BK796" s="224">
        <f>ROUND(I796*H796,2)</f>
        <v>0</v>
      </c>
      <c r="BL796" s="17" t="s">
        <v>228</v>
      </c>
      <c r="BM796" s="223" t="s">
        <v>1829</v>
      </c>
    </row>
    <row r="797" spans="1:51" s="13" customFormat="1" ht="12">
      <c r="A797" s="13"/>
      <c r="B797" s="236"/>
      <c r="C797" s="237"/>
      <c r="D797" s="227" t="s">
        <v>358</v>
      </c>
      <c r="E797" s="238" t="s">
        <v>1830</v>
      </c>
      <c r="F797" s="239" t="s">
        <v>395</v>
      </c>
      <c r="G797" s="237"/>
      <c r="H797" s="240">
        <v>7</v>
      </c>
      <c r="I797" s="241"/>
      <c r="J797" s="237"/>
      <c r="K797" s="237"/>
      <c r="L797" s="242"/>
      <c r="M797" s="243"/>
      <c r="N797" s="244"/>
      <c r="O797" s="244"/>
      <c r="P797" s="244"/>
      <c r="Q797" s="244"/>
      <c r="R797" s="244"/>
      <c r="S797" s="244"/>
      <c r="T797" s="245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  <c r="AE797" s="13"/>
      <c r="AT797" s="246" t="s">
        <v>358</v>
      </c>
      <c r="AU797" s="246" t="s">
        <v>82</v>
      </c>
      <c r="AV797" s="13" t="s">
        <v>138</v>
      </c>
      <c r="AW797" s="13" t="s">
        <v>35</v>
      </c>
      <c r="AX797" s="13" t="s">
        <v>82</v>
      </c>
      <c r="AY797" s="246" t="s">
        <v>351</v>
      </c>
    </row>
    <row r="798" spans="1:65" s="2" customFormat="1" ht="21.75" customHeight="1">
      <c r="A798" s="38"/>
      <c r="B798" s="39"/>
      <c r="C798" s="212" t="s">
        <v>1831</v>
      </c>
      <c r="D798" s="212" t="s">
        <v>352</v>
      </c>
      <c r="E798" s="213" t="s">
        <v>1832</v>
      </c>
      <c r="F798" s="214" t="s">
        <v>1833</v>
      </c>
      <c r="G798" s="215" t="s">
        <v>534</v>
      </c>
      <c r="H798" s="216">
        <v>10</v>
      </c>
      <c r="I798" s="217"/>
      <c r="J798" s="218">
        <f>ROUND(I798*H798,2)</f>
        <v>0</v>
      </c>
      <c r="K798" s="214" t="s">
        <v>356</v>
      </c>
      <c r="L798" s="44"/>
      <c r="M798" s="219" t="s">
        <v>28</v>
      </c>
      <c r="N798" s="220" t="s">
        <v>45</v>
      </c>
      <c r="O798" s="84"/>
      <c r="P798" s="221">
        <f>O798*H798</f>
        <v>0</v>
      </c>
      <c r="Q798" s="221">
        <v>0</v>
      </c>
      <c r="R798" s="221">
        <f>Q798*H798</f>
        <v>0</v>
      </c>
      <c r="S798" s="221">
        <v>0</v>
      </c>
      <c r="T798" s="222">
        <f>S798*H798</f>
        <v>0</v>
      </c>
      <c r="U798" s="38"/>
      <c r="V798" s="38"/>
      <c r="W798" s="38"/>
      <c r="X798" s="38"/>
      <c r="Y798" s="38"/>
      <c r="Z798" s="38"/>
      <c r="AA798" s="38"/>
      <c r="AB798" s="38"/>
      <c r="AC798" s="38"/>
      <c r="AD798" s="38"/>
      <c r="AE798" s="38"/>
      <c r="AR798" s="223" t="s">
        <v>228</v>
      </c>
      <c r="AT798" s="223" t="s">
        <v>352</v>
      </c>
      <c r="AU798" s="223" t="s">
        <v>82</v>
      </c>
      <c r="AY798" s="17" t="s">
        <v>351</v>
      </c>
      <c r="BE798" s="224">
        <f>IF(N798="základní",J798,0)</f>
        <v>0</v>
      </c>
      <c r="BF798" s="224">
        <f>IF(N798="snížená",J798,0)</f>
        <v>0</v>
      </c>
      <c r="BG798" s="224">
        <f>IF(N798="zákl. přenesená",J798,0)</f>
        <v>0</v>
      </c>
      <c r="BH798" s="224">
        <f>IF(N798="sníž. přenesená",J798,0)</f>
        <v>0</v>
      </c>
      <c r="BI798" s="224">
        <f>IF(N798="nulová",J798,0)</f>
        <v>0</v>
      </c>
      <c r="BJ798" s="17" t="s">
        <v>82</v>
      </c>
      <c r="BK798" s="224">
        <f>ROUND(I798*H798,2)</f>
        <v>0</v>
      </c>
      <c r="BL798" s="17" t="s">
        <v>228</v>
      </c>
      <c r="BM798" s="223" t="s">
        <v>1834</v>
      </c>
    </row>
    <row r="799" spans="1:51" s="13" customFormat="1" ht="12">
      <c r="A799" s="13"/>
      <c r="B799" s="236"/>
      <c r="C799" s="237"/>
      <c r="D799" s="227" t="s">
        <v>358</v>
      </c>
      <c r="E799" s="238" t="s">
        <v>1835</v>
      </c>
      <c r="F799" s="239" t="s">
        <v>417</v>
      </c>
      <c r="G799" s="237"/>
      <c r="H799" s="240">
        <v>10</v>
      </c>
      <c r="I799" s="241"/>
      <c r="J799" s="237"/>
      <c r="K799" s="237"/>
      <c r="L799" s="242"/>
      <c r="M799" s="243"/>
      <c r="N799" s="244"/>
      <c r="O799" s="244"/>
      <c r="P799" s="244"/>
      <c r="Q799" s="244"/>
      <c r="R799" s="244"/>
      <c r="S799" s="244"/>
      <c r="T799" s="245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  <c r="AT799" s="246" t="s">
        <v>358</v>
      </c>
      <c r="AU799" s="246" t="s">
        <v>82</v>
      </c>
      <c r="AV799" s="13" t="s">
        <v>138</v>
      </c>
      <c r="AW799" s="13" t="s">
        <v>35</v>
      </c>
      <c r="AX799" s="13" t="s">
        <v>82</v>
      </c>
      <c r="AY799" s="246" t="s">
        <v>351</v>
      </c>
    </row>
    <row r="800" spans="1:65" s="2" customFormat="1" ht="21.75" customHeight="1">
      <c r="A800" s="38"/>
      <c r="B800" s="39"/>
      <c r="C800" s="247" t="s">
        <v>1836</v>
      </c>
      <c r="D800" s="247" t="s">
        <v>612</v>
      </c>
      <c r="E800" s="248" t="s">
        <v>1837</v>
      </c>
      <c r="F800" s="249" t="s">
        <v>1838</v>
      </c>
      <c r="G800" s="250" t="s">
        <v>534</v>
      </c>
      <c r="H800" s="251">
        <v>10</v>
      </c>
      <c r="I800" s="252"/>
      <c r="J800" s="253">
        <f>ROUND(I800*H800,2)</f>
        <v>0</v>
      </c>
      <c r="K800" s="249" t="s">
        <v>28</v>
      </c>
      <c r="L800" s="254"/>
      <c r="M800" s="255" t="s">
        <v>28</v>
      </c>
      <c r="N800" s="256" t="s">
        <v>45</v>
      </c>
      <c r="O800" s="84"/>
      <c r="P800" s="221">
        <f>O800*H800</f>
        <v>0</v>
      </c>
      <c r="Q800" s="221">
        <v>0.0012</v>
      </c>
      <c r="R800" s="221">
        <f>Q800*H800</f>
        <v>0.011999999999999999</v>
      </c>
      <c r="S800" s="221">
        <v>0</v>
      </c>
      <c r="T800" s="222">
        <f>S800*H800</f>
        <v>0</v>
      </c>
      <c r="U800" s="38"/>
      <c r="V800" s="38"/>
      <c r="W800" s="38"/>
      <c r="X800" s="38"/>
      <c r="Y800" s="38"/>
      <c r="Z800" s="38"/>
      <c r="AA800" s="38"/>
      <c r="AB800" s="38"/>
      <c r="AC800" s="38"/>
      <c r="AD800" s="38"/>
      <c r="AE800" s="38"/>
      <c r="AR800" s="223" t="s">
        <v>405</v>
      </c>
      <c r="AT800" s="223" t="s">
        <v>612</v>
      </c>
      <c r="AU800" s="223" t="s">
        <v>82</v>
      </c>
      <c r="AY800" s="17" t="s">
        <v>351</v>
      </c>
      <c r="BE800" s="224">
        <f>IF(N800="základní",J800,0)</f>
        <v>0</v>
      </c>
      <c r="BF800" s="224">
        <f>IF(N800="snížená",J800,0)</f>
        <v>0</v>
      </c>
      <c r="BG800" s="224">
        <f>IF(N800="zákl. přenesená",J800,0)</f>
        <v>0</v>
      </c>
      <c r="BH800" s="224">
        <f>IF(N800="sníž. přenesená",J800,0)</f>
        <v>0</v>
      </c>
      <c r="BI800" s="224">
        <f>IF(N800="nulová",J800,0)</f>
        <v>0</v>
      </c>
      <c r="BJ800" s="17" t="s">
        <v>82</v>
      </c>
      <c r="BK800" s="224">
        <f>ROUND(I800*H800,2)</f>
        <v>0</v>
      </c>
      <c r="BL800" s="17" t="s">
        <v>228</v>
      </c>
      <c r="BM800" s="223" t="s">
        <v>1839</v>
      </c>
    </row>
    <row r="801" spans="1:51" s="13" customFormat="1" ht="12">
      <c r="A801" s="13"/>
      <c r="B801" s="236"/>
      <c r="C801" s="237"/>
      <c r="D801" s="227" t="s">
        <v>358</v>
      </c>
      <c r="E801" s="238" t="s">
        <v>1840</v>
      </c>
      <c r="F801" s="239" t="s">
        <v>417</v>
      </c>
      <c r="G801" s="237"/>
      <c r="H801" s="240">
        <v>10</v>
      </c>
      <c r="I801" s="241"/>
      <c r="J801" s="237"/>
      <c r="K801" s="237"/>
      <c r="L801" s="242"/>
      <c r="M801" s="243"/>
      <c r="N801" s="244"/>
      <c r="O801" s="244"/>
      <c r="P801" s="244"/>
      <c r="Q801" s="244"/>
      <c r="R801" s="244"/>
      <c r="S801" s="244"/>
      <c r="T801" s="245"/>
      <c r="U801" s="13"/>
      <c r="V801" s="13"/>
      <c r="W801" s="13"/>
      <c r="X801" s="13"/>
      <c r="Y801" s="13"/>
      <c r="Z801" s="13"/>
      <c r="AA801" s="13"/>
      <c r="AB801" s="13"/>
      <c r="AC801" s="13"/>
      <c r="AD801" s="13"/>
      <c r="AE801" s="13"/>
      <c r="AT801" s="246" t="s">
        <v>358</v>
      </c>
      <c r="AU801" s="246" t="s">
        <v>82</v>
      </c>
      <c r="AV801" s="13" t="s">
        <v>138</v>
      </c>
      <c r="AW801" s="13" t="s">
        <v>35</v>
      </c>
      <c r="AX801" s="13" t="s">
        <v>82</v>
      </c>
      <c r="AY801" s="246" t="s">
        <v>351</v>
      </c>
    </row>
    <row r="802" spans="1:65" s="2" customFormat="1" ht="33" customHeight="1">
      <c r="A802" s="38"/>
      <c r="B802" s="39"/>
      <c r="C802" s="212" t="s">
        <v>1841</v>
      </c>
      <c r="D802" s="212" t="s">
        <v>352</v>
      </c>
      <c r="E802" s="213" t="s">
        <v>1842</v>
      </c>
      <c r="F802" s="214" t="s">
        <v>1843</v>
      </c>
      <c r="G802" s="215" t="s">
        <v>534</v>
      </c>
      <c r="H802" s="216">
        <v>7</v>
      </c>
      <c r="I802" s="217"/>
      <c r="J802" s="218">
        <f>ROUND(I802*H802,2)</f>
        <v>0</v>
      </c>
      <c r="K802" s="214" t="s">
        <v>356</v>
      </c>
      <c r="L802" s="44"/>
      <c r="M802" s="219" t="s">
        <v>28</v>
      </c>
      <c r="N802" s="220" t="s">
        <v>45</v>
      </c>
      <c r="O802" s="84"/>
      <c r="P802" s="221">
        <f>O802*H802</f>
        <v>0</v>
      </c>
      <c r="Q802" s="221">
        <v>0.00045</v>
      </c>
      <c r="R802" s="221">
        <f>Q802*H802</f>
        <v>0.00315</v>
      </c>
      <c r="S802" s="221">
        <v>0</v>
      </c>
      <c r="T802" s="222">
        <f>S802*H802</f>
        <v>0</v>
      </c>
      <c r="U802" s="38"/>
      <c r="V802" s="38"/>
      <c r="W802" s="38"/>
      <c r="X802" s="38"/>
      <c r="Y802" s="38"/>
      <c r="Z802" s="38"/>
      <c r="AA802" s="38"/>
      <c r="AB802" s="38"/>
      <c r="AC802" s="38"/>
      <c r="AD802" s="38"/>
      <c r="AE802" s="38"/>
      <c r="AR802" s="223" t="s">
        <v>228</v>
      </c>
      <c r="AT802" s="223" t="s">
        <v>352</v>
      </c>
      <c r="AU802" s="223" t="s">
        <v>82</v>
      </c>
      <c r="AY802" s="17" t="s">
        <v>351</v>
      </c>
      <c r="BE802" s="224">
        <f>IF(N802="základní",J802,0)</f>
        <v>0</v>
      </c>
      <c r="BF802" s="224">
        <f>IF(N802="snížená",J802,0)</f>
        <v>0</v>
      </c>
      <c r="BG802" s="224">
        <f>IF(N802="zákl. přenesená",J802,0)</f>
        <v>0</v>
      </c>
      <c r="BH802" s="224">
        <f>IF(N802="sníž. přenesená",J802,0)</f>
        <v>0</v>
      </c>
      <c r="BI802" s="224">
        <f>IF(N802="nulová",J802,0)</f>
        <v>0</v>
      </c>
      <c r="BJ802" s="17" t="s">
        <v>82</v>
      </c>
      <c r="BK802" s="224">
        <f>ROUND(I802*H802,2)</f>
        <v>0</v>
      </c>
      <c r="BL802" s="17" t="s">
        <v>228</v>
      </c>
      <c r="BM802" s="223" t="s">
        <v>1844</v>
      </c>
    </row>
    <row r="803" spans="1:51" s="12" customFormat="1" ht="12">
      <c r="A803" s="12"/>
      <c r="B803" s="225"/>
      <c r="C803" s="226"/>
      <c r="D803" s="227" t="s">
        <v>358</v>
      </c>
      <c r="E803" s="228" t="s">
        <v>28</v>
      </c>
      <c r="F803" s="229" t="s">
        <v>1088</v>
      </c>
      <c r="G803" s="226"/>
      <c r="H803" s="228" t="s">
        <v>28</v>
      </c>
      <c r="I803" s="230"/>
      <c r="J803" s="226"/>
      <c r="K803" s="226"/>
      <c r="L803" s="231"/>
      <c r="M803" s="232"/>
      <c r="N803" s="233"/>
      <c r="O803" s="233"/>
      <c r="P803" s="233"/>
      <c r="Q803" s="233"/>
      <c r="R803" s="233"/>
      <c r="S803" s="233"/>
      <c r="T803" s="234"/>
      <c r="U803" s="12"/>
      <c r="V803" s="12"/>
      <c r="W803" s="12"/>
      <c r="X803" s="12"/>
      <c r="Y803" s="12"/>
      <c r="Z803" s="12"/>
      <c r="AA803" s="12"/>
      <c r="AB803" s="12"/>
      <c r="AC803" s="12"/>
      <c r="AD803" s="12"/>
      <c r="AE803" s="12"/>
      <c r="AT803" s="235" t="s">
        <v>358</v>
      </c>
      <c r="AU803" s="235" t="s">
        <v>82</v>
      </c>
      <c r="AV803" s="12" t="s">
        <v>82</v>
      </c>
      <c r="AW803" s="12" t="s">
        <v>35</v>
      </c>
      <c r="AX803" s="12" t="s">
        <v>74</v>
      </c>
      <c r="AY803" s="235" t="s">
        <v>351</v>
      </c>
    </row>
    <row r="804" spans="1:51" s="13" customFormat="1" ht="12">
      <c r="A804" s="13"/>
      <c r="B804" s="236"/>
      <c r="C804" s="237"/>
      <c r="D804" s="227" t="s">
        <v>358</v>
      </c>
      <c r="E804" s="238" t="s">
        <v>1845</v>
      </c>
      <c r="F804" s="239" t="s">
        <v>395</v>
      </c>
      <c r="G804" s="237"/>
      <c r="H804" s="240">
        <v>7</v>
      </c>
      <c r="I804" s="241"/>
      <c r="J804" s="237"/>
      <c r="K804" s="237"/>
      <c r="L804" s="242"/>
      <c r="M804" s="243"/>
      <c r="N804" s="244"/>
      <c r="O804" s="244"/>
      <c r="P804" s="244"/>
      <c r="Q804" s="244"/>
      <c r="R804" s="244"/>
      <c r="S804" s="244"/>
      <c r="T804" s="245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  <c r="AE804" s="13"/>
      <c r="AT804" s="246" t="s">
        <v>358</v>
      </c>
      <c r="AU804" s="246" t="s">
        <v>82</v>
      </c>
      <c r="AV804" s="13" t="s">
        <v>138</v>
      </c>
      <c r="AW804" s="13" t="s">
        <v>35</v>
      </c>
      <c r="AX804" s="13" t="s">
        <v>82</v>
      </c>
      <c r="AY804" s="246" t="s">
        <v>351</v>
      </c>
    </row>
    <row r="805" spans="1:65" s="2" customFormat="1" ht="33" customHeight="1">
      <c r="A805" s="38"/>
      <c r="B805" s="39"/>
      <c r="C805" s="212" t="s">
        <v>1846</v>
      </c>
      <c r="D805" s="212" t="s">
        <v>352</v>
      </c>
      <c r="E805" s="213" t="s">
        <v>1847</v>
      </c>
      <c r="F805" s="214" t="s">
        <v>1848</v>
      </c>
      <c r="G805" s="215" t="s">
        <v>534</v>
      </c>
      <c r="H805" s="216">
        <v>3</v>
      </c>
      <c r="I805" s="217"/>
      <c r="J805" s="218">
        <f>ROUND(I805*H805,2)</f>
        <v>0</v>
      </c>
      <c r="K805" s="214" t="s">
        <v>356</v>
      </c>
      <c r="L805" s="44"/>
      <c r="M805" s="219" t="s">
        <v>28</v>
      </c>
      <c r="N805" s="220" t="s">
        <v>45</v>
      </c>
      <c r="O805" s="84"/>
      <c r="P805" s="221">
        <f>O805*H805</f>
        <v>0</v>
      </c>
      <c r="Q805" s="221">
        <v>0.00046</v>
      </c>
      <c r="R805" s="221">
        <f>Q805*H805</f>
        <v>0.0013800000000000002</v>
      </c>
      <c r="S805" s="221">
        <v>0</v>
      </c>
      <c r="T805" s="222">
        <f>S805*H805</f>
        <v>0</v>
      </c>
      <c r="U805" s="38"/>
      <c r="V805" s="38"/>
      <c r="W805" s="38"/>
      <c r="X805" s="38"/>
      <c r="Y805" s="38"/>
      <c r="Z805" s="38"/>
      <c r="AA805" s="38"/>
      <c r="AB805" s="38"/>
      <c r="AC805" s="38"/>
      <c r="AD805" s="38"/>
      <c r="AE805" s="38"/>
      <c r="AR805" s="223" t="s">
        <v>228</v>
      </c>
      <c r="AT805" s="223" t="s">
        <v>352</v>
      </c>
      <c r="AU805" s="223" t="s">
        <v>82</v>
      </c>
      <c r="AY805" s="17" t="s">
        <v>351</v>
      </c>
      <c r="BE805" s="224">
        <f>IF(N805="základní",J805,0)</f>
        <v>0</v>
      </c>
      <c r="BF805" s="224">
        <f>IF(N805="snížená",J805,0)</f>
        <v>0</v>
      </c>
      <c r="BG805" s="224">
        <f>IF(N805="zákl. přenesená",J805,0)</f>
        <v>0</v>
      </c>
      <c r="BH805" s="224">
        <f>IF(N805="sníž. přenesená",J805,0)</f>
        <v>0</v>
      </c>
      <c r="BI805" s="224">
        <f>IF(N805="nulová",J805,0)</f>
        <v>0</v>
      </c>
      <c r="BJ805" s="17" t="s">
        <v>82</v>
      </c>
      <c r="BK805" s="224">
        <f>ROUND(I805*H805,2)</f>
        <v>0</v>
      </c>
      <c r="BL805" s="17" t="s">
        <v>228</v>
      </c>
      <c r="BM805" s="223" t="s">
        <v>1849</v>
      </c>
    </row>
    <row r="806" spans="1:51" s="12" customFormat="1" ht="12">
      <c r="A806" s="12"/>
      <c r="B806" s="225"/>
      <c r="C806" s="226"/>
      <c r="D806" s="227" t="s">
        <v>358</v>
      </c>
      <c r="E806" s="228" t="s">
        <v>28</v>
      </c>
      <c r="F806" s="229" t="s">
        <v>1088</v>
      </c>
      <c r="G806" s="226"/>
      <c r="H806" s="228" t="s">
        <v>28</v>
      </c>
      <c r="I806" s="230"/>
      <c r="J806" s="226"/>
      <c r="K806" s="226"/>
      <c r="L806" s="231"/>
      <c r="M806" s="232"/>
      <c r="N806" s="233"/>
      <c r="O806" s="233"/>
      <c r="P806" s="233"/>
      <c r="Q806" s="233"/>
      <c r="R806" s="233"/>
      <c r="S806" s="233"/>
      <c r="T806" s="234"/>
      <c r="U806" s="12"/>
      <c r="V806" s="12"/>
      <c r="W806" s="12"/>
      <c r="X806" s="12"/>
      <c r="Y806" s="12"/>
      <c r="Z806" s="12"/>
      <c r="AA806" s="12"/>
      <c r="AB806" s="12"/>
      <c r="AC806" s="12"/>
      <c r="AD806" s="12"/>
      <c r="AE806" s="12"/>
      <c r="AT806" s="235" t="s">
        <v>358</v>
      </c>
      <c r="AU806" s="235" t="s">
        <v>82</v>
      </c>
      <c r="AV806" s="12" t="s">
        <v>82</v>
      </c>
      <c r="AW806" s="12" t="s">
        <v>35</v>
      </c>
      <c r="AX806" s="12" t="s">
        <v>74</v>
      </c>
      <c r="AY806" s="235" t="s">
        <v>351</v>
      </c>
    </row>
    <row r="807" spans="1:51" s="13" customFormat="1" ht="12">
      <c r="A807" s="13"/>
      <c r="B807" s="236"/>
      <c r="C807" s="237"/>
      <c r="D807" s="227" t="s">
        <v>358</v>
      </c>
      <c r="E807" s="238" t="s">
        <v>1850</v>
      </c>
      <c r="F807" s="239" t="s">
        <v>367</v>
      </c>
      <c r="G807" s="237"/>
      <c r="H807" s="240">
        <v>3</v>
      </c>
      <c r="I807" s="241"/>
      <c r="J807" s="237"/>
      <c r="K807" s="237"/>
      <c r="L807" s="242"/>
      <c r="M807" s="243"/>
      <c r="N807" s="244"/>
      <c r="O807" s="244"/>
      <c r="P807" s="244"/>
      <c r="Q807" s="244"/>
      <c r="R807" s="244"/>
      <c r="S807" s="244"/>
      <c r="T807" s="245"/>
      <c r="U807" s="13"/>
      <c r="V807" s="13"/>
      <c r="W807" s="13"/>
      <c r="X807" s="13"/>
      <c r="Y807" s="13"/>
      <c r="Z807" s="13"/>
      <c r="AA807" s="13"/>
      <c r="AB807" s="13"/>
      <c r="AC807" s="13"/>
      <c r="AD807" s="13"/>
      <c r="AE807" s="13"/>
      <c r="AT807" s="246" t="s">
        <v>358</v>
      </c>
      <c r="AU807" s="246" t="s">
        <v>82</v>
      </c>
      <c r="AV807" s="13" t="s">
        <v>138</v>
      </c>
      <c r="AW807" s="13" t="s">
        <v>35</v>
      </c>
      <c r="AX807" s="13" t="s">
        <v>82</v>
      </c>
      <c r="AY807" s="246" t="s">
        <v>351</v>
      </c>
    </row>
    <row r="808" spans="1:65" s="2" customFormat="1" ht="33" customHeight="1">
      <c r="A808" s="38"/>
      <c r="B808" s="39"/>
      <c r="C808" s="247" t="s">
        <v>1851</v>
      </c>
      <c r="D808" s="247" t="s">
        <v>612</v>
      </c>
      <c r="E808" s="248" t="s">
        <v>1852</v>
      </c>
      <c r="F808" s="249" t="s">
        <v>1853</v>
      </c>
      <c r="G808" s="250" t="s">
        <v>534</v>
      </c>
      <c r="H808" s="251">
        <v>7</v>
      </c>
      <c r="I808" s="252"/>
      <c r="J808" s="253">
        <f>ROUND(I808*H808,2)</f>
        <v>0</v>
      </c>
      <c r="K808" s="249" t="s">
        <v>28</v>
      </c>
      <c r="L808" s="254"/>
      <c r="M808" s="255" t="s">
        <v>28</v>
      </c>
      <c r="N808" s="256" t="s">
        <v>45</v>
      </c>
      <c r="O808" s="84"/>
      <c r="P808" s="221">
        <f>O808*H808</f>
        <v>0</v>
      </c>
      <c r="Q808" s="221">
        <v>0.016</v>
      </c>
      <c r="R808" s="221">
        <f>Q808*H808</f>
        <v>0.112</v>
      </c>
      <c r="S808" s="221">
        <v>0</v>
      </c>
      <c r="T808" s="222">
        <f>S808*H808</f>
        <v>0</v>
      </c>
      <c r="U808" s="38"/>
      <c r="V808" s="38"/>
      <c r="W808" s="38"/>
      <c r="X808" s="38"/>
      <c r="Y808" s="38"/>
      <c r="Z808" s="38"/>
      <c r="AA808" s="38"/>
      <c r="AB808" s="38"/>
      <c r="AC808" s="38"/>
      <c r="AD808" s="38"/>
      <c r="AE808" s="38"/>
      <c r="AR808" s="223" t="s">
        <v>405</v>
      </c>
      <c r="AT808" s="223" t="s">
        <v>612</v>
      </c>
      <c r="AU808" s="223" t="s">
        <v>82</v>
      </c>
      <c r="AY808" s="17" t="s">
        <v>351</v>
      </c>
      <c r="BE808" s="224">
        <f>IF(N808="základní",J808,0)</f>
        <v>0</v>
      </c>
      <c r="BF808" s="224">
        <f>IF(N808="snížená",J808,0)</f>
        <v>0</v>
      </c>
      <c r="BG808" s="224">
        <f>IF(N808="zákl. přenesená",J808,0)</f>
        <v>0</v>
      </c>
      <c r="BH808" s="224">
        <f>IF(N808="sníž. přenesená",J808,0)</f>
        <v>0</v>
      </c>
      <c r="BI808" s="224">
        <f>IF(N808="nulová",J808,0)</f>
        <v>0</v>
      </c>
      <c r="BJ808" s="17" t="s">
        <v>82</v>
      </c>
      <c r="BK808" s="224">
        <f>ROUND(I808*H808,2)</f>
        <v>0</v>
      </c>
      <c r="BL808" s="17" t="s">
        <v>228</v>
      </c>
      <c r="BM808" s="223" t="s">
        <v>1854</v>
      </c>
    </row>
    <row r="809" spans="1:51" s="13" customFormat="1" ht="12">
      <c r="A809" s="13"/>
      <c r="B809" s="236"/>
      <c r="C809" s="237"/>
      <c r="D809" s="227" t="s">
        <v>358</v>
      </c>
      <c r="E809" s="238" t="s">
        <v>1855</v>
      </c>
      <c r="F809" s="239" t="s">
        <v>395</v>
      </c>
      <c r="G809" s="237"/>
      <c r="H809" s="240">
        <v>7</v>
      </c>
      <c r="I809" s="241"/>
      <c r="J809" s="237"/>
      <c r="K809" s="237"/>
      <c r="L809" s="242"/>
      <c r="M809" s="243"/>
      <c r="N809" s="244"/>
      <c r="O809" s="244"/>
      <c r="P809" s="244"/>
      <c r="Q809" s="244"/>
      <c r="R809" s="244"/>
      <c r="S809" s="244"/>
      <c r="T809" s="245"/>
      <c r="U809" s="13"/>
      <c r="V809" s="13"/>
      <c r="W809" s="13"/>
      <c r="X809" s="13"/>
      <c r="Y809" s="13"/>
      <c r="Z809" s="13"/>
      <c r="AA809" s="13"/>
      <c r="AB809" s="13"/>
      <c r="AC809" s="13"/>
      <c r="AD809" s="13"/>
      <c r="AE809" s="13"/>
      <c r="AT809" s="246" t="s">
        <v>358</v>
      </c>
      <c r="AU809" s="246" t="s">
        <v>82</v>
      </c>
      <c r="AV809" s="13" t="s">
        <v>138</v>
      </c>
      <c r="AW809" s="13" t="s">
        <v>35</v>
      </c>
      <c r="AX809" s="13" t="s">
        <v>82</v>
      </c>
      <c r="AY809" s="246" t="s">
        <v>351</v>
      </c>
    </row>
    <row r="810" spans="1:65" s="2" customFormat="1" ht="33" customHeight="1">
      <c r="A810" s="38"/>
      <c r="B810" s="39"/>
      <c r="C810" s="247" t="s">
        <v>1856</v>
      </c>
      <c r="D810" s="247" t="s">
        <v>612</v>
      </c>
      <c r="E810" s="248" t="s">
        <v>1857</v>
      </c>
      <c r="F810" s="249" t="s">
        <v>1858</v>
      </c>
      <c r="G810" s="250" t="s">
        <v>534</v>
      </c>
      <c r="H810" s="251">
        <v>3</v>
      </c>
      <c r="I810" s="252"/>
      <c r="J810" s="253">
        <f>ROUND(I810*H810,2)</f>
        <v>0</v>
      </c>
      <c r="K810" s="249" t="s">
        <v>28</v>
      </c>
      <c r="L810" s="254"/>
      <c r="M810" s="255" t="s">
        <v>28</v>
      </c>
      <c r="N810" s="256" t="s">
        <v>45</v>
      </c>
      <c r="O810" s="84"/>
      <c r="P810" s="221">
        <f>O810*H810</f>
        <v>0</v>
      </c>
      <c r="Q810" s="221">
        <v>0.035</v>
      </c>
      <c r="R810" s="221">
        <f>Q810*H810</f>
        <v>0.10500000000000001</v>
      </c>
      <c r="S810" s="221">
        <v>0</v>
      </c>
      <c r="T810" s="222">
        <f>S810*H810</f>
        <v>0</v>
      </c>
      <c r="U810" s="38"/>
      <c r="V810" s="38"/>
      <c r="W810" s="38"/>
      <c r="X810" s="38"/>
      <c r="Y810" s="38"/>
      <c r="Z810" s="38"/>
      <c r="AA810" s="38"/>
      <c r="AB810" s="38"/>
      <c r="AC810" s="38"/>
      <c r="AD810" s="38"/>
      <c r="AE810" s="38"/>
      <c r="AR810" s="223" t="s">
        <v>405</v>
      </c>
      <c r="AT810" s="223" t="s">
        <v>612</v>
      </c>
      <c r="AU810" s="223" t="s">
        <v>82</v>
      </c>
      <c r="AY810" s="17" t="s">
        <v>351</v>
      </c>
      <c r="BE810" s="224">
        <f>IF(N810="základní",J810,0)</f>
        <v>0</v>
      </c>
      <c r="BF810" s="224">
        <f>IF(N810="snížená",J810,0)</f>
        <v>0</v>
      </c>
      <c r="BG810" s="224">
        <f>IF(N810="zákl. přenesená",J810,0)</f>
        <v>0</v>
      </c>
      <c r="BH810" s="224">
        <f>IF(N810="sníž. přenesená",J810,0)</f>
        <v>0</v>
      </c>
      <c r="BI810" s="224">
        <f>IF(N810="nulová",J810,0)</f>
        <v>0</v>
      </c>
      <c r="BJ810" s="17" t="s">
        <v>82</v>
      </c>
      <c r="BK810" s="224">
        <f>ROUND(I810*H810,2)</f>
        <v>0</v>
      </c>
      <c r="BL810" s="17" t="s">
        <v>228</v>
      </c>
      <c r="BM810" s="223" t="s">
        <v>1859</v>
      </c>
    </row>
    <row r="811" spans="1:51" s="13" customFormat="1" ht="12">
      <c r="A811" s="13"/>
      <c r="B811" s="236"/>
      <c r="C811" s="237"/>
      <c r="D811" s="227" t="s">
        <v>358</v>
      </c>
      <c r="E811" s="238" t="s">
        <v>1860</v>
      </c>
      <c r="F811" s="239" t="s">
        <v>367</v>
      </c>
      <c r="G811" s="237"/>
      <c r="H811" s="240">
        <v>3</v>
      </c>
      <c r="I811" s="241"/>
      <c r="J811" s="237"/>
      <c r="K811" s="237"/>
      <c r="L811" s="242"/>
      <c r="M811" s="243"/>
      <c r="N811" s="244"/>
      <c r="O811" s="244"/>
      <c r="P811" s="244"/>
      <c r="Q811" s="244"/>
      <c r="R811" s="244"/>
      <c r="S811" s="244"/>
      <c r="T811" s="245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  <c r="AE811" s="13"/>
      <c r="AT811" s="246" t="s">
        <v>358</v>
      </c>
      <c r="AU811" s="246" t="s">
        <v>82</v>
      </c>
      <c r="AV811" s="13" t="s">
        <v>138</v>
      </c>
      <c r="AW811" s="13" t="s">
        <v>35</v>
      </c>
      <c r="AX811" s="13" t="s">
        <v>82</v>
      </c>
      <c r="AY811" s="246" t="s">
        <v>351</v>
      </c>
    </row>
    <row r="812" spans="1:65" s="2" customFormat="1" ht="16.5" customHeight="1">
      <c r="A812" s="38"/>
      <c r="B812" s="39"/>
      <c r="C812" s="212" t="s">
        <v>1861</v>
      </c>
      <c r="D812" s="212" t="s">
        <v>352</v>
      </c>
      <c r="E812" s="213" t="s">
        <v>1862</v>
      </c>
      <c r="F812" s="214" t="s">
        <v>1863</v>
      </c>
      <c r="G812" s="215" t="s">
        <v>1086</v>
      </c>
      <c r="H812" s="216">
        <v>10</v>
      </c>
      <c r="I812" s="217"/>
      <c r="J812" s="218">
        <f>ROUND(I812*H812,2)</f>
        <v>0</v>
      </c>
      <c r="K812" s="214" t="s">
        <v>28</v>
      </c>
      <c r="L812" s="44"/>
      <c r="M812" s="219" t="s">
        <v>28</v>
      </c>
      <c r="N812" s="220" t="s">
        <v>45</v>
      </c>
      <c r="O812" s="84"/>
      <c r="P812" s="221">
        <f>O812*H812</f>
        <v>0</v>
      </c>
      <c r="Q812" s="221">
        <v>0</v>
      </c>
      <c r="R812" s="221">
        <f>Q812*H812</f>
        <v>0</v>
      </c>
      <c r="S812" s="221">
        <v>0</v>
      </c>
      <c r="T812" s="222">
        <f>S812*H812</f>
        <v>0</v>
      </c>
      <c r="U812" s="38"/>
      <c r="V812" s="38"/>
      <c r="W812" s="38"/>
      <c r="X812" s="38"/>
      <c r="Y812" s="38"/>
      <c r="Z812" s="38"/>
      <c r="AA812" s="38"/>
      <c r="AB812" s="38"/>
      <c r="AC812" s="38"/>
      <c r="AD812" s="38"/>
      <c r="AE812" s="38"/>
      <c r="AR812" s="223" t="s">
        <v>228</v>
      </c>
      <c r="AT812" s="223" t="s">
        <v>352</v>
      </c>
      <c r="AU812" s="223" t="s">
        <v>82</v>
      </c>
      <c r="AY812" s="17" t="s">
        <v>351</v>
      </c>
      <c r="BE812" s="224">
        <f>IF(N812="základní",J812,0)</f>
        <v>0</v>
      </c>
      <c r="BF812" s="224">
        <f>IF(N812="snížená",J812,0)</f>
        <v>0</v>
      </c>
      <c r="BG812" s="224">
        <f>IF(N812="zákl. přenesená",J812,0)</f>
        <v>0</v>
      </c>
      <c r="BH812" s="224">
        <f>IF(N812="sníž. přenesená",J812,0)</f>
        <v>0</v>
      </c>
      <c r="BI812" s="224">
        <f>IF(N812="nulová",J812,0)</f>
        <v>0</v>
      </c>
      <c r="BJ812" s="17" t="s">
        <v>82</v>
      </c>
      <c r="BK812" s="224">
        <f>ROUND(I812*H812,2)</f>
        <v>0</v>
      </c>
      <c r="BL812" s="17" t="s">
        <v>228</v>
      </c>
      <c r="BM812" s="223" t="s">
        <v>1864</v>
      </c>
    </row>
    <row r="813" spans="1:51" s="13" customFormat="1" ht="12">
      <c r="A813" s="13"/>
      <c r="B813" s="236"/>
      <c r="C813" s="237"/>
      <c r="D813" s="227" t="s">
        <v>358</v>
      </c>
      <c r="E813" s="238" t="s">
        <v>1865</v>
      </c>
      <c r="F813" s="239" t="s">
        <v>417</v>
      </c>
      <c r="G813" s="237"/>
      <c r="H813" s="240">
        <v>10</v>
      </c>
      <c r="I813" s="241"/>
      <c r="J813" s="237"/>
      <c r="K813" s="237"/>
      <c r="L813" s="242"/>
      <c r="M813" s="243"/>
      <c r="N813" s="244"/>
      <c r="O813" s="244"/>
      <c r="P813" s="244"/>
      <c r="Q813" s="244"/>
      <c r="R813" s="244"/>
      <c r="S813" s="244"/>
      <c r="T813" s="245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  <c r="AE813" s="13"/>
      <c r="AT813" s="246" t="s">
        <v>358</v>
      </c>
      <c r="AU813" s="246" t="s">
        <v>82</v>
      </c>
      <c r="AV813" s="13" t="s">
        <v>138</v>
      </c>
      <c r="AW813" s="13" t="s">
        <v>35</v>
      </c>
      <c r="AX813" s="13" t="s">
        <v>82</v>
      </c>
      <c r="AY813" s="246" t="s">
        <v>351</v>
      </c>
    </row>
    <row r="814" spans="1:65" s="2" customFormat="1" ht="16.5" customHeight="1">
      <c r="A814" s="38"/>
      <c r="B814" s="39"/>
      <c r="C814" s="212" t="s">
        <v>1866</v>
      </c>
      <c r="D814" s="212" t="s">
        <v>352</v>
      </c>
      <c r="E814" s="213" t="s">
        <v>1867</v>
      </c>
      <c r="F814" s="214" t="s">
        <v>1868</v>
      </c>
      <c r="G814" s="215" t="s">
        <v>1086</v>
      </c>
      <c r="H814" s="216">
        <v>5</v>
      </c>
      <c r="I814" s="217"/>
      <c r="J814" s="218">
        <f>ROUND(I814*H814,2)</f>
        <v>0</v>
      </c>
      <c r="K814" s="214" t="s">
        <v>28</v>
      </c>
      <c r="L814" s="44"/>
      <c r="M814" s="219" t="s">
        <v>28</v>
      </c>
      <c r="N814" s="220" t="s">
        <v>45</v>
      </c>
      <c r="O814" s="84"/>
      <c r="P814" s="221">
        <f>O814*H814</f>
        <v>0</v>
      </c>
      <c r="Q814" s="221">
        <v>0</v>
      </c>
      <c r="R814" s="221">
        <f>Q814*H814</f>
        <v>0</v>
      </c>
      <c r="S814" s="221">
        <v>0</v>
      </c>
      <c r="T814" s="222">
        <f>S814*H814</f>
        <v>0</v>
      </c>
      <c r="U814" s="38"/>
      <c r="V814" s="38"/>
      <c r="W814" s="38"/>
      <c r="X814" s="38"/>
      <c r="Y814" s="38"/>
      <c r="Z814" s="38"/>
      <c r="AA814" s="38"/>
      <c r="AB814" s="38"/>
      <c r="AC814" s="38"/>
      <c r="AD814" s="38"/>
      <c r="AE814" s="38"/>
      <c r="AR814" s="223" t="s">
        <v>228</v>
      </c>
      <c r="AT814" s="223" t="s">
        <v>352</v>
      </c>
      <c r="AU814" s="223" t="s">
        <v>82</v>
      </c>
      <c r="AY814" s="17" t="s">
        <v>351</v>
      </c>
      <c r="BE814" s="224">
        <f>IF(N814="základní",J814,0)</f>
        <v>0</v>
      </c>
      <c r="BF814" s="224">
        <f>IF(N814="snížená",J814,0)</f>
        <v>0</v>
      </c>
      <c r="BG814" s="224">
        <f>IF(N814="zákl. přenesená",J814,0)</f>
        <v>0</v>
      </c>
      <c r="BH814" s="224">
        <f>IF(N814="sníž. přenesená",J814,0)</f>
        <v>0</v>
      </c>
      <c r="BI814" s="224">
        <f>IF(N814="nulová",J814,0)</f>
        <v>0</v>
      </c>
      <c r="BJ814" s="17" t="s">
        <v>82</v>
      </c>
      <c r="BK814" s="224">
        <f>ROUND(I814*H814,2)</f>
        <v>0</v>
      </c>
      <c r="BL814" s="17" t="s">
        <v>228</v>
      </c>
      <c r="BM814" s="223" t="s">
        <v>1869</v>
      </c>
    </row>
    <row r="815" spans="1:51" s="13" customFormat="1" ht="12">
      <c r="A815" s="13"/>
      <c r="B815" s="236"/>
      <c r="C815" s="237"/>
      <c r="D815" s="227" t="s">
        <v>358</v>
      </c>
      <c r="E815" s="238" t="s">
        <v>1870</v>
      </c>
      <c r="F815" s="239" t="s">
        <v>395</v>
      </c>
      <c r="G815" s="237"/>
      <c r="H815" s="240">
        <v>7</v>
      </c>
      <c r="I815" s="241"/>
      <c r="J815" s="237"/>
      <c r="K815" s="237"/>
      <c r="L815" s="242"/>
      <c r="M815" s="243"/>
      <c r="N815" s="244"/>
      <c r="O815" s="244"/>
      <c r="P815" s="244"/>
      <c r="Q815" s="244"/>
      <c r="R815" s="244"/>
      <c r="S815" s="244"/>
      <c r="T815" s="245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  <c r="AT815" s="246" t="s">
        <v>358</v>
      </c>
      <c r="AU815" s="246" t="s">
        <v>82</v>
      </c>
      <c r="AV815" s="13" t="s">
        <v>138</v>
      </c>
      <c r="AW815" s="13" t="s">
        <v>35</v>
      </c>
      <c r="AX815" s="13" t="s">
        <v>74</v>
      </c>
      <c r="AY815" s="246" t="s">
        <v>351</v>
      </c>
    </row>
    <row r="816" spans="1:51" s="13" customFormat="1" ht="12">
      <c r="A816" s="13"/>
      <c r="B816" s="236"/>
      <c r="C816" s="237"/>
      <c r="D816" s="227" t="s">
        <v>358</v>
      </c>
      <c r="E816" s="238" t="s">
        <v>293</v>
      </c>
      <c r="F816" s="239" t="s">
        <v>294</v>
      </c>
      <c r="G816" s="237"/>
      <c r="H816" s="240">
        <v>-2</v>
      </c>
      <c r="I816" s="241"/>
      <c r="J816" s="237"/>
      <c r="K816" s="237"/>
      <c r="L816" s="242"/>
      <c r="M816" s="243"/>
      <c r="N816" s="244"/>
      <c r="O816" s="244"/>
      <c r="P816" s="244"/>
      <c r="Q816" s="244"/>
      <c r="R816" s="244"/>
      <c r="S816" s="244"/>
      <c r="T816" s="245"/>
      <c r="U816" s="13"/>
      <c r="V816" s="13"/>
      <c r="W816" s="13"/>
      <c r="X816" s="13"/>
      <c r="Y816" s="13"/>
      <c r="Z816" s="13"/>
      <c r="AA816" s="13"/>
      <c r="AB816" s="13"/>
      <c r="AC816" s="13"/>
      <c r="AD816" s="13"/>
      <c r="AE816" s="13"/>
      <c r="AT816" s="246" t="s">
        <v>358</v>
      </c>
      <c r="AU816" s="246" t="s">
        <v>82</v>
      </c>
      <c r="AV816" s="13" t="s">
        <v>138</v>
      </c>
      <c r="AW816" s="13" t="s">
        <v>35</v>
      </c>
      <c r="AX816" s="13" t="s">
        <v>74</v>
      </c>
      <c r="AY816" s="246" t="s">
        <v>351</v>
      </c>
    </row>
    <row r="817" spans="1:51" s="13" customFormat="1" ht="12">
      <c r="A817" s="13"/>
      <c r="B817" s="236"/>
      <c r="C817" s="237"/>
      <c r="D817" s="227" t="s">
        <v>358</v>
      </c>
      <c r="E817" s="238" t="s">
        <v>1871</v>
      </c>
      <c r="F817" s="239" t="s">
        <v>1872</v>
      </c>
      <c r="G817" s="237"/>
      <c r="H817" s="240">
        <v>5</v>
      </c>
      <c r="I817" s="241"/>
      <c r="J817" s="237"/>
      <c r="K817" s="237"/>
      <c r="L817" s="242"/>
      <c r="M817" s="243"/>
      <c r="N817" s="244"/>
      <c r="O817" s="244"/>
      <c r="P817" s="244"/>
      <c r="Q817" s="244"/>
      <c r="R817" s="244"/>
      <c r="S817" s="244"/>
      <c r="T817" s="245"/>
      <c r="U817" s="13"/>
      <c r="V817" s="13"/>
      <c r="W817" s="13"/>
      <c r="X817" s="13"/>
      <c r="Y817" s="13"/>
      <c r="Z817" s="13"/>
      <c r="AA817" s="13"/>
      <c r="AB817" s="13"/>
      <c r="AC817" s="13"/>
      <c r="AD817" s="13"/>
      <c r="AE817" s="13"/>
      <c r="AT817" s="246" t="s">
        <v>358</v>
      </c>
      <c r="AU817" s="246" t="s">
        <v>82</v>
      </c>
      <c r="AV817" s="13" t="s">
        <v>138</v>
      </c>
      <c r="AW817" s="13" t="s">
        <v>35</v>
      </c>
      <c r="AX817" s="13" t="s">
        <v>82</v>
      </c>
      <c r="AY817" s="246" t="s">
        <v>351</v>
      </c>
    </row>
    <row r="818" spans="1:65" s="2" customFormat="1" ht="16.5" customHeight="1">
      <c r="A818" s="38"/>
      <c r="B818" s="39"/>
      <c r="C818" s="212" t="s">
        <v>1873</v>
      </c>
      <c r="D818" s="212" t="s">
        <v>352</v>
      </c>
      <c r="E818" s="213" t="s">
        <v>1874</v>
      </c>
      <c r="F818" s="214" t="s">
        <v>1875</v>
      </c>
      <c r="G818" s="215" t="s">
        <v>1086</v>
      </c>
      <c r="H818" s="216">
        <v>3</v>
      </c>
      <c r="I818" s="217"/>
      <c r="J818" s="218">
        <f>ROUND(I818*H818,2)</f>
        <v>0</v>
      </c>
      <c r="K818" s="214" t="s">
        <v>28</v>
      </c>
      <c r="L818" s="44"/>
      <c r="M818" s="219" t="s">
        <v>28</v>
      </c>
      <c r="N818" s="220" t="s">
        <v>45</v>
      </c>
      <c r="O818" s="84"/>
      <c r="P818" s="221">
        <f>O818*H818</f>
        <v>0</v>
      </c>
      <c r="Q818" s="221">
        <v>0</v>
      </c>
      <c r="R818" s="221">
        <f>Q818*H818</f>
        <v>0</v>
      </c>
      <c r="S818" s="221">
        <v>0</v>
      </c>
      <c r="T818" s="222">
        <f>S818*H818</f>
        <v>0</v>
      </c>
      <c r="U818" s="38"/>
      <c r="V818" s="38"/>
      <c r="W818" s="38"/>
      <c r="X818" s="38"/>
      <c r="Y818" s="38"/>
      <c r="Z818" s="38"/>
      <c r="AA818" s="38"/>
      <c r="AB818" s="38"/>
      <c r="AC818" s="38"/>
      <c r="AD818" s="38"/>
      <c r="AE818" s="38"/>
      <c r="AR818" s="223" t="s">
        <v>228</v>
      </c>
      <c r="AT818" s="223" t="s">
        <v>352</v>
      </c>
      <c r="AU818" s="223" t="s">
        <v>82</v>
      </c>
      <c r="AY818" s="17" t="s">
        <v>351</v>
      </c>
      <c r="BE818" s="224">
        <f>IF(N818="základní",J818,0)</f>
        <v>0</v>
      </c>
      <c r="BF818" s="224">
        <f>IF(N818="snížená",J818,0)</f>
        <v>0</v>
      </c>
      <c r="BG818" s="224">
        <f>IF(N818="zákl. přenesená",J818,0)</f>
        <v>0</v>
      </c>
      <c r="BH818" s="224">
        <f>IF(N818="sníž. přenesená",J818,0)</f>
        <v>0</v>
      </c>
      <c r="BI818" s="224">
        <f>IF(N818="nulová",J818,0)</f>
        <v>0</v>
      </c>
      <c r="BJ818" s="17" t="s">
        <v>82</v>
      </c>
      <c r="BK818" s="224">
        <f>ROUND(I818*H818,2)</f>
        <v>0</v>
      </c>
      <c r="BL818" s="17" t="s">
        <v>228</v>
      </c>
      <c r="BM818" s="223" t="s">
        <v>1876</v>
      </c>
    </row>
    <row r="819" spans="1:51" s="13" customFormat="1" ht="12">
      <c r="A819" s="13"/>
      <c r="B819" s="236"/>
      <c r="C819" s="237"/>
      <c r="D819" s="227" t="s">
        <v>358</v>
      </c>
      <c r="E819" s="238" t="s">
        <v>1877</v>
      </c>
      <c r="F819" s="239" t="s">
        <v>367</v>
      </c>
      <c r="G819" s="237"/>
      <c r="H819" s="240">
        <v>3</v>
      </c>
      <c r="I819" s="241"/>
      <c r="J819" s="237"/>
      <c r="K819" s="237"/>
      <c r="L819" s="242"/>
      <c r="M819" s="243"/>
      <c r="N819" s="244"/>
      <c r="O819" s="244"/>
      <c r="P819" s="244"/>
      <c r="Q819" s="244"/>
      <c r="R819" s="244"/>
      <c r="S819" s="244"/>
      <c r="T819" s="245"/>
      <c r="U819" s="13"/>
      <c r="V819" s="13"/>
      <c r="W819" s="13"/>
      <c r="X819" s="13"/>
      <c r="Y819" s="13"/>
      <c r="Z819" s="13"/>
      <c r="AA819" s="13"/>
      <c r="AB819" s="13"/>
      <c r="AC819" s="13"/>
      <c r="AD819" s="13"/>
      <c r="AE819" s="13"/>
      <c r="AT819" s="246" t="s">
        <v>358</v>
      </c>
      <c r="AU819" s="246" t="s">
        <v>82</v>
      </c>
      <c r="AV819" s="13" t="s">
        <v>138</v>
      </c>
      <c r="AW819" s="13" t="s">
        <v>35</v>
      </c>
      <c r="AX819" s="13" t="s">
        <v>82</v>
      </c>
      <c r="AY819" s="246" t="s">
        <v>351</v>
      </c>
    </row>
    <row r="820" spans="1:65" s="2" customFormat="1" ht="21.75" customHeight="1">
      <c r="A820" s="38"/>
      <c r="B820" s="39"/>
      <c r="C820" s="212" t="s">
        <v>1878</v>
      </c>
      <c r="D820" s="212" t="s">
        <v>352</v>
      </c>
      <c r="E820" s="213" t="s">
        <v>1879</v>
      </c>
      <c r="F820" s="214" t="s">
        <v>1880</v>
      </c>
      <c r="G820" s="215" t="s">
        <v>612</v>
      </c>
      <c r="H820" s="216">
        <v>8.7</v>
      </c>
      <c r="I820" s="217"/>
      <c r="J820" s="218">
        <f>ROUND(I820*H820,2)</f>
        <v>0</v>
      </c>
      <c r="K820" s="214" t="s">
        <v>28</v>
      </c>
      <c r="L820" s="44"/>
      <c r="M820" s="219" t="s">
        <v>28</v>
      </c>
      <c r="N820" s="220" t="s">
        <v>45</v>
      </c>
      <c r="O820" s="84"/>
      <c r="P820" s="221">
        <f>O820*H820</f>
        <v>0</v>
      </c>
      <c r="Q820" s="221">
        <v>0</v>
      </c>
      <c r="R820" s="221">
        <f>Q820*H820</f>
        <v>0</v>
      </c>
      <c r="S820" s="221">
        <v>0</v>
      </c>
      <c r="T820" s="222">
        <f>S820*H820</f>
        <v>0</v>
      </c>
      <c r="U820" s="38"/>
      <c r="V820" s="38"/>
      <c r="W820" s="38"/>
      <c r="X820" s="38"/>
      <c r="Y820" s="38"/>
      <c r="Z820" s="38"/>
      <c r="AA820" s="38"/>
      <c r="AB820" s="38"/>
      <c r="AC820" s="38"/>
      <c r="AD820" s="38"/>
      <c r="AE820" s="38"/>
      <c r="AR820" s="223" t="s">
        <v>228</v>
      </c>
      <c r="AT820" s="223" t="s">
        <v>352</v>
      </c>
      <c r="AU820" s="223" t="s">
        <v>82</v>
      </c>
      <c r="AY820" s="17" t="s">
        <v>351</v>
      </c>
      <c r="BE820" s="224">
        <f>IF(N820="základní",J820,0)</f>
        <v>0</v>
      </c>
      <c r="BF820" s="224">
        <f>IF(N820="snížená",J820,0)</f>
        <v>0</v>
      </c>
      <c r="BG820" s="224">
        <f>IF(N820="zákl. přenesená",J820,0)</f>
        <v>0</v>
      </c>
      <c r="BH820" s="224">
        <f>IF(N820="sníž. přenesená",J820,0)</f>
        <v>0</v>
      </c>
      <c r="BI820" s="224">
        <f>IF(N820="nulová",J820,0)</f>
        <v>0</v>
      </c>
      <c r="BJ820" s="17" t="s">
        <v>82</v>
      </c>
      <c r="BK820" s="224">
        <f>ROUND(I820*H820,2)</f>
        <v>0</v>
      </c>
      <c r="BL820" s="17" t="s">
        <v>228</v>
      </c>
      <c r="BM820" s="223" t="s">
        <v>1881</v>
      </c>
    </row>
    <row r="821" spans="1:51" s="13" customFormat="1" ht="12">
      <c r="A821" s="13"/>
      <c r="B821" s="236"/>
      <c r="C821" s="237"/>
      <c r="D821" s="227" t="s">
        <v>358</v>
      </c>
      <c r="E821" s="238" t="s">
        <v>1882</v>
      </c>
      <c r="F821" s="239" t="s">
        <v>1883</v>
      </c>
      <c r="G821" s="237"/>
      <c r="H821" s="240">
        <v>2.4</v>
      </c>
      <c r="I821" s="241"/>
      <c r="J821" s="237"/>
      <c r="K821" s="237"/>
      <c r="L821" s="242"/>
      <c r="M821" s="243"/>
      <c r="N821" s="244"/>
      <c r="O821" s="244"/>
      <c r="P821" s="244"/>
      <c r="Q821" s="244"/>
      <c r="R821" s="244"/>
      <c r="S821" s="244"/>
      <c r="T821" s="245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  <c r="AE821" s="13"/>
      <c r="AT821" s="246" t="s">
        <v>358</v>
      </c>
      <c r="AU821" s="246" t="s">
        <v>82</v>
      </c>
      <c r="AV821" s="13" t="s">
        <v>138</v>
      </c>
      <c r="AW821" s="13" t="s">
        <v>35</v>
      </c>
      <c r="AX821" s="13" t="s">
        <v>74</v>
      </c>
      <c r="AY821" s="246" t="s">
        <v>351</v>
      </c>
    </row>
    <row r="822" spans="1:51" s="13" customFormat="1" ht="12">
      <c r="A822" s="13"/>
      <c r="B822" s="236"/>
      <c r="C822" s="237"/>
      <c r="D822" s="227" t="s">
        <v>358</v>
      </c>
      <c r="E822" s="238" t="s">
        <v>296</v>
      </c>
      <c r="F822" s="239" t="s">
        <v>1884</v>
      </c>
      <c r="G822" s="237"/>
      <c r="H822" s="240">
        <v>6.3</v>
      </c>
      <c r="I822" s="241"/>
      <c r="J822" s="237"/>
      <c r="K822" s="237"/>
      <c r="L822" s="242"/>
      <c r="M822" s="243"/>
      <c r="N822" s="244"/>
      <c r="O822" s="244"/>
      <c r="P822" s="244"/>
      <c r="Q822" s="244"/>
      <c r="R822" s="244"/>
      <c r="S822" s="244"/>
      <c r="T822" s="245"/>
      <c r="U822" s="13"/>
      <c r="V822" s="13"/>
      <c r="W822" s="13"/>
      <c r="X822" s="13"/>
      <c r="Y822" s="13"/>
      <c r="Z822" s="13"/>
      <c r="AA822" s="13"/>
      <c r="AB822" s="13"/>
      <c r="AC822" s="13"/>
      <c r="AD822" s="13"/>
      <c r="AE822" s="13"/>
      <c r="AT822" s="246" t="s">
        <v>358</v>
      </c>
      <c r="AU822" s="246" t="s">
        <v>82</v>
      </c>
      <c r="AV822" s="13" t="s">
        <v>138</v>
      </c>
      <c r="AW822" s="13" t="s">
        <v>35</v>
      </c>
      <c r="AX822" s="13" t="s">
        <v>74</v>
      </c>
      <c r="AY822" s="246" t="s">
        <v>351</v>
      </c>
    </row>
    <row r="823" spans="1:51" s="13" customFormat="1" ht="12">
      <c r="A823" s="13"/>
      <c r="B823" s="236"/>
      <c r="C823" s="237"/>
      <c r="D823" s="227" t="s">
        <v>358</v>
      </c>
      <c r="E823" s="238" t="s">
        <v>1885</v>
      </c>
      <c r="F823" s="239" t="s">
        <v>1886</v>
      </c>
      <c r="G823" s="237"/>
      <c r="H823" s="240">
        <v>8.7</v>
      </c>
      <c r="I823" s="241"/>
      <c r="J823" s="237"/>
      <c r="K823" s="237"/>
      <c r="L823" s="242"/>
      <c r="M823" s="243"/>
      <c r="N823" s="244"/>
      <c r="O823" s="244"/>
      <c r="P823" s="244"/>
      <c r="Q823" s="244"/>
      <c r="R823" s="244"/>
      <c r="S823" s="244"/>
      <c r="T823" s="245"/>
      <c r="U823" s="13"/>
      <c r="V823" s="13"/>
      <c r="W823" s="13"/>
      <c r="X823" s="13"/>
      <c r="Y823" s="13"/>
      <c r="Z823" s="13"/>
      <c r="AA823" s="13"/>
      <c r="AB823" s="13"/>
      <c r="AC823" s="13"/>
      <c r="AD823" s="13"/>
      <c r="AE823" s="13"/>
      <c r="AT823" s="246" t="s">
        <v>358</v>
      </c>
      <c r="AU823" s="246" t="s">
        <v>82</v>
      </c>
      <c r="AV823" s="13" t="s">
        <v>138</v>
      </c>
      <c r="AW823" s="13" t="s">
        <v>35</v>
      </c>
      <c r="AX823" s="13" t="s">
        <v>82</v>
      </c>
      <c r="AY823" s="246" t="s">
        <v>351</v>
      </c>
    </row>
    <row r="824" spans="1:65" s="2" customFormat="1" ht="21.75" customHeight="1">
      <c r="A824" s="38"/>
      <c r="B824" s="39"/>
      <c r="C824" s="212" t="s">
        <v>1887</v>
      </c>
      <c r="D824" s="212" t="s">
        <v>352</v>
      </c>
      <c r="E824" s="213" t="s">
        <v>1888</v>
      </c>
      <c r="F824" s="214" t="s">
        <v>1889</v>
      </c>
      <c r="G824" s="215" t="s">
        <v>1086</v>
      </c>
      <c r="H824" s="216">
        <v>1</v>
      </c>
      <c r="I824" s="217"/>
      <c r="J824" s="218">
        <f>ROUND(I824*H824,2)</f>
        <v>0</v>
      </c>
      <c r="K824" s="214" t="s">
        <v>28</v>
      </c>
      <c r="L824" s="44"/>
      <c r="M824" s="219" t="s">
        <v>28</v>
      </c>
      <c r="N824" s="220" t="s">
        <v>45</v>
      </c>
      <c r="O824" s="84"/>
      <c r="P824" s="221">
        <f>O824*H824</f>
        <v>0</v>
      </c>
      <c r="Q824" s="221">
        <v>0.0675</v>
      </c>
      <c r="R824" s="221">
        <f>Q824*H824</f>
        <v>0.0675</v>
      </c>
      <c r="S824" s="221">
        <v>0</v>
      </c>
      <c r="T824" s="222">
        <f>S824*H824</f>
        <v>0</v>
      </c>
      <c r="U824" s="38"/>
      <c r="V824" s="38"/>
      <c r="W824" s="38"/>
      <c r="X824" s="38"/>
      <c r="Y824" s="38"/>
      <c r="Z824" s="38"/>
      <c r="AA824" s="38"/>
      <c r="AB824" s="38"/>
      <c r="AC824" s="38"/>
      <c r="AD824" s="38"/>
      <c r="AE824" s="38"/>
      <c r="AR824" s="223" t="s">
        <v>228</v>
      </c>
      <c r="AT824" s="223" t="s">
        <v>352</v>
      </c>
      <c r="AU824" s="223" t="s">
        <v>82</v>
      </c>
      <c r="AY824" s="17" t="s">
        <v>351</v>
      </c>
      <c r="BE824" s="224">
        <f>IF(N824="základní",J824,0)</f>
        <v>0</v>
      </c>
      <c r="BF824" s="224">
        <f>IF(N824="snížená",J824,0)</f>
        <v>0</v>
      </c>
      <c r="BG824" s="224">
        <f>IF(N824="zákl. přenesená",J824,0)</f>
        <v>0</v>
      </c>
      <c r="BH824" s="224">
        <f>IF(N824="sníž. přenesená",J824,0)</f>
        <v>0</v>
      </c>
      <c r="BI824" s="224">
        <f>IF(N824="nulová",J824,0)</f>
        <v>0</v>
      </c>
      <c r="BJ824" s="17" t="s">
        <v>82</v>
      </c>
      <c r="BK824" s="224">
        <f>ROUND(I824*H824,2)</f>
        <v>0</v>
      </c>
      <c r="BL824" s="17" t="s">
        <v>228</v>
      </c>
      <c r="BM824" s="223" t="s">
        <v>1890</v>
      </c>
    </row>
    <row r="825" spans="1:51" s="12" customFormat="1" ht="12">
      <c r="A825" s="12"/>
      <c r="B825" s="225"/>
      <c r="C825" s="226"/>
      <c r="D825" s="227" t="s">
        <v>358</v>
      </c>
      <c r="E825" s="228" t="s">
        <v>28</v>
      </c>
      <c r="F825" s="229" t="s">
        <v>1088</v>
      </c>
      <c r="G825" s="226"/>
      <c r="H825" s="228" t="s">
        <v>28</v>
      </c>
      <c r="I825" s="230"/>
      <c r="J825" s="226"/>
      <c r="K825" s="226"/>
      <c r="L825" s="231"/>
      <c r="M825" s="232"/>
      <c r="N825" s="233"/>
      <c r="O825" s="233"/>
      <c r="P825" s="233"/>
      <c r="Q825" s="233"/>
      <c r="R825" s="233"/>
      <c r="S825" s="233"/>
      <c r="T825" s="234"/>
      <c r="U825" s="12"/>
      <c r="V825" s="12"/>
      <c r="W825" s="12"/>
      <c r="X825" s="12"/>
      <c r="Y825" s="12"/>
      <c r="Z825" s="12"/>
      <c r="AA825" s="12"/>
      <c r="AB825" s="12"/>
      <c r="AC825" s="12"/>
      <c r="AD825" s="12"/>
      <c r="AE825" s="12"/>
      <c r="AT825" s="235" t="s">
        <v>358</v>
      </c>
      <c r="AU825" s="235" t="s">
        <v>82</v>
      </c>
      <c r="AV825" s="12" t="s">
        <v>82</v>
      </c>
      <c r="AW825" s="12" t="s">
        <v>35</v>
      </c>
      <c r="AX825" s="12" t="s">
        <v>74</v>
      </c>
      <c r="AY825" s="235" t="s">
        <v>351</v>
      </c>
    </row>
    <row r="826" spans="1:51" s="13" customFormat="1" ht="12">
      <c r="A826" s="13"/>
      <c r="B826" s="236"/>
      <c r="C826" s="237"/>
      <c r="D826" s="227" t="s">
        <v>358</v>
      </c>
      <c r="E826" s="238" t="s">
        <v>1891</v>
      </c>
      <c r="F826" s="239" t="s">
        <v>82</v>
      </c>
      <c r="G826" s="237"/>
      <c r="H826" s="240">
        <v>1</v>
      </c>
      <c r="I826" s="241"/>
      <c r="J826" s="237"/>
      <c r="K826" s="237"/>
      <c r="L826" s="242"/>
      <c r="M826" s="243"/>
      <c r="N826" s="244"/>
      <c r="O826" s="244"/>
      <c r="P826" s="244"/>
      <c r="Q826" s="244"/>
      <c r="R826" s="244"/>
      <c r="S826" s="244"/>
      <c r="T826" s="245"/>
      <c r="U826" s="13"/>
      <c r="V826" s="13"/>
      <c r="W826" s="13"/>
      <c r="X826" s="13"/>
      <c r="Y826" s="13"/>
      <c r="Z826" s="13"/>
      <c r="AA826" s="13"/>
      <c r="AB826" s="13"/>
      <c r="AC826" s="13"/>
      <c r="AD826" s="13"/>
      <c r="AE826" s="13"/>
      <c r="AT826" s="246" t="s">
        <v>358</v>
      </c>
      <c r="AU826" s="246" t="s">
        <v>82</v>
      </c>
      <c r="AV826" s="13" t="s">
        <v>138</v>
      </c>
      <c r="AW826" s="13" t="s">
        <v>35</v>
      </c>
      <c r="AX826" s="13" t="s">
        <v>82</v>
      </c>
      <c r="AY826" s="246" t="s">
        <v>351</v>
      </c>
    </row>
    <row r="827" spans="1:65" s="2" customFormat="1" ht="21.75" customHeight="1">
      <c r="A827" s="38"/>
      <c r="B827" s="39"/>
      <c r="C827" s="212" t="s">
        <v>1892</v>
      </c>
      <c r="D827" s="212" t="s">
        <v>352</v>
      </c>
      <c r="E827" s="213" t="s">
        <v>1893</v>
      </c>
      <c r="F827" s="214" t="s">
        <v>1894</v>
      </c>
      <c r="G827" s="215" t="s">
        <v>1086</v>
      </c>
      <c r="H827" s="216">
        <v>4</v>
      </c>
      <c r="I827" s="217"/>
      <c r="J827" s="218">
        <f>ROUND(I827*H827,2)</f>
        <v>0</v>
      </c>
      <c r="K827" s="214" t="s">
        <v>28</v>
      </c>
      <c r="L827" s="44"/>
      <c r="M827" s="219" t="s">
        <v>28</v>
      </c>
      <c r="N827" s="220" t="s">
        <v>45</v>
      </c>
      <c r="O827" s="84"/>
      <c r="P827" s="221">
        <f>O827*H827</f>
        <v>0</v>
      </c>
      <c r="Q827" s="221">
        <v>0.027</v>
      </c>
      <c r="R827" s="221">
        <f>Q827*H827</f>
        <v>0.108</v>
      </c>
      <c r="S827" s="221">
        <v>0</v>
      </c>
      <c r="T827" s="222">
        <f>S827*H827</f>
        <v>0</v>
      </c>
      <c r="U827" s="38"/>
      <c r="V827" s="38"/>
      <c r="W827" s="38"/>
      <c r="X827" s="38"/>
      <c r="Y827" s="38"/>
      <c r="Z827" s="38"/>
      <c r="AA827" s="38"/>
      <c r="AB827" s="38"/>
      <c r="AC827" s="38"/>
      <c r="AD827" s="38"/>
      <c r="AE827" s="38"/>
      <c r="AR827" s="223" t="s">
        <v>228</v>
      </c>
      <c r="AT827" s="223" t="s">
        <v>352</v>
      </c>
      <c r="AU827" s="223" t="s">
        <v>82</v>
      </c>
      <c r="AY827" s="17" t="s">
        <v>351</v>
      </c>
      <c r="BE827" s="224">
        <f>IF(N827="základní",J827,0)</f>
        <v>0</v>
      </c>
      <c r="BF827" s="224">
        <f>IF(N827="snížená",J827,0)</f>
        <v>0</v>
      </c>
      <c r="BG827" s="224">
        <f>IF(N827="zákl. přenesená",J827,0)</f>
        <v>0</v>
      </c>
      <c r="BH827" s="224">
        <f>IF(N827="sníž. přenesená",J827,0)</f>
        <v>0</v>
      </c>
      <c r="BI827" s="224">
        <f>IF(N827="nulová",J827,0)</f>
        <v>0</v>
      </c>
      <c r="BJ827" s="17" t="s">
        <v>82</v>
      </c>
      <c r="BK827" s="224">
        <f>ROUND(I827*H827,2)</f>
        <v>0</v>
      </c>
      <c r="BL827" s="17" t="s">
        <v>228</v>
      </c>
      <c r="BM827" s="223" t="s">
        <v>1895</v>
      </c>
    </row>
    <row r="828" spans="1:51" s="12" customFormat="1" ht="12">
      <c r="A828" s="12"/>
      <c r="B828" s="225"/>
      <c r="C828" s="226"/>
      <c r="D828" s="227" t="s">
        <v>358</v>
      </c>
      <c r="E828" s="228" t="s">
        <v>28</v>
      </c>
      <c r="F828" s="229" t="s">
        <v>1088</v>
      </c>
      <c r="G828" s="226"/>
      <c r="H828" s="228" t="s">
        <v>28</v>
      </c>
      <c r="I828" s="230"/>
      <c r="J828" s="226"/>
      <c r="K828" s="226"/>
      <c r="L828" s="231"/>
      <c r="M828" s="232"/>
      <c r="N828" s="233"/>
      <c r="O828" s="233"/>
      <c r="P828" s="233"/>
      <c r="Q828" s="233"/>
      <c r="R828" s="233"/>
      <c r="S828" s="233"/>
      <c r="T828" s="234"/>
      <c r="U828" s="12"/>
      <c r="V828" s="12"/>
      <c r="W828" s="12"/>
      <c r="X828" s="12"/>
      <c r="Y828" s="12"/>
      <c r="Z828" s="12"/>
      <c r="AA828" s="12"/>
      <c r="AB828" s="12"/>
      <c r="AC828" s="12"/>
      <c r="AD828" s="12"/>
      <c r="AE828" s="12"/>
      <c r="AT828" s="235" t="s">
        <v>358</v>
      </c>
      <c r="AU828" s="235" t="s">
        <v>82</v>
      </c>
      <c r="AV828" s="12" t="s">
        <v>82</v>
      </c>
      <c r="AW828" s="12" t="s">
        <v>35</v>
      </c>
      <c r="AX828" s="12" t="s">
        <v>74</v>
      </c>
      <c r="AY828" s="235" t="s">
        <v>351</v>
      </c>
    </row>
    <row r="829" spans="1:51" s="13" customFormat="1" ht="12">
      <c r="A829" s="13"/>
      <c r="B829" s="236"/>
      <c r="C829" s="237"/>
      <c r="D829" s="227" t="s">
        <v>358</v>
      </c>
      <c r="E829" s="238" t="s">
        <v>1896</v>
      </c>
      <c r="F829" s="239" t="s">
        <v>228</v>
      </c>
      <c r="G829" s="237"/>
      <c r="H829" s="240">
        <v>4</v>
      </c>
      <c r="I829" s="241"/>
      <c r="J829" s="237"/>
      <c r="K829" s="237"/>
      <c r="L829" s="242"/>
      <c r="M829" s="243"/>
      <c r="N829" s="244"/>
      <c r="O829" s="244"/>
      <c r="P829" s="244"/>
      <c r="Q829" s="244"/>
      <c r="R829" s="244"/>
      <c r="S829" s="244"/>
      <c r="T829" s="245"/>
      <c r="U829" s="13"/>
      <c r="V829" s="13"/>
      <c r="W829" s="13"/>
      <c r="X829" s="13"/>
      <c r="Y829" s="13"/>
      <c r="Z829" s="13"/>
      <c r="AA829" s="13"/>
      <c r="AB829" s="13"/>
      <c r="AC829" s="13"/>
      <c r="AD829" s="13"/>
      <c r="AE829" s="13"/>
      <c r="AT829" s="246" t="s">
        <v>358</v>
      </c>
      <c r="AU829" s="246" t="s">
        <v>82</v>
      </c>
      <c r="AV829" s="13" t="s">
        <v>138</v>
      </c>
      <c r="AW829" s="13" t="s">
        <v>35</v>
      </c>
      <c r="AX829" s="13" t="s">
        <v>82</v>
      </c>
      <c r="AY829" s="246" t="s">
        <v>351</v>
      </c>
    </row>
    <row r="830" spans="1:65" s="2" customFormat="1" ht="21.75" customHeight="1">
      <c r="A830" s="38"/>
      <c r="B830" s="39"/>
      <c r="C830" s="212" t="s">
        <v>1897</v>
      </c>
      <c r="D830" s="212" t="s">
        <v>352</v>
      </c>
      <c r="E830" s="213" t="s">
        <v>1898</v>
      </c>
      <c r="F830" s="214" t="s">
        <v>1899</v>
      </c>
      <c r="G830" s="215" t="s">
        <v>1086</v>
      </c>
      <c r="H830" s="216">
        <v>1</v>
      </c>
      <c r="I830" s="217"/>
      <c r="J830" s="218">
        <f>ROUND(I830*H830,2)</f>
        <v>0</v>
      </c>
      <c r="K830" s="214" t="s">
        <v>28</v>
      </c>
      <c r="L830" s="44"/>
      <c r="M830" s="219" t="s">
        <v>28</v>
      </c>
      <c r="N830" s="220" t="s">
        <v>45</v>
      </c>
      <c r="O830" s="84"/>
      <c r="P830" s="221">
        <f>O830*H830</f>
        <v>0</v>
      </c>
      <c r="Q830" s="221">
        <v>0.1035</v>
      </c>
      <c r="R830" s="221">
        <f>Q830*H830</f>
        <v>0.1035</v>
      </c>
      <c r="S830" s="221">
        <v>0</v>
      </c>
      <c r="T830" s="222">
        <f>S830*H830</f>
        <v>0</v>
      </c>
      <c r="U830" s="38"/>
      <c r="V830" s="38"/>
      <c r="W830" s="38"/>
      <c r="X830" s="38"/>
      <c r="Y830" s="38"/>
      <c r="Z830" s="38"/>
      <c r="AA830" s="38"/>
      <c r="AB830" s="38"/>
      <c r="AC830" s="38"/>
      <c r="AD830" s="38"/>
      <c r="AE830" s="38"/>
      <c r="AR830" s="223" t="s">
        <v>228</v>
      </c>
      <c r="AT830" s="223" t="s">
        <v>352</v>
      </c>
      <c r="AU830" s="223" t="s">
        <v>82</v>
      </c>
      <c r="AY830" s="17" t="s">
        <v>351</v>
      </c>
      <c r="BE830" s="224">
        <f>IF(N830="základní",J830,0)</f>
        <v>0</v>
      </c>
      <c r="BF830" s="224">
        <f>IF(N830="snížená",J830,0)</f>
        <v>0</v>
      </c>
      <c r="BG830" s="224">
        <f>IF(N830="zákl. přenesená",J830,0)</f>
        <v>0</v>
      </c>
      <c r="BH830" s="224">
        <f>IF(N830="sníž. přenesená",J830,0)</f>
        <v>0</v>
      </c>
      <c r="BI830" s="224">
        <f>IF(N830="nulová",J830,0)</f>
        <v>0</v>
      </c>
      <c r="BJ830" s="17" t="s">
        <v>82</v>
      </c>
      <c r="BK830" s="224">
        <f>ROUND(I830*H830,2)</f>
        <v>0</v>
      </c>
      <c r="BL830" s="17" t="s">
        <v>228</v>
      </c>
      <c r="BM830" s="223" t="s">
        <v>1900</v>
      </c>
    </row>
    <row r="831" spans="1:51" s="12" customFormat="1" ht="12">
      <c r="A831" s="12"/>
      <c r="B831" s="225"/>
      <c r="C831" s="226"/>
      <c r="D831" s="227" t="s">
        <v>358</v>
      </c>
      <c r="E831" s="228" t="s">
        <v>28</v>
      </c>
      <c r="F831" s="229" t="s">
        <v>1088</v>
      </c>
      <c r="G831" s="226"/>
      <c r="H831" s="228" t="s">
        <v>28</v>
      </c>
      <c r="I831" s="230"/>
      <c r="J831" s="226"/>
      <c r="K831" s="226"/>
      <c r="L831" s="231"/>
      <c r="M831" s="232"/>
      <c r="N831" s="233"/>
      <c r="O831" s="233"/>
      <c r="P831" s="233"/>
      <c r="Q831" s="233"/>
      <c r="R831" s="233"/>
      <c r="S831" s="233"/>
      <c r="T831" s="234"/>
      <c r="U831" s="12"/>
      <c r="V831" s="12"/>
      <c r="W831" s="12"/>
      <c r="X831" s="12"/>
      <c r="Y831" s="12"/>
      <c r="Z831" s="12"/>
      <c r="AA831" s="12"/>
      <c r="AB831" s="12"/>
      <c r="AC831" s="12"/>
      <c r="AD831" s="12"/>
      <c r="AE831" s="12"/>
      <c r="AT831" s="235" t="s">
        <v>358</v>
      </c>
      <c r="AU831" s="235" t="s">
        <v>82</v>
      </c>
      <c r="AV831" s="12" t="s">
        <v>82</v>
      </c>
      <c r="AW831" s="12" t="s">
        <v>35</v>
      </c>
      <c r="AX831" s="12" t="s">
        <v>74</v>
      </c>
      <c r="AY831" s="235" t="s">
        <v>351</v>
      </c>
    </row>
    <row r="832" spans="1:51" s="13" customFormat="1" ht="12">
      <c r="A832" s="13"/>
      <c r="B832" s="236"/>
      <c r="C832" s="237"/>
      <c r="D832" s="227" t="s">
        <v>358</v>
      </c>
      <c r="E832" s="238" t="s">
        <v>1901</v>
      </c>
      <c r="F832" s="239" t="s">
        <v>82</v>
      </c>
      <c r="G832" s="237"/>
      <c r="H832" s="240">
        <v>1</v>
      </c>
      <c r="I832" s="241"/>
      <c r="J832" s="237"/>
      <c r="K832" s="237"/>
      <c r="L832" s="242"/>
      <c r="M832" s="243"/>
      <c r="N832" s="244"/>
      <c r="O832" s="244"/>
      <c r="P832" s="244"/>
      <c r="Q832" s="244"/>
      <c r="R832" s="244"/>
      <c r="S832" s="244"/>
      <c r="T832" s="245"/>
      <c r="U832" s="13"/>
      <c r="V832" s="13"/>
      <c r="W832" s="13"/>
      <c r="X832" s="13"/>
      <c r="Y832" s="13"/>
      <c r="Z832" s="13"/>
      <c r="AA832" s="13"/>
      <c r="AB832" s="13"/>
      <c r="AC832" s="13"/>
      <c r="AD832" s="13"/>
      <c r="AE832" s="13"/>
      <c r="AT832" s="246" t="s">
        <v>358</v>
      </c>
      <c r="AU832" s="246" t="s">
        <v>82</v>
      </c>
      <c r="AV832" s="13" t="s">
        <v>138</v>
      </c>
      <c r="AW832" s="13" t="s">
        <v>35</v>
      </c>
      <c r="AX832" s="13" t="s">
        <v>82</v>
      </c>
      <c r="AY832" s="246" t="s">
        <v>351</v>
      </c>
    </row>
    <row r="833" spans="1:65" s="2" customFormat="1" ht="21.75" customHeight="1">
      <c r="A833" s="38"/>
      <c r="B833" s="39"/>
      <c r="C833" s="212" t="s">
        <v>1902</v>
      </c>
      <c r="D833" s="212" t="s">
        <v>352</v>
      </c>
      <c r="E833" s="213" t="s">
        <v>1903</v>
      </c>
      <c r="F833" s="214" t="s">
        <v>1904</v>
      </c>
      <c r="G833" s="215" t="s">
        <v>1086</v>
      </c>
      <c r="H833" s="216">
        <v>5</v>
      </c>
      <c r="I833" s="217"/>
      <c r="J833" s="218">
        <f>ROUND(I833*H833,2)</f>
        <v>0</v>
      </c>
      <c r="K833" s="214" t="s">
        <v>28</v>
      </c>
      <c r="L833" s="44"/>
      <c r="M833" s="219" t="s">
        <v>28</v>
      </c>
      <c r="N833" s="220" t="s">
        <v>45</v>
      </c>
      <c r="O833" s="84"/>
      <c r="P833" s="221">
        <f>O833*H833</f>
        <v>0</v>
      </c>
      <c r="Q833" s="221">
        <v>0.148</v>
      </c>
      <c r="R833" s="221">
        <f>Q833*H833</f>
        <v>0.74</v>
      </c>
      <c r="S833" s="221">
        <v>0</v>
      </c>
      <c r="T833" s="222">
        <f>S833*H833</f>
        <v>0</v>
      </c>
      <c r="U833" s="38"/>
      <c r="V833" s="38"/>
      <c r="W833" s="38"/>
      <c r="X833" s="38"/>
      <c r="Y833" s="38"/>
      <c r="Z833" s="38"/>
      <c r="AA833" s="38"/>
      <c r="AB833" s="38"/>
      <c r="AC833" s="38"/>
      <c r="AD833" s="38"/>
      <c r="AE833" s="38"/>
      <c r="AR833" s="223" t="s">
        <v>228</v>
      </c>
      <c r="AT833" s="223" t="s">
        <v>352</v>
      </c>
      <c r="AU833" s="223" t="s">
        <v>82</v>
      </c>
      <c r="AY833" s="17" t="s">
        <v>351</v>
      </c>
      <c r="BE833" s="224">
        <f>IF(N833="základní",J833,0)</f>
        <v>0</v>
      </c>
      <c r="BF833" s="224">
        <f>IF(N833="snížená",J833,0)</f>
        <v>0</v>
      </c>
      <c r="BG833" s="224">
        <f>IF(N833="zákl. přenesená",J833,0)</f>
        <v>0</v>
      </c>
      <c r="BH833" s="224">
        <f>IF(N833="sníž. přenesená",J833,0)</f>
        <v>0</v>
      </c>
      <c r="BI833" s="224">
        <f>IF(N833="nulová",J833,0)</f>
        <v>0</v>
      </c>
      <c r="BJ833" s="17" t="s">
        <v>82</v>
      </c>
      <c r="BK833" s="224">
        <f>ROUND(I833*H833,2)</f>
        <v>0</v>
      </c>
      <c r="BL833" s="17" t="s">
        <v>228</v>
      </c>
      <c r="BM833" s="223" t="s">
        <v>1905</v>
      </c>
    </row>
    <row r="834" spans="1:51" s="12" customFormat="1" ht="12">
      <c r="A834" s="12"/>
      <c r="B834" s="225"/>
      <c r="C834" s="226"/>
      <c r="D834" s="227" t="s">
        <v>358</v>
      </c>
      <c r="E834" s="228" t="s">
        <v>28</v>
      </c>
      <c r="F834" s="229" t="s">
        <v>1088</v>
      </c>
      <c r="G834" s="226"/>
      <c r="H834" s="228" t="s">
        <v>28</v>
      </c>
      <c r="I834" s="230"/>
      <c r="J834" s="226"/>
      <c r="K834" s="226"/>
      <c r="L834" s="231"/>
      <c r="M834" s="232"/>
      <c r="N834" s="233"/>
      <c r="O834" s="233"/>
      <c r="P834" s="233"/>
      <c r="Q834" s="233"/>
      <c r="R834" s="233"/>
      <c r="S834" s="233"/>
      <c r="T834" s="234"/>
      <c r="U834" s="12"/>
      <c r="V834" s="12"/>
      <c r="W834" s="12"/>
      <c r="X834" s="12"/>
      <c r="Y834" s="12"/>
      <c r="Z834" s="12"/>
      <c r="AA834" s="12"/>
      <c r="AB834" s="12"/>
      <c r="AC834" s="12"/>
      <c r="AD834" s="12"/>
      <c r="AE834" s="12"/>
      <c r="AT834" s="235" t="s">
        <v>358</v>
      </c>
      <c r="AU834" s="235" t="s">
        <v>82</v>
      </c>
      <c r="AV834" s="12" t="s">
        <v>82</v>
      </c>
      <c r="AW834" s="12" t="s">
        <v>35</v>
      </c>
      <c r="AX834" s="12" t="s">
        <v>74</v>
      </c>
      <c r="AY834" s="235" t="s">
        <v>351</v>
      </c>
    </row>
    <row r="835" spans="1:51" s="13" customFormat="1" ht="12">
      <c r="A835" s="13"/>
      <c r="B835" s="236"/>
      <c r="C835" s="237"/>
      <c r="D835" s="227" t="s">
        <v>358</v>
      </c>
      <c r="E835" s="238" t="s">
        <v>1906</v>
      </c>
      <c r="F835" s="239" t="s">
        <v>376</v>
      </c>
      <c r="G835" s="237"/>
      <c r="H835" s="240">
        <v>5</v>
      </c>
      <c r="I835" s="241"/>
      <c r="J835" s="237"/>
      <c r="K835" s="237"/>
      <c r="L835" s="242"/>
      <c r="M835" s="243"/>
      <c r="N835" s="244"/>
      <c r="O835" s="244"/>
      <c r="P835" s="244"/>
      <c r="Q835" s="244"/>
      <c r="R835" s="244"/>
      <c r="S835" s="244"/>
      <c r="T835" s="245"/>
      <c r="U835" s="13"/>
      <c r="V835" s="13"/>
      <c r="W835" s="13"/>
      <c r="X835" s="13"/>
      <c r="Y835" s="13"/>
      <c r="Z835" s="13"/>
      <c r="AA835" s="13"/>
      <c r="AB835" s="13"/>
      <c r="AC835" s="13"/>
      <c r="AD835" s="13"/>
      <c r="AE835" s="13"/>
      <c r="AT835" s="246" t="s">
        <v>358</v>
      </c>
      <c r="AU835" s="246" t="s">
        <v>82</v>
      </c>
      <c r="AV835" s="13" t="s">
        <v>138</v>
      </c>
      <c r="AW835" s="13" t="s">
        <v>35</v>
      </c>
      <c r="AX835" s="13" t="s">
        <v>82</v>
      </c>
      <c r="AY835" s="246" t="s">
        <v>351</v>
      </c>
    </row>
    <row r="836" spans="1:65" s="2" customFormat="1" ht="33" customHeight="1">
      <c r="A836" s="38"/>
      <c r="B836" s="39"/>
      <c r="C836" s="212" t="s">
        <v>1907</v>
      </c>
      <c r="D836" s="212" t="s">
        <v>352</v>
      </c>
      <c r="E836" s="213" t="s">
        <v>1908</v>
      </c>
      <c r="F836" s="214" t="s">
        <v>1909</v>
      </c>
      <c r="G836" s="215" t="s">
        <v>1086</v>
      </c>
      <c r="H836" s="216">
        <v>1</v>
      </c>
      <c r="I836" s="217"/>
      <c r="J836" s="218">
        <f>ROUND(I836*H836,2)</f>
        <v>0</v>
      </c>
      <c r="K836" s="214" t="s">
        <v>28</v>
      </c>
      <c r="L836" s="44"/>
      <c r="M836" s="219" t="s">
        <v>28</v>
      </c>
      <c r="N836" s="220" t="s">
        <v>45</v>
      </c>
      <c r="O836" s="84"/>
      <c r="P836" s="221">
        <f>O836*H836</f>
        <v>0</v>
      </c>
      <c r="Q836" s="221">
        <v>0.121</v>
      </c>
      <c r="R836" s="221">
        <f>Q836*H836</f>
        <v>0.121</v>
      </c>
      <c r="S836" s="221">
        <v>0</v>
      </c>
      <c r="T836" s="222">
        <f>S836*H836</f>
        <v>0</v>
      </c>
      <c r="U836" s="38"/>
      <c r="V836" s="38"/>
      <c r="W836" s="38"/>
      <c r="X836" s="38"/>
      <c r="Y836" s="38"/>
      <c r="Z836" s="38"/>
      <c r="AA836" s="38"/>
      <c r="AB836" s="38"/>
      <c r="AC836" s="38"/>
      <c r="AD836" s="38"/>
      <c r="AE836" s="38"/>
      <c r="AR836" s="223" t="s">
        <v>228</v>
      </c>
      <c r="AT836" s="223" t="s">
        <v>352</v>
      </c>
      <c r="AU836" s="223" t="s">
        <v>82</v>
      </c>
      <c r="AY836" s="17" t="s">
        <v>351</v>
      </c>
      <c r="BE836" s="224">
        <f>IF(N836="základní",J836,0)</f>
        <v>0</v>
      </c>
      <c r="BF836" s="224">
        <f>IF(N836="snížená",J836,0)</f>
        <v>0</v>
      </c>
      <c r="BG836" s="224">
        <f>IF(N836="zákl. přenesená",J836,0)</f>
        <v>0</v>
      </c>
      <c r="BH836" s="224">
        <f>IF(N836="sníž. přenesená",J836,0)</f>
        <v>0</v>
      </c>
      <c r="BI836" s="224">
        <f>IF(N836="nulová",J836,0)</f>
        <v>0</v>
      </c>
      <c r="BJ836" s="17" t="s">
        <v>82</v>
      </c>
      <c r="BK836" s="224">
        <f>ROUND(I836*H836,2)</f>
        <v>0</v>
      </c>
      <c r="BL836" s="17" t="s">
        <v>228</v>
      </c>
      <c r="BM836" s="223" t="s">
        <v>1910</v>
      </c>
    </row>
    <row r="837" spans="1:51" s="12" customFormat="1" ht="12">
      <c r="A837" s="12"/>
      <c r="B837" s="225"/>
      <c r="C837" s="226"/>
      <c r="D837" s="227" t="s">
        <v>358</v>
      </c>
      <c r="E837" s="228" t="s">
        <v>28</v>
      </c>
      <c r="F837" s="229" t="s">
        <v>1088</v>
      </c>
      <c r="G837" s="226"/>
      <c r="H837" s="228" t="s">
        <v>28</v>
      </c>
      <c r="I837" s="230"/>
      <c r="J837" s="226"/>
      <c r="K837" s="226"/>
      <c r="L837" s="231"/>
      <c r="M837" s="232"/>
      <c r="N837" s="233"/>
      <c r="O837" s="233"/>
      <c r="P837" s="233"/>
      <c r="Q837" s="233"/>
      <c r="R837" s="233"/>
      <c r="S837" s="233"/>
      <c r="T837" s="234"/>
      <c r="U837" s="12"/>
      <c r="V837" s="12"/>
      <c r="W837" s="12"/>
      <c r="X837" s="12"/>
      <c r="Y837" s="12"/>
      <c r="Z837" s="12"/>
      <c r="AA837" s="12"/>
      <c r="AB837" s="12"/>
      <c r="AC837" s="12"/>
      <c r="AD837" s="12"/>
      <c r="AE837" s="12"/>
      <c r="AT837" s="235" t="s">
        <v>358</v>
      </c>
      <c r="AU837" s="235" t="s">
        <v>82</v>
      </c>
      <c r="AV837" s="12" t="s">
        <v>82</v>
      </c>
      <c r="AW837" s="12" t="s">
        <v>35</v>
      </c>
      <c r="AX837" s="12" t="s">
        <v>74</v>
      </c>
      <c r="AY837" s="235" t="s">
        <v>351</v>
      </c>
    </row>
    <row r="838" spans="1:51" s="13" customFormat="1" ht="12">
      <c r="A838" s="13"/>
      <c r="B838" s="236"/>
      <c r="C838" s="237"/>
      <c r="D838" s="227" t="s">
        <v>358</v>
      </c>
      <c r="E838" s="238" t="s">
        <v>1911</v>
      </c>
      <c r="F838" s="239" t="s">
        <v>82</v>
      </c>
      <c r="G838" s="237"/>
      <c r="H838" s="240">
        <v>1</v>
      </c>
      <c r="I838" s="241"/>
      <c r="J838" s="237"/>
      <c r="K838" s="237"/>
      <c r="L838" s="242"/>
      <c r="M838" s="243"/>
      <c r="N838" s="244"/>
      <c r="O838" s="244"/>
      <c r="P838" s="244"/>
      <c r="Q838" s="244"/>
      <c r="R838" s="244"/>
      <c r="S838" s="244"/>
      <c r="T838" s="245"/>
      <c r="U838" s="13"/>
      <c r="V838" s="13"/>
      <c r="W838" s="13"/>
      <c r="X838" s="13"/>
      <c r="Y838" s="13"/>
      <c r="Z838" s="13"/>
      <c r="AA838" s="13"/>
      <c r="AB838" s="13"/>
      <c r="AC838" s="13"/>
      <c r="AD838" s="13"/>
      <c r="AE838" s="13"/>
      <c r="AT838" s="246" t="s">
        <v>358</v>
      </c>
      <c r="AU838" s="246" t="s">
        <v>82</v>
      </c>
      <c r="AV838" s="13" t="s">
        <v>138</v>
      </c>
      <c r="AW838" s="13" t="s">
        <v>35</v>
      </c>
      <c r="AX838" s="13" t="s">
        <v>82</v>
      </c>
      <c r="AY838" s="246" t="s">
        <v>351</v>
      </c>
    </row>
    <row r="839" spans="1:65" s="2" customFormat="1" ht="33" customHeight="1">
      <c r="A839" s="38"/>
      <c r="B839" s="39"/>
      <c r="C839" s="212" t="s">
        <v>1912</v>
      </c>
      <c r="D839" s="212" t="s">
        <v>352</v>
      </c>
      <c r="E839" s="213" t="s">
        <v>1913</v>
      </c>
      <c r="F839" s="214" t="s">
        <v>1914</v>
      </c>
      <c r="G839" s="215" t="s">
        <v>1086</v>
      </c>
      <c r="H839" s="216">
        <v>1</v>
      </c>
      <c r="I839" s="217"/>
      <c r="J839" s="218">
        <f>ROUND(I839*H839,2)</f>
        <v>0</v>
      </c>
      <c r="K839" s="214" t="s">
        <v>28</v>
      </c>
      <c r="L839" s="44"/>
      <c r="M839" s="219" t="s">
        <v>28</v>
      </c>
      <c r="N839" s="220" t="s">
        <v>45</v>
      </c>
      <c r="O839" s="84"/>
      <c r="P839" s="221">
        <f>O839*H839</f>
        <v>0</v>
      </c>
      <c r="Q839" s="221">
        <v>0.125</v>
      </c>
      <c r="R839" s="221">
        <f>Q839*H839</f>
        <v>0.125</v>
      </c>
      <c r="S839" s="221">
        <v>0</v>
      </c>
      <c r="T839" s="222">
        <f>S839*H839</f>
        <v>0</v>
      </c>
      <c r="U839" s="38"/>
      <c r="V839" s="38"/>
      <c r="W839" s="38"/>
      <c r="X839" s="38"/>
      <c r="Y839" s="38"/>
      <c r="Z839" s="38"/>
      <c r="AA839" s="38"/>
      <c r="AB839" s="38"/>
      <c r="AC839" s="38"/>
      <c r="AD839" s="38"/>
      <c r="AE839" s="38"/>
      <c r="AR839" s="223" t="s">
        <v>228</v>
      </c>
      <c r="AT839" s="223" t="s">
        <v>352</v>
      </c>
      <c r="AU839" s="223" t="s">
        <v>82</v>
      </c>
      <c r="AY839" s="17" t="s">
        <v>351</v>
      </c>
      <c r="BE839" s="224">
        <f>IF(N839="základní",J839,0)</f>
        <v>0</v>
      </c>
      <c r="BF839" s="224">
        <f>IF(N839="snížená",J839,0)</f>
        <v>0</v>
      </c>
      <c r="BG839" s="224">
        <f>IF(N839="zákl. přenesená",J839,0)</f>
        <v>0</v>
      </c>
      <c r="BH839" s="224">
        <f>IF(N839="sníž. přenesená",J839,0)</f>
        <v>0</v>
      </c>
      <c r="BI839" s="224">
        <f>IF(N839="nulová",J839,0)</f>
        <v>0</v>
      </c>
      <c r="BJ839" s="17" t="s">
        <v>82</v>
      </c>
      <c r="BK839" s="224">
        <f>ROUND(I839*H839,2)</f>
        <v>0</v>
      </c>
      <c r="BL839" s="17" t="s">
        <v>228</v>
      </c>
      <c r="BM839" s="223" t="s">
        <v>1915</v>
      </c>
    </row>
    <row r="840" spans="1:51" s="12" customFormat="1" ht="12">
      <c r="A840" s="12"/>
      <c r="B840" s="225"/>
      <c r="C840" s="226"/>
      <c r="D840" s="227" t="s">
        <v>358</v>
      </c>
      <c r="E840" s="228" t="s">
        <v>28</v>
      </c>
      <c r="F840" s="229" t="s">
        <v>1088</v>
      </c>
      <c r="G840" s="226"/>
      <c r="H840" s="228" t="s">
        <v>28</v>
      </c>
      <c r="I840" s="230"/>
      <c r="J840" s="226"/>
      <c r="K840" s="226"/>
      <c r="L840" s="231"/>
      <c r="M840" s="232"/>
      <c r="N840" s="233"/>
      <c r="O840" s="233"/>
      <c r="P840" s="233"/>
      <c r="Q840" s="233"/>
      <c r="R840" s="233"/>
      <c r="S840" s="233"/>
      <c r="T840" s="234"/>
      <c r="U840" s="12"/>
      <c r="V840" s="12"/>
      <c r="W840" s="12"/>
      <c r="X840" s="12"/>
      <c r="Y840" s="12"/>
      <c r="Z840" s="12"/>
      <c r="AA840" s="12"/>
      <c r="AB840" s="12"/>
      <c r="AC840" s="12"/>
      <c r="AD840" s="12"/>
      <c r="AE840" s="12"/>
      <c r="AT840" s="235" t="s">
        <v>358</v>
      </c>
      <c r="AU840" s="235" t="s">
        <v>82</v>
      </c>
      <c r="AV840" s="12" t="s">
        <v>82</v>
      </c>
      <c r="AW840" s="12" t="s">
        <v>35</v>
      </c>
      <c r="AX840" s="12" t="s">
        <v>74</v>
      </c>
      <c r="AY840" s="235" t="s">
        <v>351</v>
      </c>
    </row>
    <row r="841" spans="1:51" s="13" customFormat="1" ht="12">
      <c r="A841" s="13"/>
      <c r="B841" s="236"/>
      <c r="C841" s="237"/>
      <c r="D841" s="227" t="s">
        <v>358</v>
      </c>
      <c r="E841" s="238" t="s">
        <v>1916</v>
      </c>
      <c r="F841" s="239" t="s">
        <v>82</v>
      </c>
      <c r="G841" s="237"/>
      <c r="H841" s="240">
        <v>1</v>
      </c>
      <c r="I841" s="241"/>
      <c r="J841" s="237"/>
      <c r="K841" s="237"/>
      <c r="L841" s="242"/>
      <c r="M841" s="243"/>
      <c r="N841" s="244"/>
      <c r="O841" s="244"/>
      <c r="P841" s="244"/>
      <c r="Q841" s="244"/>
      <c r="R841" s="244"/>
      <c r="S841" s="244"/>
      <c r="T841" s="245"/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  <c r="AE841" s="13"/>
      <c r="AT841" s="246" t="s">
        <v>358</v>
      </c>
      <c r="AU841" s="246" t="s">
        <v>82</v>
      </c>
      <c r="AV841" s="13" t="s">
        <v>138</v>
      </c>
      <c r="AW841" s="13" t="s">
        <v>35</v>
      </c>
      <c r="AX841" s="13" t="s">
        <v>82</v>
      </c>
      <c r="AY841" s="246" t="s">
        <v>351</v>
      </c>
    </row>
    <row r="842" spans="1:65" s="2" customFormat="1" ht="21.75" customHeight="1">
      <c r="A842" s="38"/>
      <c r="B842" s="39"/>
      <c r="C842" s="212" t="s">
        <v>1917</v>
      </c>
      <c r="D842" s="212" t="s">
        <v>352</v>
      </c>
      <c r="E842" s="213" t="s">
        <v>1918</v>
      </c>
      <c r="F842" s="214" t="s">
        <v>1919</v>
      </c>
      <c r="G842" s="215" t="s">
        <v>1086</v>
      </c>
      <c r="H842" s="216">
        <v>1</v>
      </c>
      <c r="I842" s="217"/>
      <c r="J842" s="218">
        <f>ROUND(I842*H842,2)</f>
        <v>0</v>
      </c>
      <c r="K842" s="214" t="s">
        <v>28</v>
      </c>
      <c r="L842" s="44"/>
      <c r="M842" s="219" t="s">
        <v>28</v>
      </c>
      <c r="N842" s="220" t="s">
        <v>45</v>
      </c>
      <c r="O842" s="84"/>
      <c r="P842" s="221">
        <f>O842*H842</f>
        <v>0</v>
      </c>
      <c r="Q842" s="221">
        <v>0</v>
      </c>
      <c r="R842" s="221">
        <f>Q842*H842</f>
        <v>0</v>
      </c>
      <c r="S842" s="221">
        <v>0</v>
      </c>
      <c r="T842" s="222">
        <f>S842*H842</f>
        <v>0</v>
      </c>
      <c r="U842" s="38"/>
      <c r="V842" s="38"/>
      <c r="W842" s="38"/>
      <c r="X842" s="38"/>
      <c r="Y842" s="38"/>
      <c r="Z842" s="38"/>
      <c r="AA842" s="38"/>
      <c r="AB842" s="38"/>
      <c r="AC842" s="38"/>
      <c r="AD842" s="38"/>
      <c r="AE842" s="38"/>
      <c r="AR842" s="223" t="s">
        <v>228</v>
      </c>
      <c r="AT842" s="223" t="s">
        <v>352</v>
      </c>
      <c r="AU842" s="223" t="s">
        <v>82</v>
      </c>
      <c r="AY842" s="17" t="s">
        <v>351</v>
      </c>
      <c r="BE842" s="224">
        <f>IF(N842="základní",J842,0)</f>
        <v>0</v>
      </c>
      <c r="BF842" s="224">
        <f>IF(N842="snížená",J842,0)</f>
        <v>0</v>
      </c>
      <c r="BG842" s="224">
        <f>IF(N842="zákl. přenesená",J842,0)</f>
        <v>0</v>
      </c>
      <c r="BH842" s="224">
        <f>IF(N842="sníž. přenesená",J842,0)</f>
        <v>0</v>
      </c>
      <c r="BI842" s="224">
        <f>IF(N842="nulová",J842,0)</f>
        <v>0</v>
      </c>
      <c r="BJ842" s="17" t="s">
        <v>82</v>
      </c>
      <c r="BK842" s="224">
        <f>ROUND(I842*H842,2)</f>
        <v>0</v>
      </c>
      <c r="BL842" s="17" t="s">
        <v>228</v>
      </c>
      <c r="BM842" s="223" t="s">
        <v>1920</v>
      </c>
    </row>
    <row r="843" spans="1:51" s="12" customFormat="1" ht="12">
      <c r="A843" s="12"/>
      <c r="B843" s="225"/>
      <c r="C843" s="226"/>
      <c r="D843" s="227" t="s">
        <v>358</v>
      </c>
      <c r="E843" s="228" t="s">
        <v>28</v>
      </c>
      <c r="F843" s="229" t="s">
        <v>1088</v>
      </c>
      <c r="G843" s="226"/>
      <c r="H843" s="228" t="s">
        <v>28</v>
      </c>
      <c r="I843" s="230"/>
      <c r="J843" s="226"/>
      <c r="K843" s="226"/>
      <c r="L843" s="231"/>
      <c r="M843" s="232"/>
      <c r="N843" s="233"/>
      <c r="O843" s="233"/>
      <c r="P843" s="233"/>
      <c r="Q843" s="233"/>
      <c r="R843" s="233"/>
      <c r="S843" s="233"/>
      <c r="T843" s="234"/>
      <c r="U843" s="12"/>
      <c r="V843" s="12"/>
      <c r="W843" s="12"/>
      <c r="X843" s="12"/>
      <c r="Y843" s="12"/>
      <c r="Z843" s="12"/>
      <c r="AA843" s="12"/>
      <c r="AB843" s="12"/>
      <c r="AC843" s="12"/>
      <c r="AD843" s="12"/>
      <c r="AE843" s="12"/>
      <c r="AT843" s="235" t="s">
        <v>358</v>
      </c>
      <c r="AU843" s="235" t="s">
        <v>82</v>
      </c>
      <c r="AV843" s="12" t="s">
        <v>82</v>
      </c>
      <c r="AW843" s="12" t="s">
        <v>35</v>
      </c>
      <c r="AX843" s="12" t="s">
        <v>74</v>
      </c>
      <c r="AY843" s="235" t="s">
        <v>351</v>
      </c>
    </row>
    <row r="844" spans="1:51" s="13" customFormat="1" ht="12">
      <c r="A844" s="13"/>
      <c r="B844" s="236"/>
      <c r="C844" s="237"/>
      <c r="D844" s="227" t="s">
        <v>358</v>
      </c>
      <c r="E844" s="238" t="s">
        <v>1921</v>
      </c>
      <c r="F844" s="239" t="s">
        <v>82</v>
      </c>
      <c r="G844" s="237"/>
      <c r="H844" s="240">
        <v>1</v>
      </c>
      <c r="I844" s="241"/>
      <c r="J844" s="237"/>
      <c r="K844" s="237"/>
      <c r="L844" s="242"/>
      <c r="M844" s="243"/>
      <c r="N844" s="244"/>
      <c r="O844" s="244"/>
      <c r="P844" s="244"/>
      <c r="Q844" s="244"/>
      <c r="R844" s="244"/>
      <c r="S844" s="244"/>
      <c r="T844" s="245"/>
      <c r="U844" s="13"/>
      <c r="V844" s="13"/>
      <c r="W844" s="13"/>
      <c r="X844" s="13"/>
      <c r="Y844" s="13"/>
      <c r="Z844" s="13"/>
      <c r="AA844" s="13"/>
      <c r="AB844" s="13"/>
      <c r="AC844" s="13"/>
      <c r="AD844" s="13"/>
      <c r="AE844" s="13"/>
      <c r="AT844" s="246" t="s">
        <v>358</v>
      </c>
      <c r="AU844" s="246" t="s">
        <v>82</v>
      </c>
      <c r="AV844" s="13" t="s">
        <v>138</v>
      </c>
      <c r="AW844" s="13" t="s">
        <v>35</v>
      </c>
      <c r="AX844" s="13" t="s">
        <v>82</v>
      </c>
      <c r="AY844" s="246" t="s">
        <v>351</v>
      </c>
    </row>
    <row r="845" spans="1:65" s="2" customFormat="1" ht="21.75" customHeight="1">
      <c r="A845" s="38"/>
      <c r="B845" s="39"/>
      <c r="C845" s="212" t="s">
        <v>1922</v>
      </c>
      <c r="D845" s="212" t="s">
        <v>352</v>
      </c>
      <c r="E845" s="213" t="s">
        <v>1923</v>
      </c>
      <c r="F845" s="214" t="s">
        <v>1924</v>
      </c>
      <c r="G845" s="215" t="s">
        <v>1086</v>
      </c>
      <c r="H845" s="216">
        <v>4</v>
      </c>
      <c r="I845" s="217"/>
      <c r="J845" s="218">
        <f>ROUND(I845*H845,2)</f>
        <v>0</v>
      </c>
      <c r="K845" s="214" t="s">
        <v>28</v>
      </c>
      <c r="L845" s="44"/>
      <c r="M845" s="219" t="s">
        <v>28</v>
      </c>
      <c r="N845" s="220" t="s">
        <v>45</v>
      </c>
      <c r="O845" s="84"/>
      <c r="P845" s="221">
        <f>O845*H845</f>
        <v>0</v>
      </c>
      <c r="Q845" s="221">
        <v>0</v>
      </c>
      <c r="R845" s="221">
        <f>Q845*H845</f>
        <v>0</v>
      </c>
      <c r="S845" s="221">
        <v>0</v>
      </c>
      <c r="T845" s="222">
        <f>S845*H845</f>
        <v>0</v>
      </c>
      <c r="U845" s="38"/>
      <c r="V845" s="38"/>
      <c r="W845" s="38"/>
      <c r="X845" s="38"/>
      <c r="Y845" s="38"/>
      <c r="Z845" s="38"/>
      <c r="AA845" s="38"/>
      <c r="AB845" s="38"/>
      <c r="AC845" s="38"/>
      <c r="AD845" s="38"/>
      <c r="AE845" s="38"/>
      <c r="AR845" s="223" t="s">
        <v>228</v>
      </c>
      <c r="AT845" s="223" t="s">
        <v>352</v>
      </c>
      <c r="AU845" s="223" t="s">
        <v>82</v>
      </c>
      <c r="AY845" s="17" t="s">
        <v>351</v>
      </c>
      <c r="BE845" s="224">
        <f>IF(N845="základní",J845,0)</f>
        <v>0</v>
      </c>
      <c r="BF845" s="224">
        <f>IF(N845="snížená",J845,0)</f>
        <v>0</v>
      </c>
      <c r="BG845" s="224">
        <f>IF(N845="zákl. přenesená",J845,0)</f>
        <v>0</v>
      </c>
      <c r="BH845" s="224">
        <f>IF(N845="sníž. přenesená",J845,0)</f>
        <v>0</v>
      </c>
      <c r="BI845" s="224">
        <f>IF(N845="nulová",J845,0)</f>
        <v>0</v>
      </c>
      <c r="BJ845" s="17" t="s">
        <v>82</v>
      </c>
      <c r="BK845" s="224">
        <f>ROUND(I845*H845,2)</f>
        <v>0</v>
      </c>
      <c r="BL845" s="17" t="s">
        <v>228</v>
      </c>
      <c r="BM845" s="223" t="s">
        <v>1925</v>
      </c>
    </row>
    <row r="846" spans="1:51" s="12" customFormat="1" ht="12">
      <c r="A846" s="12"/>
      <c r="B846" s="225"/>
      <c r="C846" s="226"/>
      <c r="D846" s="227" t="s">
        <v>358</v>
      </c>
      <c r="E846" s="228" t="s">
        <v>28</v>
      </c>
      <c r="F846" s="229" t="s">
        <v>1088</v>
      </c>
      <c r="G846" s="226"/>
      <c r="H846" s="228" t="s">
        <v>28</v>
      </c>
      <c r="I846" s="230"/>
      <c r="J846" s="226"/>
      <c r="K846" s="226"/>
      <c r="L846" s="231"/>
      <c r="M846" s="232"/>
      <c r="N846" s="233"/>
      <c r="O846" s="233"/>
      <c r="P846" s="233"/>
      <c r="Q846" s="233"/>
      <c r="R846" s="233"/>
      <c r="S846" s="233"/>
      <c r="T846" s="234"/>
      <c r="U846" s="12"/>
      <c r="V846" s="12"/>
      <c r="W846" s="12"/>
      <c r="X846" s="12"/>
      <c r="Y846" s="12"/>
      <c r="Z846" s="12"/>
      <c r="AA846" s="12"/>
      <c r="AB846" s="12"/>
      <c r="AC846" s="12"/>
      <c r="AD846" s="12"/>
      <c r="AE846" s="12"/>
      <c r="AT846" s="235" t="s">
        <v>358</v>
      </c>
      <c r="AU846" s="235" t="s">
        <v>82</v>
      </c>
      <c r="AV846" s="12" t="s">
        <v>82</v>
      </c>
      <c r="AW846" s="12" t="s">
        <v>35</v>
      </c>
      <c r="AX846" s="12" t="s">
        <v>74</v>
      </c>
      <c r="AY846" s="235" t="s">
        <v>351</v>
      </c>
    </row>
    <row r="847" spans="1:51" s="13" customFormat="1" ht="12">
      <c r="A847" s="13"/>
      <c r="B847" s="236"/>
      <c r="C847" s="237"/>
      <c r="D847" s="227" t="s">
        <v>358</v>
      </c>
      <c r="E847" s="238" t="s">
        <v>1926</v>
      </c>
      <c r="F847" s="239" t="s">
        <v>228</v>
      </c>
      <c r="G847" s="237"/>
      <c r="H847" s="240">
        <v>4</v>
      </c>
      <c r="I847" s="241"/>
      <c r="J847" s="237"/>
      <c r="K847" s="237"/>
      <c r="L847" s="242"/>
      <c r="M847" s="243"/>
      <c r="N847" s="244"/>
      <c r="O847" s="244"/>
      <c r="P847" s="244"/>
      <c r="Q847" s="244"/>
      <c r="R847" s="244"/>
      <c r="S847" s="244"/>
      <c r="T847" s="245"/>
      <c r="U847" s="13"/>
      <c r="V847" s="13"/>
      <c r="W847" s="13"/>
      <c r="X847" s="13"/>
      <c r="Y847" s="13"/>
      <c r="Z847" s="13"/>
      <c r="AA847" s="13"/>
      <c r="AB847" s="13"/>
      <c r="AC847" s="13"/>
      <c r="AD847" s="13"/>
      <c r="AE847" s="13"/>
      <c r="AT847" s="246" t="s">
        <v>358</v>
      </c>
      <c r="AU847" s="246" t="s">
        <v>82</v>
      </c>
      <c r="AV847" s="13" t="s">
        <v>138</v>
      </c>
      <c r="AW847" s="13" t="s">
        <v>35</v>
      </c>
      <c r="AX847" s="13" t="s">
        <v>82</v>
      </c>
      <c r="AY847" s="246" t="s">
        <v>351</v>
      </c>
    </row>
    <row r="848" spans="1:65" s="2" customFormat="1" ht="21.75" customHeight="1">
      <c r="A848" s="38"/>
      <c r="B848" s="39"/>
      <c r="C848" s="212" t="s">
        <v>1927</v>
      </c>
      <c r="D848" s="212" t="s">
        <v>352</v>
      </c>
      <c r="E848" s="213" t="s">
        <v>1928</v>
      </c>
      <c r="F848" s="214" t="s">
        <v>1929</v>
      </c>
      <c r="G848" s="215" t="s">
        <v>1086</v>
      </c>
      <c r="H848" s="216">
        <v>1</v>
      </c>
      <c r="I848" s="217"/>
      <c r="J848" s="218">
        <f>ROUND(I848*H848,2)</f>
        <v>0</v>
      </c>
      <c r="K848" s="214" t="s">
        <v>28</v>
      </c>
      <c r="L848" s="44"/>
      <c r="M848" s="219" t="s">
        <v>28</v>
      </c>
      <c r="N848" s="220" t="s">
        <v>45</v>
      </c>
      <c r="O848" s="84"/>
      <c r="P848" s="221">
        <f>O848*H848</f>
        <v>0</v>
      </c>
      <c r="Q848" s="221">
        <v>0</v>
      </c>
      <c r="R848" s="221">
        <f>Q848*H848</f>
        <v>0</v>
      </c>
      <c r="S848" s="221">
        <v>0</v>
      </c>
      <c r="T848" s="222">
        <f>S848*H848</f>
        <v>0</v>
      </c>
      <c r="U848" s="38"/>
      <c r="V848" s="38"/>
      <c r="W848" s="38"/>
      <c r="X848" s="38"/>
      <c r="Y848" s="38"/>
      <c r="Z848" s="38"/>
      <c r="AA848" s="38"/>
      <c r="AB848" s="38"/>
      <c r="AC848" s="38"/>
      <c r="AD848" s="38"/>
      <c r="AE848" s="38"/>
      <c r="AR848" s="223" t="s">
        <v>228</v>
      </c>
      <c r="AT848" s="223" t="s">
        <v>352</v>
      </c>
      <c r="AU848" s="223" t="s">
        <v>82</v>
      </c>
      <c r="AY848" s="17" t="s">
        <v>351</v>
      </c>
      <c r="BE848" s="224">
        <f>IF(N848="základní",J848,0)</f>
        <v>0</v>
      </c>
      <c r="BF848" s="224">
        <f>IF(N848="snížená",J848,0)</f>
        <v>0</v>
      </c>
      <c r="BG848" s="224">
        <f>IF(N848="zákl. přenesená",J848,0)</f>
        <v>0</v>
      </c>
      <c r="BH848" s="224">
        <f>IF(N848="sníž. přenesená",J848,0)</f>
        <v>0</v>
      </c>
      <c r="BI848" s="224">
        <f>IF(N848="nulová",J848,0)</f>
        <v>0</v>
      </c>
      <c r="BJ848" s="17" t="s">
        <v>82</v>
      </c>
      <c r="BK848" s="224">
        <f>ROUND(I848*H848,2)</f>
        <v>0</v>
      </c>
      <c r="BL848" s="17" t="s">
        <v>228</v>
      </c>
      <c r="BM848" s="223" t="s">
        <v>1930</v>
      </c>
    </row>
    <row r="849" spans="1:51" s="12" customFormat="1" ht="12">
      <c r="A849" s="12"/>
      <c r="B849" s="225"/>
      <c r="C849" s="226"/>
      <c r="D849" s="227" t="s">
        <v>358</v>
      </c>
      <c r="E849" s="228" t="s">
        <v>28</v>
      </c>
      <c r="F849" s="229" t="s">
        <v>1088</v>
      </c>
      <c r="G849" s="226"/>
      <c r="H849" s="228" t="s">
        <v>28</v>
      </c>
      <c r="I849" s="230"/>
      <c r="J849" s="226"/>
      <c r="K849" s="226"/>
      <c r="L849" s="231"/>
      <c r="M849" s="232"/>
      <c r="N849" s="233"/>
      <c r="O849" s="233"/>
      <c r="P849" s="233"/>
      <c r="Q849" s="233"/>
      <c r="R849" s="233"/>
      <c r="S849" s="233"/>
      <c r="T849" s="234"/>
      <c r="U849" s="12"/>
      <c r="V849" s="12"/>
      <c r="W849" s="12"/>
      <c r="X849" s="12"/>
      <c r="Y849" s="12"/>
      <c r="Z849" s="12"/>
      <c r="AA849" s="12"/>
      <c r="AB849" s="12"/>
      <c r="AC849" s="12"/>
      <c r="AD849" s="12"/>
      <c r="AE849" s="12"/>
      <c r="AT849" s="235" t="s">
        <v>358</v>
      </c>
      <c r="AU849" s="235" t="s">
        <v>82</v>
      </c>
      <c r="AV849" s="12" t="s">
        <v>82</v>
      </c>
      <c r="AW849" s="12" t="s">
        <v>35</v>
      </c>
      <c r="AX849" s="12" t="s">
        <v>74</v>
      </c>
      <c r="AY849" s="235" t="s">
        <v>351</v>
      </c>
    </row>
    <row r="850" spans="1:51" s="13" customFormat="1" ht="12">
      <c r="A850" s="13"/>
      <c r="B850" s="236"/>
      <c r="C850" s="237"/>
      <c r="D850" s="227" t="s">
        <v>358</v>
      </c>
      <c r="E850" s="238" t="s">
        <v>1931</v>
      </c>
      <c r="F850" s="239" t="s">
        <v>82</v>
      </c>
      <c r="G850" s="237"/>
      <c r="H850" s="240">
        <v>1</v>
      </c>
      <c r="I850" s="241"/>
      <c r="J850" s="237"/>
      <c r="K850" s="237"/>
      <c r="L850" s="242"/>
      <c r="M850" s="243"/>
      <c r="N850" s="244"/>
      <c r="O850" s="244"/>
      <c r="P850" s="244"/>
      <c r="Q850" s="244"/>
      <c r="R850" s="244"/>
      <c r="S850" s="244"/>
      <c r="T850" s="245"/>
      <c r="U850" s="13"/>
      <c r="V850" s="13"/>
      <c r="W850" s="13"/>
      <c r="X850" s="13"/>
      <c r="Y850" s="13"/>
      <c r="Z850" s="13"/>
      <c r="AA850" s="13"/>
      <c r="AB850" s="13"/>
      <c r="AC850" s="13"/>
      <c r="AD850" s="13"/>
      <c r="AE850" s="13"/>
      <c r="AT850" s="246" t="s">
        <v>358</v>
      </c>
      <c r="AU850" s="246" t="s">
        <v>82</v>
      </c>
      <c r="AV850" s="13" t="s">
        <v>138</v>
      </c>
      <c r="AW850" s="13" t="s">
        <v>35</v>
      </c>
      <c r="AX850" s="13" t="s">
        <v>82</v>
      </c>
      <c r="AY850" s="246" t="s">
        <v>351</v>
      </c>
    </row>
    <row r="851" spans="1:65" s="2" customFormat="1" ht="21.75" customHeight="1">
      <c r="A851" s="38"/>
      <c r="B851" s="39"/>
      <c r="C851" s="212" t="s">
        <v>1932</v>
      </c>
      <c r="D851" s="212" t="s">
        <v>352</v>
      </c>
      <c r="E851" s="213" t="s">
        <v>1933</v>
      </c>
      <c r="F851" s="214" t="s">
        <v>1934</v>
      </c>
      <c r="G851" s="215" t="s">
        <v>1086</v>
      </c>
      <c r="H851" s="216">
        <v>1</v>
      </c>
      <c r="I851" s="217"/>
      <c r="J851" s="218">
        <f>ROUND(I851*H851,2)</f>
        <v>0</v>
      </c>
      <c r="K851" s="214" t="s">
        <v>28</v>
      </c>
      <c r="L851" s="44"/>
      <c r="M851" s="219" t="s">
        <v>28</v>
      </c>
      <c r="N851" s="220" t="s">
        <v>45</v>
      </c>
      <c r="O851" s="84"/>
      <c r="P851" s="221">
        <f>O851*H851</f>
        <v>0</v>
      </c>
      <c r="Q851" s="221">
        <v>0</v>
      </c>
      <c r="R851" s="221">
        <f>Q851*H851</f>
        <v>0</v>
      </c>
      <c r="S851" s="221">
        <v>0</v>
      </c>
      <c r="T851" s="222">
        <f>S851*H851</f>
        <v>0</v>
      </c>
      <c r="U851" s="38"/>
      <c r="V851" s="38"/>
      <c r="W851" s="38"/>
      <c r="X851" s="38"/>
      <c r="Y851" s="38"/>
      <c r="Z851" s="38"/>
      <c r="AA851" s="38"/>
      <c r="AB851" s="38"/>
      <c r="AC851" s="38"/>
      <c r="AD851" s="38"/>
      <c r="AE851" s="38"/>
      <c r="AR851" s="223" t="s">
        <v>228</v>
      </c>
      <c r="AT851" s="223" t="s">
        <v>352</v>
      </c>
      <c r="AU851" s="223" t="s">
        <v>82</v>
      </c>
      <c r="AY851" s="17" t="s">
        <v>351</v>
      </c>
      <c r="BE851" s="224">
        <f>IF(N851="základní",J851,0)</f>
        <v>0</v>
      </c>
      <c r="BF851" s="224">
        <f>IF(N851="snížená",J851,0)</f>
        <v>0</v>
      </c>
      <c r="BG851" s="224">
        <f>IF(N851="zákl. přenesená",J851,0)</f>
        <v>0</v>
      </c>
      <c r="BH851" s="224">
        <f>IF(N851="sníž. přenesená",J851,0)</f>
        <v>0</v>
      </c>
      <c r="BI851" s="224">
        <f>IF(N851="nulová",J851,0)</f>
        <v>0</v>
      </c>
      <c r="BJ851" s="17" t="s">
        <v>82</v>
      </c>
      <c r="BK851" s="224">
        <f>ROUND(I851*H851,2)</f>
        <v>0</v>
      </c>
      <c r="BL851" s="17" t="s">
        <v>228</v>
      </c>
      <c r="BM851" s="223" t="s">
        <v>1935</v>
      </c>
    </row>
    <row r="852" spans="1:51" s="12" customFormat="1" ht="12">
      <c r="A852" s="12"/>
      <c r="B852" s="225"/>
      <c r="C852" s="226"/>
      <c r="D852" s="227" t="s">
        <v>358</v>
      </c>
      <c r="E852" s="228" t="s">
        <v>28</v>
      </c>
      <c r="F852" s="229" t="s">
        <v>1088</v>
      </c>
      <c r="G852" s="226"/>
      <c r="H852" s="228" t="s">
        <v>28</v>
      </c>
      <c r="I852" s="230"/>
      <c r="J852" s="226"/>
      <c r="K852" s="226"/>
      <c r="L852" s="231"/>
      <c r="M852" s="232"/>
      <c r="N852" s="233"/>
      <c r="O852" s="233"/>
      <c r="P852" s="233"/>
      <c r="Q852" s="233"/>
      <c r="R852" s="233"/>
      <c r="S852" s="233"/>
      <c r="T852" s="234"/>
      <c r="U852" s="12"/>
      <c r="V852" s="12"/>
      <c r="W852" s="12"/>
      <c r="X852" s="12"/>
      <c r="Y852" s="12"/>
      <c r="Z852" s="12"/>
      <c r="AA852" s="12"/>
      <c r="AB852" s="12"/>
      <c r="AC852" s="12"/>
      <c r="AD852" s="12"/>
      <c r="AE852" s="12"/>
      <c r="AT852" s="235" t="s">
        <v>358</v>
      </c>
      <c r="AU852" s="235" t="s">
        <v>82</v>
      </c>
      <c r="AV852" s="12" t="s">
        <v>82</v>
      </c>
      <c r="AW852" s="12" t="s">
        <v>35</v>
      </c>
      <c r="AX852" s="12" t="s">
        <v>74</v>
      </c>
      <c r="AY852" s="235" t="s">
        <v>351</v>
      </c>
    </row>
    <row r="853" spans="1:51" s="13" customFormat="1" ht="12">
      <c r="A853" s="13"/>
      <c r="B853" s="236"/>
      <c r="C853" s="237"/>
      <c r="D853" s="227" t="s">
        <v>358</v>
      </c>
      <c r="E853" s="238" t="s">
        <v>1936</v>
      </c>
      <c r="F853" s="239" t="s">
        <v>82</v>
      </c>
      <c r="G853" s="237"/>
      <c r="H853" s="240">
        <v>1</v>
      </c>
      <c r="I853" s="241"/>
      <c r="J853" s="237"/>
      <c r="K853" s="237"/>
      <c r="L853" s="242"/>
      <c r="M853" s="243"/>
      <c r="N853" s="244"/>
      <c r="O853" s="244"/>
      <c r="P853" s="244"/>
      <c r="Q853" s="244"/>
      <c r="R853" s="244"/>
      <c r="S853" s="244"/>
      <c r="T853" s="245"/>
      <c r="U853" s="13"/>
      <c r="V853" s="13"/>
      <c r="W853" s="13"/>
      <c r="X853" s="13"/>
      <c r="Y853" s="13"/>
      <c r="Z853" s="13"/>
      <c r="AA853" s="13"/>
      <c r="AB853" s="13"/>
      <c r="AC853" s="13"/>
      <c r="AD853" s="13"/>
      <c r="AE853" s="13"/>
      <c r="AT853" s="246" t="s">
        <v>358</v>
      </c>
      <c r="AU853" s="246" t="s">
        <v>82</v>
      </c>
      <c r="AV853" s="13" t="s">
        <v>138</v>
      </c>
      <c r="AW853" s="13" t="s">
        <v>35</v>
      </c>
      <c r="AX853" s="13" t="s">
        <v>82</v>
      </c>
      <c r="AY853" s="246" t="s">
        <v>351</v>
      </c>
    </row>
    <row r="854" spans="1:65" s="2" customFormat="1" ht="21.75" customHeight="1">
      <c r="A854" s="38"/>
      <c r="B854" s="39"/>
      <c r="C854" s="212" t="s">
        <v>1937</v>
      </c>
      <c r="D854" s="212" t="s">
        <v>352</v>
      </c>
      <c r="E854" s="213" t="s">
        <v>1938</v>
      </c>
      <c r="F854" s="214" t="s">
        <v>1939</v>
      </c>
      <c r="G854" s="215" t="s">
        <v>1086</v>
      </c>
      <c r="H854" s="216">
        <v>4</v>
      </c>
      <c r="I854" s="217"/>
      <c r="J854" s="218">
        <f>ROUND(I854*H854,2)</f>
        <v>0</v>
      </c>
      <c r="K854" s="214" t="s">
        <v>28</v>
      </c>
      <c r="L854" s="44"/>
      <c r="M854" s="219" t="s">
        <v>28</v>
      </c>
      <c r="N854" s="220" t="s">
        <v>45</v>
      </c>
      <c r="O854" s="84"/>
      <c r="P854" s="221">
        <f>O854*H854</f>
        <v>0</v>
      </c>
      <c r="Q854" s="221">
        <v>0</v>
      </c>
      <c r="R854" s="221">
        <f>Q854*H854</f>
        <v>0</v>
      </c>
      <c r="S854" s="221">
        <v>0</v>
      </c>
      <c r="T854" s="222">
        <f>S854*H854</f>
        <v>0</v>
      </c>
      <c r="U854" s="38"/>
      <c r="V854" s="38"/>
      <c r="W854" s="38"/>
      <c r="X854" s="38"/>
      <c r="Y854" s="38"/>
      <c r="Z854" s="38"/>
      <c r="AA854" s="38"/>
      <c r="AB854" s="38"/>
      <c r="AC854" s="38"/>
      <c r="AD854" s="38"/>
      <c r="AE854" s="38"/>
      <c r="AR854" s="223" t="s">
        <v>228</v>
      </c>
      <c r="AT854" s="223" t="s">
        <v>352</v>
      </c>
      <c r="AU854" s="223" t="s">
        <v>82</v>
      </c>
      <c r="AY854" s="17" t="s">
        <v>351</v>
      </c>
      <c r="BE854" s="224">
        <f>IF(N854="základní",J854,0)</f>
        <v>0</v>
      </c>
      <c r="BF854" s="224">
        <f>IF(N854="snížená",J854,0)</f>
        <v>0</v>
      </c>
      <c r="BG854" s="224">
        <f>IF(N854="zákl. přenesená",J854,0)</f>
        <v>0</v>
      </c>
      <c r="BH854" s="224">
        <f>IF(N854="sníž. přenesená",J854,0)</f>
        <v>0</v>
      </c>
      <c r="BI854" s="224">
        <f>IF(N854="nulová",J854,0)</f>
        <v>0</v>
      </c>
      <c r="BJ854" s="17" t="s">
        <v>82</v>
      </c>
      <c r="BK854" s="224">
        <f>ROUND(I854*H854,2)</f>
        <v>0</v>
      </c>
      <c r="BL854" s="17" t="s">
        <v>228</v>
      </c>
      <c r="BM854" s="223" t="s">
        <v>1940</v>
      </c>
    </row>
    <row r="855" spans="1:51" s="12" customFormat="1" ht="12">
      <c r="A855" s="12"/>
      <c r="B855" s="225"/>
      <c r="C855" s="226"/>
      <c r="D855" s="227" t="s">
        <v>358</v>
      </c>
      <c r="E855" s="228" t="s">
        <v>28</v>
      </c>
      <c r="F855" s="229" t="s">
        <v>1088</v>
      </c>
      <c r="G855" s="226"/>
      <c r="H855" s="228" t="s">
        <v>28</v>
      </c>
      <c r="I855" s="230"/>
      <c r="J855" s="226"/>
      <c r="K855" s="226"/>
      <c r="L855" s="231"/>
      <c r="M855" s="232"/>
      <c r="N855" s="233"/>
      <c r="O855" s="233"/>
      <c r="P855" s="233"/>
      <c r="Q855" s="233"/>
      <c r="R855" s="233"/>
      <c r="S855" s="233"/>
      <c r="T855" s="234"/>
      <c r="U855" s="12"/>
      <c r="V855" s="12"/>
      <c r="W855" s="12"/>
      <c r="X855" s="12"/>
      <c r="Y855" s="12"/>
      <c r="Z855" s="12"/>
      <c r="AA855" s="12"/>
      <c r="AB855" s="12"/>
      <c r="AC855" s="12"/>
      <c r="AD855" s="12"/>
      <c r="AE855" s="12"/>
      <c r="AT855" s="235" t="s">
        <v>358</v>
      </c>
      <c r="AU855" s="235" t="s">
        <v>82</v>
      </c>
      <c r="AV855" s="12" t="s">
        <v>82</v>
      </c>
      <c r="AW855" s="12" t="s">
        <v>35</v>
      </c>
      <c r="AX855" s="12" t="s">
        <v>74</v>
      </c>
      <c r="AY855" s="235" t="s">
        <v>351</v>
      </c>
    </row>
    <row r="856" spans="1:51" s="13" customFormat="1" ht="12">
      <c r="A856" s="13"/>
      <c r="B856" s="236"/>
      <c r="C856" s="237"/>
      <c r="D856" s="227" t="s">
        <v>358</v>
      </c>
      <c r="E856" s="238" t="s">
        <v>1941</v>
      </c>
      <c r="F856" s="239" t="s">
        <v>228</v>
      </c>
      <c r="G856" s="237"/>
      <c r="H856" s="240">
        <v>4</v>
      </c>
      <c r="I856" s="241"/>
      <c r="J856" s="237"/>
      <c r="K856" s="237"/>
      <c r="L856" s="242"/>
      <c r="M856" s="243"/>
      <c r="N856" s="244"/>
      <c r="O856" s="244"/>
      <c r="P856" s="244"/>
      <c r="Q856" s="244"/>
      <c r="R856" s="244"/>
      <c r="S856" s="244"/>
      <c r="T856" s="245"/>
      <c r="U856" s="13"/>
      <c r="V856" s="13"/>
      <c r="W856" s="13"/>
      <c r="X856" s="13"/>
      <c r="Y856" s="13"/>
      <c r="Z856" s="13"/>
      <c r="AA856" s="13"/>
      <c r="AB856" s="13"/>
      <c r="AC856" s="13"/>
      <c r="AD856" s="13"/>
      <c r="AE856" s="13"/>
      <c r="AT856" s="246" t="s">
        <v>358</v>
      </c>
      <c r="AU856" s="246" t="s">
        <v>82</v>
      </c>
      <c r="AV856" s="13" t="s">
        <v>138</v>
      </c>
      <c r="AW856" s="13" t="s">
        <v>35</v>
      </c>
      <c r="AX856" s="13" t="s">
        <v>82</v>
      </c>
      <c r="AY856" s="246" t="s">
        <v>351</v>
      </c>
    </row>
    <row r="857" spans="1:65" s="2" customFormat="1" ht="21.75" customHeight="1">
      <c r="A857" s="38"/>
      <c r="B857" s="39"/>
      <c r="C857" s="212" t="s">
        <v>1942</v>
      </c>
      <c r="D857" s="212" t="s">
        <v>352</v>
      </c>
      <c r="E857" s="213" t="s">
        <v>1943</v>
      </c>
      <c r="F857" s="214" t="s">
        <v>1944</v>
      </c>
      <c r="G857" s="215" t="s">
        <v>1086</v>
      </c>
      <c r="H857" s="216">
        <v>1</v>
      </c>
      <c r="I857" s="217"/>
      <c r="J857" s="218">
        <f>ROUND(I857*H857,2)</f>
        <v>0</v>
      </c>
      <c r="K857" s="214" t="s">
        <v>28</v>
      </c>
      <c r="L857" s="44"/>
      <c r="M857" s="219" t="s">
        <v>28</v>
      </c>
      <c r="N857" s="220" t="s">
        <v>45</v>
      </c>
      <c r="O857" s="84"/>
      <c r="P857" s="221">
        <f>O857*H857</f>
        <v>0</v>
      </c>
      <c r="Q857" s="221">
        <v>0</v>
      </c>
      <c r="R857" s="221">
        <f>Q857*H857</f>
        <v>0</v>
      </c>
      <c r="S857" s="221">
        <v>0</v>
      </c>
      <c r="T857" s="222">
        <f>S857*H857</f>
        <v>0</v>
      </c>
      <c r="U857" s="38"/>
      <c r="V857" s="38"/>
      <c r="W857" s="38"/>
      <c r="X857" s="38"/>
      <c r="Y857" s="38"/>
      <c r="Z857" s="38"/>
      <c r="AA857" s="38"/>
      <c r="AB857" s="38"/>
      <c r="AC857" s="38"/>
      <c r="AD857" s="38"/>
      <c r="AE857" s="38"/>
      <c r="AR857" s="223" t="s">
        <v>228</v>
      </c>
      <c r="AT857" s="223" t="s">
        <v>352</v>
      </c>
      <c r="AU857" s="223" t="s">
        <v>82</v>
      </c>
      <c r="AY857" s="17" t="s">
        <v>351</v>
      </c>
      <c r="BE857" s="224">
        <f>IF(N857="základní",J857,0)</f>
        <v>0</v>
      </c>
      <c r="BF857" s="224">
        <f>IF(N857="snížená",J857,0)</f>
        <v>0</v>
      </c>
      <c r="BG857" s="224">
        <f>IF(N857="zákl. přenesená",J857,0)</f>
        <v>0</v>
      </c>
      <c r="BH857" s="224">
        <f>IF(N857="sníž. přenesená",J857,0)</f>
        <v>0</v>
      </c>
      <c r="BI857" s="224">
        <f>IF(N857="nulová",J857,0)</f>
        <v>0</v>
      </c>
      <c r="BJ857" s="17" t="s">
        <v>82</v>
      </c>
      <c r="BK857" s="224">
        <f>ROUND(I857*H857,2)</f>
        <v>0</v>
      </c>
      <c r="BL857" s="17" t="s">
        <v>228</v>
      </c>
      <c r="BM857" s="223" t="s">
        <v>1945</v>
      </c>
    </row>
    <row r="858" spans="1:51" s="12" customFormat="1" ht="12">
      <c r="A858" s="12"/>
      <c r="B858" s="225"/>
      <c r="C858" s="226"/>
      <c r="D858" s="227" t="s">
        <v>358</v>
      </c>
      <c r="E858" s="228" t="s">
        <v>28</v>
      </c>
      <c r="F858" s="229" t="s">
        <v>1946</v>
      </c>
      <c r="G858" s="226"/>
      <c r="H858" s="228" t="s">
        <v>28</v>
      </c>
      <c r="I858" s="230"/>
      <c r="J858" s="226"/>
      <c r="K858" s="226"/>
      <c r="L858" s="231"/>
      <c r="M858" s="232"/>
      <c r="N858" s="233"/>
      <c r="O858" s="233"/>
      <c r="P858" s="233"/>
      <c r="Q858" s="233"/>
      <c r="R858" s="233"/>
      <c r="S858" s="233"/>
      <c r="T858" s="234"/>
      <c r="U858" s="12"/>
      <c r="V858" s="12"/>
      <c r="W858" s="12"/>
      <c r="X858" s="12"/>
      <c r="Y858" s="12"/>
      <c r="Z858" s="12"/>
      <c r="AA858" s="12"/>
      <c r="AB858" s="12"/>
      <c r="AC858" s="12"/>
      <c r="AD858" s="12"/>
      <c r="AE858" s="12"/>
      <c r="AT858" s="235" t="s">
        <v>358</v>
      </c>
      <c r="AU858" s="235" t="s">
        <v>82</v>
      </c>
      <c r="AV858" s="12" t="s">
        <v>82</v>
      </c>
      <c r="AW858" s="12" t="s">
        <v>35</v>
      </c>
      <c r="AX858" s="12" t="s">
        <v>74</v>
      </c>
      <c r="AY858" s="235" t="s">
        <v>351</v>
      </c>
    </row>
    <row r="859" spans="1:51" s="13" customFormat="1" ht="12">
      <c r="A859" s="13"/>
      <c r="B859" s="236"/>
      <c r="C859" s="237"/>
      <c r="D859" s="227" t="s">
        <v>358</v>
      </c>
      <c r="E859" s="238" t="s">
        <v>1947</v>
      </c>
      <c r="F859" s="239" t="s">
        <v>82</v>
      </c>
      <c r="G859" s="237"/>
      <c r="H859" s="240">
        <v>1</v>
      </c>
      <c r="I859" s="241"/>
      <c r="J859" s="237"/>
      <c r="K859" s="237"/>
      <c r="L859" s="242"/>
      <c r="M859" s="243"/>
      <c r="N859" s="244"/>
      <c r="O859" s="244"/>
      <c r="P859" s="244"/>
      <c r="Q859" s="244"/>
      <c r="R859" s="244"/>
      <c r="S859" s="244"/>
      <c r="T859" s="245"/>
      <c r="U859" s="13"/>
      <c r="V859" s="13"/>
      <c r="W859" s="13"/>
      <c r="X859" s="13"/>
      <c r="Y859" s="13"/>
      <c r="Z859" s="13"/>
      <c r="AA859" s="13"/>
      <c r="AB859" s="13"/>
      <c r="AC859" s="13"/>
      <c r="AD859" s="13"/>
      <c r="AE859" s="13"/>
      <c r="AT859" s="246" t="s">
        <v>358</v>
      </c>
      <c r="AU859" s="246" t="s">
        <v>82</v>
      </c>
      <c r="AV859" s="13" t="s">
        <v>138</v>
      </c>
      <c r="AW859" s="13" t="s">
        <v>35</v>
      </c>
      <c r="AX859" s="13" t="s">
        <v>82</v>
      </c>
      <c r="AY859" s="246" t="s">
        <v>351</v>
      </c>
    </row>
    <row r="860" spans="1:65" s="2" customFormat="1" ht="21.75" customHeight="1">
      <c r="A860" s="38"/>
      <c r="B860" s="39"/>
      <c r="C860" s="212" t="s">
        <v>1948</v>
      </c>
      <c r="D860" s="212" t="s">
        <v>352</v>
      </c>
      <c r="E860" s="213" t="s">
        <v>1949</v>
      </c>
      <c r="F860" s="214" t="s">
        <v>1950</v>
      </c>
      <c r="G860" s="215" t="s">
        <v>1086</v>
      </c>
      <c r="H860" s="216">
        <v>1</v>
      </c>
      <c r="I860" s="217"/>
      <c r="J860" s="218">
        <f>ROUND(I860*H860,2)</f>
        <v>0</v>
      </c>
      <c r="K860" s="214" t="s">
        <v>28</v>
      </c>
      <c r="L860" s="44"/>
      <c r="M860" s="219" t="s">
        <v>28</v>
      </c>
      <c r="N860" s="220" t="s">
        <v>45</v>
      </c>
      <c r="O860" s="84"/>
      <c r="P860" s="221">
        <f>O860*H860</f>
        <v>0</v>
      </c>
      <c r="Q860" s="221">
        <v>0</v>
      </c>
      <c r="R860" s="221">
        <f>Q860*H860</f>
        <v>0</v>
      </c>
      <c r="S860" s="221">
        <v>0</v>
      </c>
      <c r="T860" s="222">
        <f>S860*H860</f>
        <v>0</v>
      </c>
      <c r="U860" s="38"/>
      <c r="V860" s="38"/>
      <c r="W860" s="38"/>
      <c r="X860" s="38"/>
      <c r="Y860" s="38"/>
      <c r="Z860" s="38"/>
      <c r="AA860" s="38"/>
      <c r="AB860" s="38"/>
      <c r="AC860" s="38"/>
      <c r="AD860" s="38"/>
      <c r="AE860" s="38"/>
      <c r="AR860" s="223" t="s">
        <v>228</v>
      </c>
      <c r="AT860" s="223" t="s">
        <v>352</v>
      </c>
      <c r="AU860" s="223" t="s">
        <v>82</v>
      </c>
      <c r="AY860" s="17" t="s">
        <v>351</v>
      </c>
      <c r="BE860" s="224">
        <f>IF(N860="základní",J860,0)</f>
        <v>0</v>
      </c>
      <c r="BF860" s="224">
        <f>IF(N860="snížená",J860,0)</f>
        <v>0</v>
      </c>
      <c r="BG860" s="224">
        <f>IF(N860="zákl. přenesená",J860,0)</f>
        <v>0</v>
      </c>
      <c r="BH860" s="224">
        <f>IF(N860="sníž. přenesená",J860,0)</f>
        <v>0</v>
      </c>
      <c r="BI860" s="224">
        <f>IF(N860="nulová",J860,0)</f>
        <v>0</v>
      </c>
      <c r="BJ860" s="17" t="s">
        <v>82</v>
      </c>
      <c r="BK860" s="224">
        <f>ROUND(I860*H860,2)</f>
        <v>0</v>
      </c>
      <c r="BL860" s="17" t="s">
        <v>228</v>
      </c>
      <c r="BM860" s="223" t="s">
        <v>1951</v>
      </c>
    </row>
    <row r="861" spans="1:51" s="12" customFormat="1" ht="12">
      <c r="A861" s="12"/>
      <c r="B861" s="225"/>
      <c r="C861" s="226"/>
      <c r="D861" s="227" t="s">
        <v>358</v>
      </c>
      <c r="E861" s="228" t="s">
        <v>28</v>
      </c>
      <c r="F861" s="229" t="s">
        <v>582</v>
      </c>
      <c r="G861" s="226"/>
      <c r="H861" s="228" t="s">
        <v>28</v>
      </c>
      <c r="I861" s="230"/>
      <c r="J861" s="226"/>
      <c r="K861" s="226"/>
      <c r="L861" s="231"/>
      <c r="M861" s="232"/>
      <c r="N861" s="233"/>
      <c r="O861" s="233"/>
      <c r="P861" s="233"/>
      <c r="Q861" s="233"/>
      <c r="R861" s="233"/>
      <c r="S861" s="233"/>
      <c r="T861" s="234"/>
      <c r="U861" s="12"/>
      <c r="V861" s="12"/>
      <c r="W861" s="12"/>
      <c r="X861" s="12"/>
      <c r="Y861" s="12"/>
      <c r="Z861" s="12"/>
      <c r="AA861" s="12"/>
      <c r="AB861" s="12"/>
      <c r="AC861" s="12"/>
      <c r="AD861" s="12"/>
      <c r="AE861" s="12"/>
      <c r="AT861" s="235" t="s">
        <v>358</v>
      </c>
      <c r="AU861" s="235" t="s">
        <v>82</v>
      </c>
      <c r="AV861" s="12" t="s">
        <v>82</v>
      </c>
      <c r="AW861" s="12" t="s">
        <v>35</v>
      </c>
      <c r="AX861" s="12" t="s">
        <v>74</v>
      </c>
      <c r="AY861" s="235" t="s">
        <v>351</v>
      </c>
    </row>
    <row r="862" spans="1:51" s="13" customFormat="1" ht="12">
      <c r="A862" s="13"/>
      <c r="B862" s="236"/>
      <c r="C862" s="237"/>
      <c r="D862" s="227" t="s">
        <v>358</v>
      </c>
      <c r="E862" s="238" t="s">
        <v>1952</v>
      </c>
      <c r="F862" s="239" t="s">
        <v>82</v>
      </c>
      <c r="G862" s="237"/>
      <c r="H862" s="240">
        <v>1</v>
      </c>
      <c r="I862" s="241"/>
      <c r="J862" s="237"/>
      <c r="K862" s="237"/>
      <c r="L862" s="242"/>
      <c r="M862" s="243"/>
      <c r="N862" s="244"/>
      <c r="O862" s="244"/>
      <c r="P862" s="244"/>
      <c r="Q862" s="244"/>
      <c r="R862" s="244"/>
      <c r="S862" s="244"/>
      <c r="T862" s="245"/>
      <c r="U862" s="13"/>
      <c r="V862" s="13"/>
      <c r="W862" s="13"/>
      <c r="X862" s="13"/>
      <c r="Y862" s="13"/>
      <c r="Z862" s="13"/>
      <c r="AA862" s="13"/>
      <c r="AB862" s="13"/>
      <c r="AC862" s="13"/>
      <c r="AD862" s="13"/>
      <c r="AE862" s="13"/>
      <c r="AT862" s="246" t="s">
        <v>358</v>
      </c>
      <c r="AU862" s="246" t="s">
        <v>82</v>
      </c>
      <c r="AV862" s="13" t="s">
        <v>138</v>
      </c>
      <c r="AW862" s="13" t="s">
        <v>35</v>
      </c>
      <c r="AX862" s="13" t="s">
        <v>82</v>
      </c>
      <c r="AY862" s="246" t="s">
        <v>351</v>
      </c>
    </row>
    <row r="863" spans="1:65" s="2" customFormat="1" ht="21.75" customHeight="1">
      <c r="A863" s="38"/>
      <c r="B863" s="39"/>
      <c r="C863" s="212" t="s">
        <v>1953</v>
      </c>
      <c r="D863" s="212" t="s">
        <v>352</v>
      </c>
      <c r="E863" s="213" t="s">
        <v>1954</v>
      </c>
      <c r="F863" s="214" t="s">
        <v>1955</v>
      </c>
      <c r="G863" s="215" t="s">
        <v>1086</v>
      </c>
      <c r="H863" s="216">
        <v>2</v>
      </c>
      <c r="I863" s="217"/>
      <c r="J863" s="218">
        <f>ROUND(I863*H863,2)</f>
        <v>0</v>
      </c>
      <c r="K863" s="214" t="s">
        <v>28</v>
      </c>
      <c r="L863" s="44"/>
      <c r="M863" s="219" t="s">
        <v>28</v>
      </c>
      <c r="N863" s="220" t="s">
        <v>45</v>
      </c>
      <c r="O863" s="84"/>
      <c r="P863" s="221">
        <f>O863*H863</f>
        <v>0</v>
      </c>
      <c r="Q863" s="221">
        <v>0</v>
      </c>
      <c r="R863" s="221">
        <f>Q863*H863</f>
        <v>0</v>
      </c>
      <c r="S863" s="221">
        <v>0</v>
      </c>
      <c r="T863" s="222">
        <f>S863*H863</f>
        <v>0</v>
      </c>
      <c r="U863" s="38"/>
      <c r="V863" s="38"/>
      <c r="W863" s="38"/>
      <c r="X863" s="38"/>
      <c r="Y863" s="38"/>
      <c r="Z863" s="38"/>
      <c r="AA863" s="38"/>
      <c r="AB863" s="38"/>
      <c r="AC863" s="38"/>
      <c r="AD863" s="38"/>
      <c r="AE863" s="38"/>
      <c r="AR863" s="223" t="s">
        <v>228</v>
      </c>
      <c r="AT863" s="223" t="s">
        <v>352</v>
      </c>
      <c r="AU863" s="223" t="s">
        <v>82</v>
      </c>
      <c r="AY863" s="17" t="s">
        <v>351</v>
      </c>
      <c r="BE863" s="224">
        <f>IF(N863="základní",J863,0)</f>
        <v>0</v>
      </c>
      <c r="BF863" s="224">
        <f>IF(N863="snížená",J863,0)</f>
        <v>0</v>
      </c>
      <c r="BG863" s="224">
        <f>IF(N863="zákl. přenesená",J863,0)</f>
        <v>0</v>
      </c>
      <c r="BH863" s="224">
        <f>IF(N863="sníž. přenesená",J863,0)</f>
        <v>0</v>
      </c>
      <c r="BI863" s="224">
        <f>IF(N863="nulová",J863,0)</f>
        <v>0</v>
      </c>
      <c r="BJ863" s="17" t="s">
        <v>82</v>
      </c>
      <c r="BK863" s="224">
        <f>ROUND(I863*H863,2)</f>
        <v>0</v>
      </c>
      <c r="BL863" s="17" t="s">
        <v>228</v>
      </c>
      <c r="BM863" s="223" t="s">
        <v>1956</v>
      </c>
    </row>
    <row r="864" spans="1:51" s="12" customFormat="1" ht="12">
      <c r="A864" s="12"/>
      <c r="B864" s="225"/>
      <c r="C864" s="226"/>
      <c r="D864" s="227" t="s">
        <v>358</v>
      </c>
      <c r="E864" s="228" t="s">
        <v>28</v>
      </c>
      <c r="F864" s="229" t="s">
        <v>1088</v>
      </c>
      <c r="G864" s="226"/>
      <c r="H864" s="228" t="s">
        <v>28</v>
      </c>
      <c r="I864" s="230"/>
      <c r="J864" s="226"/>
      <c r="K864" s="226"/>
      <c r="L864" s="231"/>
      <c r="M864" s="232"/>
      <c r="N864" s="233"/>
      <c r="O864" s="233"/>
      <c r="P864" s="233"/>
      <c r="Q864" s="233"/>
      <c r="R864" s="233"/>
      <c r="S864" s="233"/>
      <c r="T864" s="234"/>
      <c r="U864" s="12"/>
      <c r="V864" s="12"/>
      <c r="W864" s="12"/>
      <c r="X864" s="12"/>
      <c r="Y864" s="12"/>
      <c r="Z864" s="12"/>
      <c r="AA864" s="12"/>
      <c r="AB864" s="12"/>
      <c r="AC864" s="12"/>
      <c r="AD864" s="12"/>
      <c r="AE864" s="12"/>
      <c r="AT864" s="235" t="s">
        <v>358</v>
      </c>
      <c r="AU864" s="235" t="s">
        <v>82</v>
      </c>
      <c r="AV864" s="12" t="s">
        <v>82</v>
      </c>
      <c r="AW864" s="12" t="s">
        <v>35</v>
      </c>
      <c r="AX864" s="12" t="s">
        <v>74</v>
      </c>
      <c r="AY864" s="235" t="s">
        <v>351</v>
      </c>
    </row>
    <row r="865" spans="1:51" s="13" customFormat="1" ht="12">
      <c r="A865" s="13"/>
      <c r="B865" s="236"/>
      <c r="C865" s="237"/>
      <c r="D865" s="227" t="s">
        <v>358</v>
      </c>
      <c r="E865" s="238" t="s">
        <v>1957</v>
      </c>
      <c r="F865" s="239" t="s">
        <v>138</v>
      </c>
      <c r="G865" s="237"/>
      <c r="H865" s="240">
        <v>2</v>
      </c>
      <c r="I865" s="241"/>
      <c r="J865" s="237"/>
      <c r="K865" s="237"/>
      <c r="L865" s="242"/>
      <c r="M865" s="243"/>
      <c r="N865" s="244"/>
      <c r="O865" s="244"/>
      <c r="P865" s="244"/>
      <c r="Q865" s="244"/>
      <c r="R865" s="244"/>
      <c r="S865" s="244"/>
      <c r="T865" s="245"/>
      <c r="U865" s="13"/>
      <c r="V865" s="13"/>
      <c r="W865" s="13"/>
      <c r="X865" s="13"/>
      <c r="Y865" s="13"/>
      <c r="Z865" s="13"/>
      <c r="AA865" s="13"/>
      <c r="AB865" s="13"/>
      <c r="AC865" s="13"/>
      <c r="AD865" s="13"/>
      <c r="AE865" s="13"/>
      <c r="AT865" s="246" t="s">
        <v>358</v>
      </c>
      <c r="AU865" s="246" t="s">
        <v>82</v>
      </c>
      <c r="AV865" s="13" t="s">
        <v>138</v>
      </c>
      <c r="AW865" s="13" t="s">
        <v>35</v>
      </c>
      <c r="AX865" s="13" t="s">
        <v>82</v>
      </c>
      <c r="AY865" s="246" t="s">
        <v>351</v>
      </c>
    </row>
    <row r="866" spans="1:65" s="2" customFormat="1" ht="44.25" customHeight="1">
      <c r="A866" s="38"/>
      <c r="B866" s="39"/>
      <c r="C866" s="212" t="s">
        <v>1958</v>
      </c>
      <c r="D866" s="212" t="s">
        <v>352</v>
      </c>
      <c r="E866" s="213" t="s">
        <v>1959</v>
      </c>
      <c r="F866" s="214" t="s">
        <v>1960</v>
      </c>
      <c r="G866" s="215" t="s">
        <v>540</v>
      </c>
      <c r="H866" s="216">
        <v>1.664</v>
      </c>
      <c r="I866" s="217"/>
      <c r="J866" s="218">
        <f>ROUND(I866*H866,2)</f>
        <v>0</v>
      </c>
      <c r="K866" s="214" t="s">
        <v>356</v>
      </c>
      <c r="L866" s="44"/>
      <c r="M866" s="219" t="s">
        <v>28</v>
      </c>
      <c r="N866" s="220" t="s">
        <v>45</v>
      </c>
      <c r="O866" s="84"/>
      <c r="P866" s="221">
        <f>O866*H866</f>
        <v>0</v>
      </c>
      <c r="Q866" s="221">
        <v>0</v>
      </c>
      <c r="R866" s="221">
        <f>Q866*H866</f>
        <v>0</v>
      </c>
      <c r="S866" s="221">
        <v>0</v>
      </c>
      <c r="T866" s="222">
        <f>S866*H866</f>
        <v>0</v>
      </c>
      <c r="U866" s="38"/>
      <c r="V866" s="38"/>
      <c r="W866" s="38"/>
      <c r="X866" s="38"/>
      <c r="Y866" s="38"/>
      <c r="Z866" s="38"/>
      <c r="AA866" s="38"/>
      <c r="AB866" s="38"/>
      <c r="AC866" s="38"/>
      <c r="AD866" s="38"/>
      <c r="AE866" s="38"/>
      <c r="AR866" s="223" t="s">
        <v>228</v>
      </c>
      <c r="AT866" s="223" t="s">
        <v>352</v>
      </c>
      <c r="AU866" s="223" t="s">
        <v>82</v>
      </c>
      <c r="AY866" s="17" t="s">
        <v>351</v>
      </c>
      <c r="BE866" s="224">
        <f>IF(N866="základní",J866,0)</f>
        <v>0</v>
      </c>
      <c r="BF866" s="224">
        <f>IF(N866="snížená",J866,0)</f>
        <v>0</v>
      </c>
      <c r="BG866" s="224">
        <f>IF(N866="zákl. přenesená",J866,0)</f>
        <v>0</v>
      </c>
      <c r="BH866" s="224">
        <f>IF(N866="sníž. přenesená",J866,0)</f>
        <v>0</v>
      </c>
      <c r="BI866" s="224">
        <f>IF(N866="nulová",J866,0)</f>
        <v>0</v>
      </c>
      <c r="BJ866" s="17" t="s">
        <v>82</v>
      </c>
      <c r="BK866" s="224">
        <f>ROUND(I866*H866,2)</f>
        <v>0</v>
      </c>
      <c r="BL866" s="17" t="s">
        <v>228</v>
      </c>
      <c r="BM866" s="223" t="s">
        <v>1961</v>
      </c>
    </row>
    <row r="867" spans="1:63" s="11" customFormat="1" ht="25.9" customHeight="1">
      <c r="A867" s="11"/>
      <c r="B867" s="198"/>
      <c r="C867" s="199"/>
      <c r="D867" s="200" t="s">
        <v>73</v>
      </c>
      <c r="E867" s="201" t="s">
        <v>1962</v>
      </c>
      <c r="F867" s="201" t="s">
        <v>1963</v>
      </c>
      <c r="G867" s="199"/>
      <c r="H867" s="199"/>
      <c r="I867" s="202"/>
      <c r="J867" s="203">
        <f>BK867</f>
        <v>0</v>
      </c>
      <c r="K867" s="199"/>
      <c r="L867" s="204"/>
      <c r="M867" s="205"/>
      <c r="N867" s="206"/>
      <c r="O867" s="206"/>
      <c r="P867" s="207">
        <f>SUM(P868:P886)</f>
        <v>0</v>
      </c>
      <c r="Q867" s="206"/>
      <c r="R867" s="207">
        <f>SUM(R868:R886)</f>
        <v>0.034516000000000005</v>
      </c>
      <c r="S867" s="206"/>
      <c r="T867" s="208">
        <f>SUM(T868:T886)</f>
        <v>0</v>
      </c>
      <c r="U867" s="11"/>
      <c r="V867" s="11"/>
      <c r="W867" s="11"/>
      <c r="X867" s="11"/>
      <c r="Y867" s="11"/>
      <c r="Z867" s="11"/>
      <c r="AA867" s="11"/>
      <c r="AB867" s="11"/>
      <c r="AC867" s="11"/>
      <c r="AD867" s="11"/>
      <c r="AE867" s="11"/>
      <c r="AR867" s="209" t="s">
        <v>228</v>
      </c>
      <c r="AT867" s="210" t="s">
        <v>73</v>
      </c>
      <c r="AU867" s="210" t="s">
        <v>74</v>
      </c>
      <c r="AY867" s="209" t="s">
        <v>351</v>
      </c>
      <c r="BK867" s="211">
        <f>SUM(BK868:BK886)</f>
        <v>0</v>
      </c>
    </row>
    <row r="868" spans="1:65" s="2" customFormat="1" ht="21.75" customHeight="1">
      <c r="A868" s="38"/>
      <c r="B868" s="39"/>
      <c r="C868" s="212" t="s">
        <v>1964</v>
      </c>
      <c r="D868" s="212" t="s">
        <v>352</v>
      </c>
      <c r="E868" s="213" t="s">
        <v>1965</v>
      </c>
      <c r="F868" s="214" t="s">
        <v>1966</v>
      </c>
      <c r="G868" s="215" t="s">
        <v>398</v>
      </c>
      <c r="H868" s="216">
        <v>3.4</v>
      </c>
      <c r="I868" s="217"/>
      <c r="J868" s="218">
        <f>ROUND(I868*H868,2)</f>
        <v>0</v>
      </c>
      <c r="K868" s="214" t="s">
        <v>356</v>
      </c>
      <c r="L868" s="44"/>
      <c r="M868" s="219" t="s">
        <v>28</v>
      </c>
      <c r="N868" s="220" t="s">
        <v>45</v>
      </c>
      <c r="O868" s="84"/>
      <c r="P868" s="221">
        <f>O868*H868</f>
        <v>0</v>
      </c>
      <c r="Q868" s="221">
        <v>0</v>
      </c>
      <c r="R868" s="221">
        <f>Q868*H868</f>
        <v>0</v>
      </c>
      <c r="S868" s="221">
        <v>0</v>
      </c>
      <c r="T868" s="222">
        <f>S868*H868</f>
        <v>0</v>
      </c>
      <c r="U868" s="38"/>
      <c r="V868" s="38"/>
      <c r="W868" s="38"/>
      <c r="X868" s="38"/>
      <c r="Y868" s="38"/>
      <c r="Z868" s="38"/>
      <c r="AA868" s="38"/>
      <c r="AB868" s="38"/>
      <c r="AC868" s="38"/>
      <c r="AD868" s="38"/>
      <c r="AE868" s="38"/>
      <c r="AR868" s="223" t="s">
        <v>228</v>
      </c>
      <c r="AT868" s="223" t="s">
        <v>352</v>
      </c>
      <c r="AU868" s="223" t="s">
        <v>82</v>
      </c>
      <c r="AY868" s="17" t="s">
        <v>351</v>
      </c>
      <c r="BE868" s="224">
        <f>IF(N868="základní",J868,0)</f>
        <v>0</v>
      </c>
      <c r="BF868" s="224">
        <f>IF(N868="snížená",J868,0)</f>
        <v>0</v>
      </c>
      <c r="BG868" s="224">
        <f>IF(N868="zákl. přenesená",J868,0)</f>
        <v>0</v>
      </c>
      <c r="BH868" s="224">
        <f>IF(N868="sníž. přenesená",J868,0)</f>
        <v>0</v>
      </c>
      <c r="BI868" s="224">
        <f>IF(N868="nulová",J868,0)</f>
        <v>0</v>
      </c>
      <c r="BJ868" s="17" t="s">
        <v>82</v>
      </c>
      <c r="BK868" s="224">
        <f>ROUND(I868*H868,2)</f>
        <v>0</v>
      </c>
      <c r="BL868" s="17" t="s">
        <v>228</v>
      </c>
      <c r="BM868" s="223" t="s">
        <v>1967</v>
      </c>
    </row>
    <row r="869" spans="1:51" s="12" customFormat="1" ht="12">
      <c r="A869" s="12"/>
      <c r="B869" s="225"/>
      <c r="C869" s="226"/>
      <c r="D869" s="227" t="s">
        <v>358</v>
      </c>
      <c r="E869" s="228" t="s">
        <v>28</v>
      </c>
      <c r="F869" s="229" t="s">
        <v>1088</v>
      </c>
      <c r="G869" s="226"/>
      <c r="H869" s="228" t="s">
        <v>28</v>
      </c>
      <c r="I869" s="230"/>
      <c r="J869" s="226"/>
      <c r="K869" s="226"/>
      <c r="L869" s="231"/>
      <c r="M869" s="232"/>
      <c r="N869" s="233"/>
      <c r="O869" s="233"/>
      <c r="P869" s="233"/>
      <c r="Q869" s="233"/>
      <c r="R869" s="233"/>
      <c r="S869" s="233"/>
      <c r="T869" s="234"/>
      <c r="U869" s="12"/>
      <c r="V869" s="12"/>
      <c r="W869" s="12"/>
      <c r="X869" s="12"/>
      <c r="Y869" s="12"/>
      <c r="Z869" s="12"/>
      <c r="AA869" s="12"/>
      <c r="AB869" s="12"/>
      <c r="AC869" s="12"/>
      <c r="AD869" s="12"/>
      <c r="AE869" s="12"/>
      <c r="AT869" s="235" t="s">
        <v>358</v>
      </c>
      <c r="AU869" s="235" t="s">
        <v>82</v>
      </c>
      <c r="AV869" s="12" t="s">
        <v>82</v>
      </c>
      <c r="AW869" s="12" t="s">
        <v>35</v>
      </c>
      <c r="AX869" s="12" t="s">
        <v>74</v>
      </c>
      <c r="AY869" s="235" t="s">
        <v>351</v>
      </c>
    </row>
    <row r="870" spans="1:51" s="13" customFormat="1" ht="12">
      <c r="A870" s="13"/>
      <c r="B870" s="236"/>
      <c r="C870" s="237"/>
      <c r="D870" s="227" t="s">
        <v>358</v>
      </c>
      <c r="E870" s="238" t="s">
        <v>1968</v>
      </c>
      <c r="F870" s="239" t="s">
        <v>1969</v>
      </c>
      <c r="G870" s="237"/>
      <c r="H870" s="240">
        <v>3.4</v>
      </c>
      <c r="I870" s="241"/>
      <c r="J870" s="237"/>
      <c r="K870" s="237"/>
      <c r="L870" s="242"/>
      <c r="M870" s="243"/>
      <c r="N870" s="244"/>
      <c r="O870" s="244"/>
      <c r="P870" s="244"/>
      <c r="Q870" s="244"/>
      <c r="R870" s="244"/>
      <c r="S870" s="244"/>
      <c r="T870" s="245"/>
      <c r="U870" s="13"/>
      <c r="V870" s="13"/>
      <c r="W870" s="13"/>
      <c r="X870" s="13"/>
      <c r="Y870" s="13"/>
      <c r="Z870" s="13"/>
      <c r="AA870" s="13"/>
      <c r="AB870" s="13"/>
      <c r="AC870" s="13"/>
      <c r="AD870" s="13"/>
      <c r="AE870" s="13"/>
      <c r="AT870" s="246" t="s">
        <v>358</v>
      </c>
      <c r="AU870" s="246" t="s">
        <v>82</v>
      </c>
      <c r="AV870" s="13" t="s">
        <v>138</v>
      </c>
      <c r="AW870" s="13" t="s">
        <v>35</v>
      </c>
      <c r="AX870" s="13" t="s">
        <v>82</v>
      </c>
      <c r="AY870" s="246" t="s">
        <v>351</v>
      </c>
    </row>
    <row r="871" spans="1:65" s="2" customFormat="1" ht="21.75" customHeight="1">
      <c r="A871" s="38"/>
      <c r="B871" s="39"/>
      <c r="C871" s="247" t="s">
        <v>1970</v>
      </c>
      <c r="D871" s="247" t="s">
        <v>612</v>
      </c>
      <c r="E871" s="248" t="s">
        <v>1971</v>
      </c>
      <c r="F871" s="249" t="s">
        <v>1972</v>
      </c>
      <c r="G871" s="250" t="s">
        <v>398</v>
      </c>
      <c r="H871" s="251">
        <v>1.7</v>
      </c>
      <c r="I871" s="252"/>
      <c r="J871" s="253">
        <f>ROUND(I871*H871,2)</f>
        <v>0</v>
      </c>
      <c r="K871" s="249" t="s">
        <v>28</v>
      </c>
      <c r="L871" s="254"/>
      <c r="M871" s="255" t="s">
        <v>28</v>
      </c>
      <c r="N871" s="256" t="s">
        <v>45</v>
      </c>
      <c r="O871" s="84"/>
      <c r="P871" s="221">
        <f>O871*H871</f>
        <v>0</v>
      </c>
      <c r="Q871" s="221">
        <v>0.0042</v>
      </c>
      <c r="R871" s="221">
        <f>Q871*H871</f>
        <v>0.00714</v>
      </c>
      <c r="S871" s="221">
        <v>0</v>
      </c>
      <c r="T871" s="222">
        <f>S871*H871</f>
        <v>0</v>
      </c>
      <c r="U871" s="38"/>
      <c r="V871" s="38"/>
      <c r="W871" s="38"/>
      <c r="X871" s="38"/>
      <c r="Y871" s="38"/>
      <c r="Z871" s="38"/>
      <c r="AA871" s="38"/>
      <c r="AB871" s="38"/>
      <c r="AC871" s="38"/>
      <c r="AD871" s="38"/>
      <c r="AE871" s="38"/>
      <c r="AR871" s="223" t="s">
        <v>405</v>
      </c>
      <c r="AT871" s="223" t="s">
        <v>612</v>
      </c>
      <c r="AU871" s="223" t="s">
        <v>82</v>
      </c>
      <c r="AY871" s="17" t="s">
        <v>351</v>
      </c>
      <c r="BE871" s="224">
        <f>IF(N871="základní",J871,0)</f>
        <v>0</v>
      </c>
      <c r="BF871" s="224">
        <f>IF(N871="snížená",J871,0)</f>
        <v>0</v>
      </c>
      <c r="BG871" s="224">
        <f>IF(N871="zákl. přenesená",J871,0)</f>
        <v>0</v>
      </c>
      <c r="BH871" s="224">
        <f>IF(N871="sníž. přenesená",J871,0)</f>
        <v>0</v>
      </c>
      <c r="BI871" s="224">
        <f>IF(N871="nulová",J871,0)</f>
        <v>0</v>
      </c>
      <c r="BJ871" s="17" t="s">
        <v>82</v>
      </c>
      <c r="BK871" s="224">
        <f>ROUND(I871*H871,2)</f>
        <v>0</v>
      </c>
      <c r="BL871" s="17" t="s">
        <v>228</v>
      </c>
      <c r="BM871" s="223" t="s">
        <v>1973</v>
      </c>
    </row>
    <row r="872" spans="1:51" s="13" customFormat="1" ht="12">
      <c r="A872" s="13"/>
      <c r="B872" s="236"/>
      <c r="C872" s="237"/>
      <c r="D872" s="227" t="s">
        <v>358</v>
      </c>
      <c r="E872" s="238" t="s">
        <v>1974</v>
      </c>
      <c r="F872" s="239" t="s">
        <v>1975</v>
      </c>
      <c r="G872" s="237"/>
      <c r="H872" s="240">
        <v>1.7</v>
      </c>
      <c r="I872" s="241"/>
      <c r="J872" s="237"/>
      <c r="K872" s="237"/>
      <c r="L872" s="242"/>
      <c r="M872" s="243"/>
      <c r="N872" s="244"/>
      <c r="O872" s="244"/>
      <c r="P872" s="244"/>
      <c r="Q872" s="244"/>
      <c r="R872" s="244"/>
      <c r="S872" s="244"/>
      <c r="T872" s="245"/>
      <c r="U872" s="13"/>
      <c r="V872" s="13"/>
      <c r="W872" s="13"/>
      <c r="X872" s="13"/>
      <c r="Y872" s="13"/>
      <c r="Z872" s="13"/>
      <c r="AA872" s="13"/>
      <c r="AB872" s="13"/>
      <c r="AC872" s="13"/>
      <c r="AD872" s="13"/>
      <c r="AE872" s="13"/>
      <c r="AT872" s="246" t="s">
        <v>358</v>
      </c>
      <c r="AU872" s="246" t="s">
        <v>82</v>
      </c>
      <c r="AV872" s="13" t="s">
        <v>138</v>
      </c>
      <c r="AW872" s="13" t="s">
        <v>35</v>
      </c>
      <c r="AX872" s="13" t="s">
        <v>82</v>
      </c>
      <c r="AY872" s="246" t="s">
        <v>351</v>
      </c>
    </row>
    <row r="873" spans="1:65" s="2" customFormat="1" ht="21.75" customHeight="1">
      <c r="A873" s="38"/>
      <c r="B873" s="39"/>
      <c r="C873" s="247" t="s">
        <v>1976</v>
      </c>
      <c r="D873" s="247" t="s">
        <v>612</v>
      </c>
      <c r="E873" s="248" t="s">
        <v>1977</v>
      </c>
      <c r="F873" s="249" t="s">
        <v>1978</v>
      </c>
      <c r="G873" s="250" t="s">
        <v>398</v>
      </c>
      <c r="H873" s="251">
        <v>1.7</v>
      </c>
      <c r="I873" s="252"/>
      <c r="J873" s="253">
        <f>ROUND(I873*H873,2)</f>
        <v>0</v>
      </c>
      <c r="K873" s="249" t="s">
        <v>28</v>
      </c>
      <c r="L873" s="254"/>
      <c r="M873" s="255" t="s">
        <v>28</v>
      </c>
      <c r="N873" s="256" t="s">
        <v>45</v>
      </c>
      <c r="O873" s="84"/>
      <c r="P873" s="221">
        <f>O873*H873</f>
        <v>0</v>
      </c>
      <c r="Q873" s="221">
        <v>0.01</v>
      </c>
      <c r="R873" s="221">
        <f>Q873*H873</f>
        <v>0.017</v>
      </c>
      <c r="S873" s="221">
        <v>0</v>
      </c>
      <c r="T873" s="222">
        <f>S873*H873</f>
        <v>0</v>
      </c>
      <c r="U873" s="38"/>
      <c r="V873" s="38"/>
      <c r="W873" s="38"/>
      <c r="X873" s="38"/>
      <c r="Y873" s="38"/>
      <c r="Z873" s="38"/>
      <c r="AA873" s="38"/>
      <c r="AB873" s="38"/>
      <c r="AC873" s="38"/>
      <c r="AD873" s="38"/>
      <c r="AE873" s="38"/>
      <c r="AR873" s="223" t="s">
        <v>405</v>
      </c>
      <c r="AT873" s="223" t="s">
        <v>612</v>
      </c>
      <c r="AU873" s="223" t="s">
        <v>82</v>
      </c>
      <c r="AY873" s="17" t="s">
        <v>351</v>
      </c>
      <c r="BE873" s="224">
        <f>IF(N873="základní",J873,0)</f>
        <v>0</v>
      </c>
      <c r="BF873" s="224">
        <f>IF(N873="snížená",J873,0)</f>
        <v>0</v>
      </c>
      <c r="BG873" s="224">
        <f>IF(N873="zákl. přenesená",J873,0)</f>
        <v>0</v>
      </c>
      <c r="BH873" s="224">
        <f>IF(N873="sníž. přenesená",J873,0)</f>
        <v>0</v>
      </c>
      <c r="BI873" s="224">
        <f>IF(N873="nulová",J873,0)</f>
        <v>0</v>
      </c>
      <c r="BJ873" s="17" t="s">
        <v>82</v>
      </c>
      <c r="BK873" s="224">
        <f>ROUND(I873*H873,2)</f>
        <v>0</v>
      </c>
      <c r="BL873" s="17" t="s">
        <v>228</v>
      </c>
      <c r="BM873" s="223" t="s">
        <v>1979</v>
      </c>
    </row>
    <row r="874" spans="1:51" s="13" customFormat="1" ht="12">
      <c r="A874" s="13"/>
      <c r="B874" s="236"/>
      <c r="C874" s="237"/>
      <c r="D874" s="227" t="s">
        <v>358</v>
      </c>
      <c r="E874" s="238" t="s">
        <v>1980</v>
      </c>
      <c r="F874" s="239" t="s">
        <v>1975</v>
      </c>
      <c r="G874" s="237"/>
      <c r="H874" s="240">
        <v>1.7</v>
      </c>
      <c r="I874" s="241"/>
      <c r="J874" s="237"/>
      <c r="K874" s="237"/>
      <c r="L874" s="242"/>
      <c r="M874" s="243"/>
      <c r="N874" s="244"/>
      <c r="O874" s="244"/>
      <c r="P874" s="244"/>
      <c r="Q874" s="244"/>
      <c r="R874" s="244"/>
      <c r="S874" s="244"/>
      <c r="T874" s="245"/>
      <c r="U874" s="13"/>
      <c r="V874" s="13"/>
      <c r="W874" s="13"/>
      <c r="X874" s="13"/>
      <c r="Y874" s="13"/>
      <c r="Z874" s="13"/>
      <c r="AA874" s="13"/>
      <c r="AB874" s="13"/>
      <c r="AC874" s="13"/>
      <c r="AD874" s="13"/>
      <c r="AE874" s="13"/>
      <c r="AT874" s="246" t="s">
        <v>358</v>
      </c>
      <c r="AU874" s="246" t="s">
        <v>82</v>
      </c>
      <c r="AV874" s="13" t="s">
        <v>138</v>
      </c>
      <c r="AW874" s="13" t="s">
        <v>35</v>
      </c>
      <c r="AX874" s="13" t="s">
        <v>82</v>
      </c>
      <c r="AY874" s="246" t="s">
        <v>351</v>
      </c>
    </row>
    <row r="875" spans="1:65" s="2" customFormat="1" ht="21.75" customHeight="1">
      <c r="A875" s="38"/>
      <c r="B875" s="39"/>
      <c r="C875" s="212" t="s">
        <v>1981</v>
      </c>
      <c r="D875" s="212" t="s">
        <v>352</v>
      </c>
      <c r="E875" s="213" t="s">
        <v>1982</v>
      </c>
      <c r="F875" s="214" t="s">
        <v>1983</v>
      </c>
      <c r="G875" s="215" t="s">
        <v>612</v>
      </c>
      <c r="H875" s="216">
        <v>10.8</v>
      </c>
      <c r="I875" s="217"/>
      <c r="J875" s="218">
        <f>ROUND(I875*H875,2)</f>
        <v>0</v>
      </c>
      <c r="K875" s="214" t="s">
        <v>356</v>
      </c>
      <c r="L875" s="44"/>
      <c r="M875" s="219" t="s">
        <v>28</v>
      </c>
      <c r="N875" s="220" t="s">
        <v>45</v>
      </c>
      <c r="O875" s="84"/>
      <c r="P875" s="221">
        <f>O875*H875</f>
        <v>0</v>
      </c>
      <c r="Q875" s="221">
        <v>0</v>
      </c>
      <c r="R875" s="221">
        <f>Q875*H875</f>
        <v>0</v>
      </c>
      <c r="S875" s="221">
        <v>0</v>
      </c>
      <c r="T875" s="222">
        <f>S875*H875</f>
        <v>0</v>
      </c>
      <c r="U875" s="38"/>
      <c r="V875" s="38"/>
      <c r="W875" s="38"/>
      <c r="X875" s="38"/>
      <c r="Y875" s="38"/>
      <c r="Z875" s="38"/>
      <c r="AA875" s="38"/>
      <c r="AB875" s="38"/>
      <c r="AC875" s="38"/>
      <c r="AD875" s="38"/>
      <c r="AE875" s="38"/>
      <c r="AR875" s="223" t="s">
        <v>228</v>
      </c>
      <c r="AT875" s="223" t="s">
        <v>352</v>
      </c>
      <c r="AU875" s="223" t="s">
        <v>82</v>
      </c>
      <c r="AY875" s="17" t="s">
        <v>351</v>
      </c>
      <c r="BE875" s="224">
        <f>IF(N875="základní",J875,0)</f>
        <v>0</v>
      </c>
      <c r="BF875" s="224">
        <f>IF(N875="snížená",J875,0)</f>
        <v>0</v>
      </c>
      <c r="BG875" s="224">
        <f>IF(N875="zákl. přenesená",J875,0)</f>
        <v>0</v>
      </c>
      <c r="BH875" s="224">
        <f>IF(N875="sníž. přenesená",J875,0)</f>
        <v>0</v>
      </c>
      <c r="BI875" s="224">
        <f>IF(N875="nulová",J875,0)</f>
        <v>0</v>
      </c>
      <c r="BJ875" s="17" t="s">
        <v>82</v>
      </c>
      <c r="BK875" s="224">
        <f>ROUND(I875*H875,2)</f>
        <v>0</v>
      </c>
      <c r="BL875" s="17" t="s">
        <v>228</v>
      </c>
      <c r="BM875" s="223" t="s">
        <v>1984</v>
      </c>
    </row>
    <row r="876" spans="1:51" s="12" customFormat="1" ht="12">
      <c r="A876" s="12"/>
      <c r="B876" s="225"/>
      <c r="C876" s="226"/>
      <c r="D876" s="227" t="s">
        <v>358</v>
      </c>
      <c r="E876" s="228" t="s">
        <v>28</v>
      </c>
      <c r="F876" s="229" t="s">
        <v>1088</v>
      </c>
      <c r="G876" s="226"/>
      <c r="H876" s="228" t="s">
        <v>28</v>
      </c>
      <c r="I876" s="230"/>
      <c r="J876" s="226"/>
      <c r="K876" s="226"/>
      <c r="L876" s="231"/>
      <c r="M876" s="232"/>
      <c r="N876" s="233"/>
      <c r="O876" s="233"/>
      <c r="P876" s="233"/>
      <c r="Q876" s="233"/>
      <c r="R876" s="233"/>
      <c r="S876" s="233"/>
      <c r="T876" s="234"/>
      <c r="U876" s="12"/>
      <c r="V876" s="12"/>
      <c r="W876" s="12"/>
      <c r="X876" s="12"/>
      <c r="Y876" s="12"/>
      <c r="Z876" s="12"/>
      <c r="AA876" s="12"/>
      <c r="AB876" s="12"/>
      <c r="AC876" s="12"/>
      <c r="AD876" s="12"/>
      <c r="AE876" s="12"/>
      <c r="AT876" s="235" t="s">
        <v>358</v>
      </c>
      <c r="AU876" s="235" t="s">
        <v>82</v>
      </c>
      <c r="AV876" s="12" t="s">
        <v>82</v>
      </c>
      <c r="AW876" s="12" t="s">
        <v>35</v>
      </c>
      <c r="AX876" s="12" t="s">
        <v>74</v>
      </c>
      <c r="AY876" s="235" t="s">
        <v>351</v>
      </c>
    </row>
    <row r="877" spans="1:51" s="13" customFormat="1" ht="12">
      <c r="A877" s="13"/>
      <c r="B877" s="236"/>
      <c r="C877" s="237"/>
      <c r="D877" s="227" t="s">
        <v>358</v>
      </c>
      <c r="E877" s="238" t="s">
        <v>1985</v>
      </c>
      <c r="F877" s="239" t="s">
        <v>1986</v>
      </c>
      <c r="G877" s="237"/>
      <c r="H877" s="240">
        <v>10.8</v>
      </c>
      <c r="I877" s="241"/>
      <c r="J877" s="237"/>
      <c r="K877" s="237"/>
      <c r="L877" s="242"/>
      <c r="M877" s="243"/>
      <c r="N877" s="244"/>
      <c r="O877" s="244"/>
      <c r="P877" s="244"/>
      <c r="Q877" s="244"/>
      <c r="R877" s="244"/>
      <c r="S877" s="244"/>
      <c r="T877" s="245"/>
      <c r="U877" s="13"/>
      <c r="V877" s="13"/>
      <c r="W877" s="13"/>
      <c r="X877" s="13"/>
      <c r="Y877" s="13"/>
      <c r="Z877" s="13"/>
      <c r="AA877" s="13"/>
      <c r="AB877" s="13"/>
      <c r="AC877" s="13"/>
      <c r="AD877" s="13"/>
      <c r="AE877" s="13"/>
      <c r="AT877" s="246" t="s">
        <v>358</v>
      </c>
      <c r="AU877" s="246" t="s">
        <v>82</v>
      </c>
      <c r="AV877" s="13" t="s">
        <v>138</v>
      </c>
      <c r="AW877" s="13" t="s">
        <v>35</v>
      </c>
      <c r="AX877" s="13" t="s">
        <v>82</v>
      </c>
      <c r="AY877" s="246" t="s">
        <v>351</v>
      </c>
    </row>
    <row r="878" spans="1:65" s="2" customFormat="1" ht="21.75" customHeight="1">
      <c r="A878" s="38"/>
      <c r="B878" s="39"/>
      <c r="C878" s="247" t="s">
        <v>1987</v>
      </c>
      <c r="D878" s="247" t="s">
        <v>612</v>
      </c>
      <c r="E878" s="248" t="s">
        <v>1988</v>
      </c>
      <c r="F878" s="249" t="s">
        <v>1989</v>
      </c>
      <c r="G878" s="250" t="s">
        <v>612</v>
      </c>
      <c r="H878" s="251">
        <v>11.88</v>
      </c>
      <c r="I878" s="252"/>
      <c r="J878" s="253">
        <f>ROUND(I878*H878,2)</f>
        <v>0</v>
      </c>
      <c r="K878" s="249" t="s">
        <v>356</v>
      </c>
      <c r="L878" s="254"/>
      <c r="M878" s="255" t="s">
        <v>28</v>
      </c>
      <c r="N878" s="256" t="s">
        <v>45</v>
      </c>
      <c r="O878" s="84"/>
      <c r="P878" s="221">
        <f>O878*H878</f>
        <v>0</v>
      </c>
      <c r="Q878" s="221">
        <v>0.0002</v>
      </c>
      <c r="R878" s="221">
        <f>Q878*H878</f>
        <v>0.002376</v>
      </c>
      <c r="S878" s="221">
        <v>0</v>
      </c>
      <c r="T878" s="222">
        <f>S878*H878</f>
        <v>0</v>
      </c>
      <c r="U878" s="38"/>
      <c r="V878" s="38"/>
      <c r="W878" s="38"/>
      <c r="X878" s="38"/>
      <c r="Y878" s="38"/>
      <c r="Z878" s="38"/>
      <c r="AA878" s="38"/>
      <c r="AB878" s="38"/>
      <c r="AC878" s="38"/>
      <c r="AD878" s="38"/>
      <c r="AE878" s="38"/>
      <c r="AR878" s="223" t="s">
        <v>405</v>
      </c>
      <c r="AT878" s="223" t="s">
        <v>612</v>
      </c>
      <c r="AU878" s="223" t="s">
        <v>82</v>
      </c>
      <c r="AY878" s="17" t="s">
        <v>351</v>
      </c>
      <c r="BE878" s="224">
        <f>IF(N878="základní",J878,0)</f>
        <v>0</v>
      </c>
      <c r="BF878" s="224">
        <f>IF(N878="snížená",J878,0)</f>
        <v>0</v>
      </c>
      <c r="BG878" s="224">
        <f>IF(N878="zákl. přenesená",J878,0)</f>
        <v>0</v>
      </c>
      <c r="BH878" s="224">
        <f>IF(N878="sníž. přenesená",J878,0)</f>
        <v>0</v>
      </c>
      <c r="BI878" s="224">
        <f>IF(N878="nulová",J878,0)</f>
        <v>0</v>
      </c>
      <c r="BJ878" s="17" t="s">
        <v>82</v>
      </c>
      <c r="BK878" s="224">
        <f>ROUND(I878*H878,2)</f>
        <v>0</v>
      </c>
      <c r="BL878" s="17" t="s">
        <v>228</v>
      </c>
      <c r="BM878" s="223" t="s">
        <v>1990</v>
      </c>
    </row>
    <row r="879" spans="1:51" s="13" customFormat="1" ht="12">
      <c r="A879" s="13"/>
      <c r="B879" s="236"/>
      <c r="C879" s="237"/>
      <c r="D879" s="227" t="s">
        <v>358</v>
      </c>
      <c r="E879" s="238" t="s">
        <v>1991</v>
      </c>
      <c r="F879" s="239" t="s">
        <v>1992</v>
      </c>
      <c r="G879" s="237"/>
      <c r="H879" s="240">
        <v>11.88</v>
      </c>
      <c r="I879" s="241"/>
      <c r="J879" s="237"/>
      <c r="K879" s="237"/>
      <c r="L879" s="242"/>
      <c r="M879" s="243"/>
      <c r="N879" s="244"/>
      <c r="O879" s="244"/>
      <c r="P879" s="244"/>
      <c r="Q879" s="244"/>
      <c r="R879" s="244"/>
      <c r="S879" s="244"/>
      <c r="T879" s="245"/>
      <c r="U879" s="13"/>
      <c r="V879" s="13"/>
      <c r="W879" s="13"/>
      <c r="X879" s="13"/>
      <c r="Y879" s="13"/>
      <c r="Z879" s="13"/>
      <c r="AA879" s="13"/>
      <c r="AB879" s="13"/>
      <c r="AC879" s="13"/>
      <c r="AD879" s="13"/>
      <c r="AE879" s="13"/>
      <c r="AT879" s="246" t="s">
        <v>358</v>
      </c>
      <c r="AU879" s="246" t="s">
        <v>82</v>
      </c>
      <c r="AV879" s="13" t="s">
        <v>138</v>
      </c>
      <c r="AW879" s="13" t="s">
        <v>35</v>
      </c>
      <c r="AX879" s="13" t="s">
        <v>82</v>
      </c>
      <c r="AY879" s="246" t="s">
        <v>351</v>
      </c>
    </row>
    <row r="880" spans="1:65" s="2" customFormat="1" ht="16.5" customHeight="1">
      <c r="A880" s="38"/>
      <c r="B880" s="39"/>
      <c r="C880" s="212" t="s">
        <v>1993</v>
      </c>
      <c r="D880" s="212" t="s">
        <v>352</v>
      </c>
      <c r="E880" s="213" t="s">
        <v>1994</v>
      </c>
      <c r="F880" s="214" t="s">
        <v>1995</v>
      </c>
      <c r="G880" s="215" t="s">
        <v>534</v>
      </c>
      <c r="H880" s="216">
        <v>1</v>
      </c>
      <c r="I880" s="217"/>
      <c r="J880" s="218">
        <f>ROUND(I880*H880,2)</f>
        <v>0</v>
      </c>
      <c r="K880" s="214" t="s">
        <v>28</v>
      </c>
      <c r="L880" s="44"/>
      <c r="M880" s="219" t="s">
        <v>28</v>
      </c>
      <c r="N880" s="220" t="s">
        <v>45</v>
      </c>
      <c r="O880" s="84"/>
      <c r="P880" s="221">
        <f>O880*H880</f>
        <v>0</v>
      </c>
      <c r="Q880" s="221">
        <v>0</v>
      </c>
      <c r="R880" s="221">
        <f>Q880*H880</f>
        <v>0</v>
      </c>
      <c r="S880" s="221">
        <v>0</v>
      </c>
      <c r="T880" s="222">
        <f>S880*H880</f>
        <v>0</v>
      </c>
      <c r="U880" s="38"/>
      <c r="V880" s="38"/>
      <c r="W880" s="38"/>
      <c r="X880" s="38"/>
      <c r="Y880" s="38"/>
      <c r="Z880" s="38"/>
      <c r="AA880" s="38"/>
      <c r="AB880" s="38"/>
      <c r="AC880" s="38"/>
      <c r="AD880" s="38"/>
      <c r="AE880" s="38"/>
      <c r="AR880" s="223" t="s">
        <v>228</v>
      </c>
      <c r="AT880" s="223" t="s">
        <v>352</v>
      </c>
      <c r="AU880" s="223" t="s">
        <v>82</v>
      </c>
      <c r="AY880" s="17" t="s">
        <v>351</v>
      </c>
      <c r="BE880" s="224">
        <f>IF(N880="základní",J880,0)</f>
        <v>0</v>
      </c>
      <c r="BF880" s="224">
        <f>IF(N880="snížená",J880,0)</f>
        <v>0</v>
      </c>
      <c r="BG880" s="224">
        <f>IF(N880="zákl. přenesená",J880,0)</f>
        <v>0</v>
      </c>
      <c r="BH880" s="224">
        <f>IF(N880="sníž. přenesená",J880,0)</f>
        <v>0</v>
      </c>
      <c r="BI880" s="224">
        <f>IF(N880="nulová",J880,0)</f>
        <v>0</v>
      </c>
      <c r="BJ880" s="17" t="s">
        <v>82</v>
      </c>
      <c r="BK880" s="224">
        <f>ROUND(I880*H880,2)</f>
        <v>0</v>
      </c>
      <c r="BL880" s="17" t="s">
        <v>228</v>
      </c>
      <c r="BM880" s="223" t="s">
        <v>1996</v>
      </c>
    </row>
    <row r="881" spans="1:51" s="12" customFormat="1" ht="12">
      <c r="A881" s="12"/>
      <c r="B881" s="225"/>
      <c r="C881" s="226"/>
      <c r="D881" s="227" t="s">
        <v>358</v>
      </c>
      <c r="E881" s="228" t="s">
        <v>28</v>
      </c>
      <c r="F881" s="229" t="s">
        <v>1088</v>
      </c>
      <c r="G881" s="226"/>
      <c r="H881" s="228" t="s">
        <v>28</v>
      </c>
      <c r="I881" s="230"/>
      <c r="J881" s="226"/>
      <c r="K881" s="226"/>
      <c r="L881" s="231"/>
      <c r="M881" s="232"/>
      <c r="N881" s="233"/>
      <c r="O881" s="233"/>
      <c r="P881" s="233"/>
      <c r="Q881" s="233"/>
      <c r="R881" s="233"/>
      <c r="S881" s="233"/>
      <c r="T881" s="234"/>
      <c r="U881" s="12"/>
      <c r="V881" s="12"/>
      <c r="W881" s="12"/>
      <c r="X881" s="12"/>
      <c r="Y881" s="12"/>
      <c r="Z881" s="12"/>
      <c r="AA881" s="12"/>
      <c r="AB881" s="12"/>
      <c r="AC881" s="12"/>
      <c r="AD881" s="12"/>
      <c r="AE881" s="12"/>
      <c r="AT881" s="235" t="s">
        <v>358</v>
      </c>
      <c r="AU881" s="235" t="s">
        <v>82</v>
      </c>
      <c r="AV881" s="12" t="s">
        <v>82</v>
      </c>
      <c r="AW881" s="12" t="s">
        <v>35</v>
      </c>
      <c r="AX881" s="12" t="s">
        <v>74</v>
      </c>
      <c r="AY881" s="235" t="s">
        <v>351</v>
      </c>
    </row>
    <row r="882" spans="1:51" s="13" customFormat="1" ht="12">
      <c r="A882" s="13"/>
      <c r="B882" s="236"/>
      <c r="C882" s="237"/>
      <c r="D882" s="227" t="s">
        <v>358</v>
      </c>
      <c r="E882" s="238" t="s">
        <v>1997</v>
      </c>
      <c r="F882" s="239" t="s">
        <v>82</v>
      </c>
      <c r="G882" s="237"/>
      <c r="H882" s="240">
        <v>1</v>
      </c>
      <c r="I882" s="241"/>
      <c r="J882" s="237"/>
      <c r="K882" s="237"/>
      <c r="L882" s="242"/>
      <c r="M882" s="243"/>
      <c r="N882" s="244"/>
      <c r="O882" s="244"/>
      <c r="P882" s="244"/>
      <c r="Q882" s="244"/>
      <c r="R882" s="244"/>
      <c r="S882" s="244"/>
      <c r="T882" s="245"/>
      <c r="U882" s="13"/>
      <c r="V882" s="13"/>
      <c r="W882" s="13"/>
      <c r="X882" s="13"/>
      <c r="Y882" s="13"/>
      <c r="Z882" s="13"/>
      <c r="AA882" s="13"/>
      <c r="AB882" s="13"/>
      <c r="AC882" s="13"/>
      <c r="AD882" s="13"/>
      <c r="AE882" s="13"/>
      <c r="AT882" s="246" t="s">
        <v>358</v>
      </c>
      <c r="AU882" s="246" t="s">
        <v>82</v>
      </c>
      <c r="AV882" s="13" t="s">
        <v>138</v>
      </c>
      <c r="AW882" s="13" t="s">
        <v>35</v>
      </c>
      <c r="AX882" s="13" t="s">
        <v>82</v>
      </c>
      <c r="AY882" s="246" t="s">
        <v>351</v>
      </c>
    </row>
    <row r="883" spans="1:65" s="2" customFormat="1" ht="33" customHeight="1">
      <c r="A883" s="38"/>
      <c r="B883" s="39"/>
      <c r="C883" s="247" t="s">
        <v>1998</v>
      </c>
      <c r="D883" s="247" t="s">
        <v>612</v>
      </c>
      <c r="E883" s="248" t="s">
        <v>1999</v>
      </c>
      <c r="F883" s="249" t="s">
        <v>2000</v>
      </c>
      <c r="G883" s="250" t="s">
        <v>534</v>
      </c>
      <c r="H883" s="251">
        <v>1</v>
      </c>
      <c r="I883" s="252"/>
      <c r="J883" s="253">
        <f>ROUND(I883*H883,2)</f>
        <v>0</v>
      </c>
      <c r="K883" s="249" t="s">
        <v>28</v>
      </c>
      <c r="L883" s="254"/>
      <c r="M883" s="255" t="s">
        <v>28</v>
      </c>
      <c r="N883" s="256" t="s">
        <v>45</v>
      </c>
      <c r="O883" s="84"/>
      <c r="P883" s="221">
        <f>O883*H883</f>
        <v>0</v>
      </c>
      <c r="Q883" s="221">
        <v>0.008</v>
      </c>
      <c r="R883" s="221">
        <f>Q883*H883</f>
        <v>0.008</v>
      </c>
      <c r="S883" s="221">
        <v>0</v>
      </c>
      <c r="T883" s="222">
        <f>S883*H883</f>
        <v>0</v>
      </c>
      <c r="U883" s="38"/>
      <c r="V883" s="38"/>
      <c r="W883" s="38"/>
      <c r="X883" s="38"/>
      <c r="Y883" s="38"/>
      <c r="Z883" s="38"/>
      <c r="AA883" s="38"/>
      <c r="AB883" s="38"/>
      <c r="AC883" s="38"/>
      <c r="AD883" s="38"/>
      <c r="AE883" s="38"/>
      <c r="AR883" s="223" t="s">
        <v>405</v>
      </c>
      <c r="AT883" s="223" t="s">
        <v>612</v>
      </c>
      <c r="AU883" s="223" t="s">
        <v>82</v>
      </c>
      <c r="AY883" s="17" t="s">
        <v>351</v>
      </c>
      <c r="BE883" s="224">
        <f>IF(N883="základní",J883,0)</f>
        <v>0</v>
      </c>
      <c r="BF883" s="224">
        <f>IF(N883="snížená",J883,0)</f>
        <v>0</v>
      </c>
      <c r="BG883" s="224">
        <f>IF(N883="zákl. přenesená",J883,0)</f>
        <v>0</v>
      </c>
      <c r="BH883" s="224">
        <f>IF(N883="sníž. přenesená",J883,0)</f>
        <v>0</v>
      </c>
      <c r="BI883" s="224">
        <f>IF(N883="nulová",J883,0)</f>
        <v>0</v>
      </c>
      <c r="BJ883" s="17" t="s">
        <v>82</v>
      </c>
      <c r="BK883" s="224">
        <f>ROUND(I883*H883,2)</f>
        <v>0</v>
      </c>
      <c r="BL883" s="17" t="s">
        <v>228</v>
      </c>
      <c r="BM883" s="223" t="s">
        <v>2001</v>
      </c>
    </row>
    <row r="884" spans="1:51" s="12" customFormat="1" ht="12">
      <c r="A884" s="12"/>
      <c r="B884" s="225"/>
      <c r="C884" s="226"/>
      <c r="D884" s="227" t="s">
        <v>358</v>
      </c>
      <c r="E884" s="228" t="s">
        <v>28</v>
      </c>
      <c r="F884" s="229" t="s">
        <v>1088</v>
      </c>
      <c r="G884" s="226"/>
      <c r="H884" s="228" t="s">
        <v>28</v>
      </c>
      <c r="I884" s="230"/>
      <c r="J884" s="226"/>
      <c r="K884" s="226"/>
      <c r="L884" s="231"/>
      <c r="M884" s="232"/>
      <c r="N884" s="233"/>
      <c r="O884" s="233"/>
      <c r="P884" s="233"/>
      <c r="Q884" s="233"/>
      <c r="R884" s="233"/>
      <c r="S884" s="233"/>
      <c r="T884" s="234"/>
      <c r="U884" s="12"/>
      <c r="V884" s="12"/>
      <c r="W884" s="12"/>
      <c r="X884" s="12"/>
      <c r="Y884" s="12"/>
      <c r="Z884" s="12"/>
      <c r="AA884" s="12"/>
      <c r="AB884" s="12"/>
      <c r="AC884" s="12"/>
      <c r="AD884" s="12"/>
      <c r="AE884" s="12"/>
      <c r="AT884" s="235" t="s">
        <v>358</v>
      </c>
      <c r="AU884" s="235" t="s">
        <v>82</v>
      </c>
      <c r="AV884" s="12" t="s">
        <v>82</v>
      </c>
      <c r="AW884" s="12" t="s">
        <v>35</v>
      </c>
      <c r="AX884" s="12" t="s">
        <v>74</v>
      </c>
      <c r="AY884" s="235" t="s">
        <v>351</v>
      </c>
    </row>
    <row r="885" spans="1:51" s="13" customFormat="1" ht="12">
      <c r="A885" s="13"/>
      <c r="B885" s="236"/>
      <c r="C885" s="237"/>
      <c r="D885" s="227" t="s">
        <v>358</v>
      </c>
      <c r="E885" s="238" t="s">
        <v>2002</v>
      </c>
      <c r="F885" s="239" t="s">
        <v>82</v>
      </c>
      <c r="G885" s="237"/>
      <c r="H885" s="240">
        <v>1</v>
      </c>
      <c r="I885" s="241"/>
      <c r="J885" s="237"/>
      <c r="K885" s="237"/>
      <c r="L885" s="242"/>
      <c r="M885" s="243"/>
      <c r="N885" s="244"/>
      <c r="O885" s="244"/>
      <c r="P885" s="244"/>
      <c r="Q885" s="244"/>
      <c r="R885" s="244"/>
      <c r="S885" s="244"/>
      <c r="T885" s="245"/>
      <c r="U885" s="13"/>
      <c r="V885" s="13"/>
      <c r="W885" s="13"/>
      <c r="X885" s="13"/>
      <c r="Y885" s="13"/>
      <c r="Z885" s="13"/>
      <c r="AA885" s="13"/>
      <c r="AB885" s="13"/>
      <c r="AC885" s="13"/>
      <c r="AD885" s="13"/>
      <c r="AE885" s="13"/>
      <c r="AT885" s="246" t="s">
        <v>358</v>
      </c>
      <c r="AU885" s="246" t="s">
        <v>82</v>
      </c>
      <c r="AV885" s="13" t="s">
        <v>138</v>
      </c>
      <c r="AW885" s="13" t="s">
        <v>35</v>
      </c>
      <c r="AX885" s="13" t="s">
        <v>82</v>
      </c>
      <c r="AY885" s="246" t="s">
        <v>351</v>
      </c>
    </row>
    <row r="886" spans="1:65" s="2" customFormat="1" ht="44.25" customHeight="1">
      <c r="A886" s="38"/>
      <c r="B886" s="39"/>
      <c r="C886" s="212" t="s">
        <v>2003</v>
      </c>
      <c r="D886" s="212" t="s">
        <v>352</v>
      </c>
      <c r="E886" s="213" t="s">
        <v>2004</v>
      </c>
      <c r="F886" s="214" t="s">
        <v>2005</v>
      </c>
      <c r="G886" s="215" t="s">
        <v>540</v>
      </c>
      <c r="H886" s="216">
        <v>0.035</v>
      </c>
      <c r="I886" s="217"/>
      <c r="J886" s="218">
        <f>ROUND(I886*H886,2)</f>
        <v>0</v>
      </c>
      <c r="K886" s="214" t="s">
        <v>356</v>
      </c>
      <c r="L886" s="44"/>
      <c r="M886" s="219" t="s">
        <v>28</v>
      </c>
      <c r="N886" s="220" t="s">
        <v>45</v>
      </c>
      <c r="O886" s="84"/>
      <c r="P886" s="221">
        <f>O886*H886</f>
        <v>0</v>
      </c>
      <c r="Q886" s="221">
        <v>0</v>
      </c>
      <c r="R886" s="221">
        <f>Q886*H886</f>
        <v>0</v>
      </c>
      <c r="S886" s="221">
        <v>0</v>
      </c>
      <c r="T886" s="222">
        <f>S886*H886</f>
        <v>0</v>
      </c>
      <c r="U886" s="38"/>
      <c r="V886" s="38"/>
      <c r="W886" s="38"/>
      <c r="X886" s="38"/>
      <c r="Y886" s="38"/>
      <c r="Z886" s="38"/>
      <c r="AA886" s="38"/>
      <c r="AB886" s="38"/>
      <c r="AC886" s="38"/>
      <c r="AD886" s="38"/>
      <c r="AE886" s="38"/>
      <c r="AR886" s="223" t="s">
        <v>228</v>
      </c>
      <c r="AT886" s="223" t="s">
        <v>352</v>
      </c>
      <c r="AU886" s="223" t="s">
        <v>82</v>
      </c>
      <c r="AY886" s="17" t="s">
        <v>351</v>
      </c>
      <c r="BE886" s="224">
        <f>IF(N886="základní",J886,0)</f>
        <v>0</v>
      </c>
      <c r="BF886" s="224">
        <f>IF(N886="snížená",J886,0)</f>
        <v>0</v>
      </c>
      <c r="BG886" s="224">
        <f>IF(N886="zákl. přenesená",J886,0)</f>
        <v>0</v>
      </c>
      <c r="BH886" s="224">
        <f>IF(N886="sníž. přenesená",J886,0)</f>
        <v>0</v>
      </c>
      <c r="BI886" s="224">
        <f>IF(N886="nulová",J886,0)</f>
        <v>0</v>
      </c>
      <c r="BJ886" s="17" t="s">
        <v>82</v>
      </c>
      <c r="BK886" s="224">
        <f>ROUND(I886*H886,2)</f>
        <v>0</v>
      </c>
      <c r="BL886" s="17" t="s">
        <v>228</v>
      </c>
      <c r="BM886" s="223" t="s">
        <v>2006</v>
      </c>
    </row>
    <row r="887" spans="1:63" s="11" customFormat="1" ht="25.9" customHeight="1">
      <c r="A887" s="11"/>
      <c r="B887" s="198"/>
      <c r="C887" s="199"/>
      <c r="D887" s="200" t="s">
        <v>73</v>
      </c>
      <c r="E887" s="201" t="s">
        <v>2007</v>
      </c>
      <c r="F887" s="201" t="s">
        <v>2008</v>
      </c>
      <c r="G887" s="199"/>
      <c r="H887" s="199"/>
      <c r="I887" s="202"/>
      <c r="J887" s="203">
        <f>BK887</f>
        <v>0</v>
      </c>
      <c r="K887" s="199"/>
      <c r="L887" s="204"/>
      <c r="M887" s="205"/>
      <c r="N887" s="206"/>
      <c r="O887" s="206"/>
      <c r="P887" s="207">
        <f>SUM(P888:P917)</f>
        <v>0</v>
      </c>
      <c r="Q887" s="206"/>
      <c r="R887" s="207">
        <f>SUM(R888:R917)</f>
        <v>0.5088389499999999</v>
      </c>
      <c r="S887" s="206"/>
      <c r="T887" s="208">
        <f>SUM(T888:T917)</f>
        <v>0</v>
      </c>
      <c r="U887" s="11"/>
      <c r="V887" s="11"/>
      <c r="W887" s="11"/>
      <c r="X887" s="11"/>
      <c r="Y887" s="11"/>
      <c r="Z887" s="11"/>
      <c r="AA887" s="11"/>
      <c r="AB887" s="11"/>
      <c r="AC887" s="11"/>
      <c r="AD887" s="11"/>
      <c r="AE887" s="11"/>
      <c r="AR887" s="209" t="s">
        <v>228</v>
      </c>
      <c r="AT887" s="210" t="s">
        <v>73</v>
      </c>
      <c r="AU887" s="210" t="s">
        <v>74</v>
      </c>
      <c r="AY887" s="209" t="s">
        <v>351</v>
      </c>
      <c r="BK887" s="211">
        <f>SUM(BK888:BK917)</f>
        <v>0</v>
      </c>
    </row>
    <row r="888" spans="1:65" s="2" customFormat="1" ht="21.75" customHeight="1">
      <c r="A888" s="38"/>
      <c r="B888" s="39"/>
      <c r="C888" s="212" t="s">
        <v>2009</v>
      </c>
      <c r="D888" s="212" t="s">
        <v>352</v>
      </c>
      <c r="E888" s="213" t="s">
        <v>2010</v>
      </c>
      <c r="F888" s="214" t="s">
        <v>2011</v>
      </c>
      <c r="G888" s="215" t="s">
        <v>612</v>
      </c>
      <c r="H888" s="216">
        <v>16.25</v>
      </c>
      <c r="I888" s="217"/>
      <c r="J888" s="218">
        <f>ROUND(I888*H888,2)</f>
        <v>0</v>
      </c>
      <c r="K888" s="214" t="s">
        <v>356</v>
      </c>
      <c r="L888" s="44"/>
      <c r="M888" s="219" t="s">
        <v>28</v>
      </c>
      <c r="N888" s="220" t="s">
        <v>45</v>
      </c>
      <c r="O888" s="84"/>
      <c r="P888" s="221">
        <f>O888*H888</f>
        <v>0</v>
      </c>
      <c r="Q888" s="221">
        <v>0.00062</v>
      </c>
      <c r="R888" s="221">
        <f>Q888*H888</f>
        <v>0.010075</v>
      </c>
      <c r="S888" s="221">
        <v>0</v>
      </c>
      <c r="T888" s="222">
        <f>S888*H888</f>
        <v>0</v>
      </c>
      <c r="U888" s="38"/>
      <c r="V888" s="38"/>
      <c r="W888" s="38"/>
      <c r="X888" s="38"/>
      <c r="Y888" s="38"/>
      <c r="Z888" s="38"/>
      <c r="AA888" s="38"/>
      <c r="AB888" s="38"/>
      <c r="AC888" s="38"/>
      <c r="AD888" s="38"/>
      <c r="AE888" s="38"/>
      <c r="AR888" s="223" t="s">
        <v>228</v>
      </c>
      <c r="AT888" s="223" t="s">
        <v>352</v>
      </c>
      <c r="AU888" s="223" t="s">
        <v>82</v>
      </c>
      <c r="AY888" s="17" t="s">
        <v>351</v>
      </c>
      <c r="BE888" s="224">
        <f>IF(N888="základní",J888,0)</f>
        <v>0</v>
      </c>
      <c r="BF888" s="224">
        <f>IF(N888="snížená",J888,0)</f>
        <v>0</v>
      </c>
      <c r="BG888" s="224">
        <f>IF(N888="zákl. přenesená",J888,0)</f>
        <v>0</v>
      </c>
      <c r="BH888" s="224">
        <f>IF(N888="sníž. přenesená",J888,0)</f>
        <v>0</v>
      </c>
      <c r="BI888" s="224">
        <f>IF(N888="nulová",J888,0)</f>
        <v>0</v>
      </c>
      <c r="BJ888" s="17" t="s">
        <v>82</v>
      </c>
      <c r="BK888" s="224">
        <f>ROUND(I888*H888,2)</f>
        <v>0</v>
      </c>
      <c r="BL888" s="17" t="s">
        <v>228</v>
      </c>
      <c r="BM888" s="223" t="s">
        <v>2012</v>
      </c>
    </row>
    <row r="889" spans="1:51" s="12" customFormat="1" ht="12">
      <c r="A889" s="12"/>
      <c r="B889" s="225"/>
      <c r="C889" s="226"/>
      <c r="D889" s="227" t="s">
        <v>358</v>
      </c>
      <c r="E889" s="228" t="s">
        <v>28</v>
      </c>
      <c r="F889" s="229" t="s">
        <v>582</v>
      </c>
      <c r="G889" s="226"/>
      <c r="H889" s="228" t="s">
        <v>28</v>
      </c>
      <c r="I889" s="230"/>
      <c r="J889" s="226"/>
      <c r="K889" s="226"/>
      <c r="L889" s="231"/>
      <c r="M889" s="232"/>
      <c r="N889" s="233"/>
      <c r="O889" s="233"/>
      <c r="P889" s="233"/>
      <c r="Q889" s="233"/>
      <c r="R889" s="233"/>
      <c r="S889" s="233"/>
      <c r="T889" s="234"/>
      <c r="U889" s="12"/>
      <c r="V889" s="12"/>
      <c r="W889" s="12"/>
      <c r="X889" s="12"/>
      <c r="Y889" s="12"/>
      <c r="Z889" s="12"/>
      <c r="AA889" s="12"/>
      <c r="AB889" s="12"/>
      <c r="AC889" s="12"/>
      <c r="AD889" s="12"/>
      <c r="AE889" s="12"/>
      <c r="AT889" s="235" t="s">
        <v>358</v>
      </c>
      <c r="AU889" s="235" t="s">
        <v>82</v>
      </c>
      <c r="AV889" s="12" t="s">
        <v>82</v>
      </c>
      <c r="AW889" s="12" t="s">
        <v>35</v>
      </c>
      <c r="AX889" s="12" t="s">
        <v>74</v>
      </c>
      <c r="AY889" s="235" t="s">
        <v>351</v>
      </c>
    </row>
    <row r="890" spans="1:51" s="13" customFormat="1" ht="12">
      <c r="A890" s="13"/>
      <c r="B890" s="236"/>
      <c r="C890" s="237"/>
      <c r="D890" s="227" t="s">
        <v>358</v>
      </c>
      <c r="E890" s="238" t="s">
        <v>2013</v>
      </c>
      <c r="F890" s="239" t="s">
        <v>2014</v>
      </c>
      <c r="G890" s="237"/>
      <c r="H890" s="240">
        <v>18.9</v>
      </c>
      <c r="I890" s="241"/>
      <c r="J890" s="237"/>
      <c r="K890" s="237"/>
      <c r="L890" s="242"/>
      <c r="M890" s="243"/>
      <c r="N890" s="244"/>
      <c r="O890" s="244"/>
      <c r="P890" s="244"/>
      <c r="Q890" s="244"/>
      <c r="R890" s="244"/>
      <c r="S890" s="244"/>
      <c r="T890" s="245"/>
      <c r="U890" s="13"/>
      <c r="V890" s="13"/>
      <c r="W890" s="13"/>
      <c r="X890" s="13"/>
      <c r="Y890" s="13"/>
      <c r="Z890" s="13"/>
      <c r="AA890" s="13"/>
      <c r="AB890" s="13"/>
      <c r="AC890" s="13"/>
      <c r="AD890" s="13"/>
      <c r="AE890" s="13"/>
      <c r="AT890" s="246" t="s">
        <v>358</v>
      </c>
      <c r="AU890" s="246" t="s">
        <v>82</v>
      </c>
      <c r="AV890" s="13" t="s">
        <v>138</v>
      </c>
      <c r="AW890" s="13" t="s">
        <v>35</v>
      </c>
      <c r="AX890" s="13" t="s">
        <v>74</v>
      </c>
      <c r="AY890" s="246" t="s">
        <v>351</v>
      </c>
    </row>
    <row r="891" spans="1:51" s="13" customFormat="1" ht="12">
      <c r="A891" s="13"/>
      <c r="B891" s="236"/>
      <c r="C891" s="237"/>
      <c r="D891" s="227" t="s">
        <v>358</v>
      </c>
      <c r="E891" s="238" t="s">
        <v>299</v>
      </c>
      <c r="F891" s="239" t="s">
        <v>2015</v>
      </c>
      <c r="G891" s="237"/>
      <c r="H891" s="240">
        <v>-2.65</v>
      </c>
      <c r="I891" s="241"/>
      <c r="J891" s="237"/>
      <c r="K891" s="237"/>
      <c r="L891" s="242"/>
      <c r="M891" s="243"/>
      <c r="N891" s="244"/>
      <c r="O891" s="244"/>
      <c r="P891" s="244"/>
      <c r="Q891" s="244"/>
      <c r="R891" s="244"/>
      <c r="S891" s="244"/>
      <c r="T891" s="245"/>
      <c r="U891" s="13"/>
      <c r="V891" s="13"/>
      <c r="W891" s="13"/>
      <c r="X891" s="13"/>
      <c r="Y891" s="13"/>
      <c r="Z891" s="13"/>
      <c r="AA891" s="13"/>
      <c r="AB891" s="13"/>
      <c r="AC891" s="13"/>
      <c r="AD891" s="13"/>
      <c r="AE891" s="13"/>
      <c r="AT891" s="246" t="s">
        <v>358</v>
      </c>
      <c r="AU891" s="246" t="s">
        <v>82</v>
      </c>
      <c r="AV891" s="13" t="s">
        <v>138</v>
      </c>
      <c r="AW891" s="13" t="s">
        <v>35</v>
      </c>
      <c r="AX891" s="13" t="s">
        <v>74</v>
      </c>
      <c r="AY891" s="246" t="s">
        <v>351</v>
      </c>
    </row>
    <row r="892" spans="1:51" s="13" customFormat="1" ht="12">
      <c r="A892" s="13"/>
      <c r="B892" s="236"/>
      <c r="C892" s="237"/>
      <c r="D892" s="227" t="s">
        <v>358</v>
      </c>
      <c r="E892" s="238" t="s">
        <v>2016</v>
      </c>
      <c r="F892" s="239" t="s">
        <v>2017</v>
      </c>
      <c r="G892" s="237"/>
      <c r="H892" s="240">
        <v>16.25</v>
      </c>
      <c r="I892" s="241"/>
      <c r="J892" s="237"/>
      <c r="K892" s="237"/>
      <c r="L892" s="242"/>
      <c r="M892" s="243"/>
      <c r="N892" s="244"/>
      <c r="O892" s="244"/>
      <c r="P892" s="244"/>
      <c r="Q892" s="244"/>
      <c r="R892" s="244"/>
      <c r="S892" s="244"/>
      <c r="T892" s="245"/>
      <c r="U892" s="13"/>
      <c r="V892" s="13"/>
      <c r="W892" s="13"/>
      <c r="X892" s="13"/>
      <c r="Y892" s="13"/>
      <c r="Z892" s="13"/>
      <c r="AA892" s="13"/>
      <c r="AB892" s="13"/>
      <c r="AC892" s="13"/>
      <c r="AD892" s="13"/>
      <c r="AE892" s="13"/>
      <c r="AT892" s="246" t="s">
        <v>358</v>
      </c>
      <c r="AU892" s="246" t="s">
        <v>82</v>
      </c>
      <c r="AV892" s="13" t="s">
        <v>138</v>
      </c>
      <c r="AW892" s="13" t="s">
        <v>35</v>
      </c>
      <c r="AX892" s="13" t="s">
        <v>82</v>
      </c>
      <c r="AY892" s="246" t="s">
        <v>351</v>
      </c>
    </row>
    <row r="893" spans="1:65" s="2" customFormat="1" ht="33" customHeight="1">
      <c r="A893" s="38"/>
      <c r="B893" s="39"/>
      <c r="C893" s="212" t="s">
        <v>2018</v>
      </c>
      <c r="D893" s="212" t="s">
        <v>352</v>
      </c>
      <c r="E893" s="213" t="s">
        <v>2019</v>
      </c>
      <c r="F893" s="214" t="s">
        <v>2020</v>
      </c>
      <c r="G893" s="215" t="s">
        <v>398</v>
      </c>
      <c r="H893" s="216">
        <v>13.16</v>
      </c>
      <c r="I893" s="217"/>
      <c r="J893" s="218">
        <f>ROUND(I893*H893,2)</f>
        <v>0</v>
      </c>
      <c r="K893" s="214" t="s">
        <v>356</v>
      </c>
      <c r="L893" s="44"/>
      <c r="M893" s="219" t="s">
        <v>28</v>
      </c>
      <c r="N893" s="220" t="s">
        <v>45</v>
      </c>
      <c r="O893" s="84"/>
      <c r="P893" s="221">
        <f>O893*H893</f>
        <v>0</v>
      </c>
      <c r="Q893" s="221">
        <v>0.00392</v>
      </c>
      <c r="R893" s="221">
        <f>Q893*H893</f>
        <v>0.0515872</v>
      </c>
      <c r="S893" s="221">
        <v>0</v>
      </c>
      <c r="T893" s="222">
        <f>S893*H893</f>
        <v>0</v>
      </c>
      <c r="U893" s="38"/>
      <c r="V893" s="38"/>
      <c r="W893" s="38"/>
      <c r="X893" s="38"/>
      <c r="Y893" s="38"/>
      <c r="Z893" s="38"/>
      <c r="AA893" s="38"/>
      <c r="AB893" s="38"/>
      <c r="AC893" s="38"/>
      <c r="AD893" s="38"/>
      <c r="AE893" s="38"/>
      <c r="AR893" s="223" t="s">
        <v>228</v>
      </c>
      <c r="AT893" s="223" t="s">
        <v>352</v>
      </c>
      <c r="AU893" s="223" t="s">
        <v>82</v>
      </c>
      <c r="AY893" s="17" t="s">
        <v>351</v>
      </c>
      <c r="BE893" s="224">
        <f>IF(N893="základní",J893,0)</f>
        <v>0</v>
      </c>
      <c r="BF893" s="224">
        <f>IF(N893="snížená",J893,0)</f>
        <v>0</v>
      </c>
      <c r="BG893" s="224">
        <f>IF(N893="zákl. přenesená",J893,0)</f>
        <v>0</v>
      </c>
      <c r="BH893" s="224">
        <f>IF(N893="sníž. přenesená",J893,0)</f>
        <v>0</v>
      </c>
      <c r="BI893" s="224">
        <f>IF(N893="nulová",J893,0)</f>
        <v>0</v>
      </c>
      <c r="BJ893" s="17" t="s">
        <v>82</v>
      </c>
      <c r="BK893" s="224">
        <f>ROUND(I893*H893,2)</f>
        <v>0</v>
      </c>
      <c r="BL893" s="17" t="s">
        <v>228</v>
      </c>
      <c r="BM893" s="223" t="s">
        <v>2021</v>
      </c>
    </row>
    <row r="894" spans="1:51" s="12" customFormat="1" ht="12">
      <c r="A894" s="12"/>
      <c r="B894" s="225"/>
      <c r="C894" s="226"/>
      <c r="D894" s="227" t="s">
        <v>358</v>
      </c>
      <c r="E894" s="228" t="s">
        <v>28</v>
      </c>
      <c r="F894" s="229" t="s">
        <v>582</v>
      </c>
      <c r="G894" s="226"/>
      <c r="H894" s="228" t="s">
        <v>28</v>
      </c>
      <c r="I894" s="230"/>
      <c r="J894" s="226"/>
      <c r="K894" s="226"/>
      <c r="L894" s="231"/>
      <c r="M894" s="232"/>
      <c r="N894" s="233"/>
      <c r="O894" s="233"/>
      <c r="P894" s="233"/>
      <c r="Q894" s="233"/>
      <c r="R894" s="233"/>
      <c r="S894" s="233"/>
      <c r="T894" s="234"/>
      <c r="U894" s="12"/>
      <c r="V894" s="12"/>
      <c r="W894" s="12"/>
      <c r="X894" s="12"/>
      <c r="Y894" s="12"/>
      <c r="Z894" s="12"/>
      <c r="AA894" s="12"/>
      <c r="AB894" s="12"/>
      <c r="AC894" s="12"/>
      <c r="AD894" s="12"/>
      <c r="AE894" s="12"/>
      <c r="AT894" s="235" t="s">
        <v>358</v>
      </c>
      <c r="AU894" s="235" t="s">
        <v>82</v>
      </c>
      <c r="AV894" s="12" t="s">
        <v>82</v>
      </c>
      <c r="AW894" s="12" t="s">
        <v>35</v>
      </c>
      <c r="AX894" s="12" t="s">
        <v>74</v>
      </c>
      <c r="AY894" s="235" t="s">
        <v>351</v>
      </c>
    </row>
    <row r="895" spans="1:51" s="13" customFormat="1" ht="12">
      <c r="A895" s="13"/>
      <c r="B895" s="236"/>
      <c r="C895" s="237"/>
      <c r="D895" s="227" t="s">
        <v>358</v>
      </c>
      <c r="E895" s="238" t="s">
        <v>2022</v>
      </c>
      <c r="F895" s="239" t="s">
        <v>2023</v>
      </c>
      <c r="G895" s="237"/>
      <c r="H895" s="240">
        <v>13.16</v>
      </c>
      <c r="I895" s="241"/>
      <c r="J895" s="237"/>
      <c r="K895" s="237"/>
      <c r="L895" s="242"/>
      <c r="M895" s="243"/>
      <c r="N895" s="244"/>
      <c r="O895" s="244"/>
      <c r="P895" s="244"/>
      <c r="Q895" s="244"/>
      <c r="R895" s="244"/>
      <c r="S895" s="244"/>
      <c r="T895" s="245"/>
      <c r="U895" s="13"/>
      <c r="V895" s="13"/>
      <c r="W895" s="13"/>
      <c r="X895" s="13"/>
      <c r="Y895" s="13"/>
      <c r="Z895" s="13"/>
      <c r="AA895" s="13"/>
      <c r="AB895" s="13"/>
      <c r="AC895" s="13"/>
      <c r="AD895" s="13"/>
      <c r="AE895" s="13"/>
      <c r="AT895" s="246" t="s">
        <v>358</v>
      </c>
      <c r="AU895" s="246" t="s">
        <v>82</v>
      </c>
      <c r="AV895" s="13" t="s">
        <v>138</v>
      </c>
      <c r="AW895" s="13" t="s">
        <v>35</v>
      </c>
      <c r="AX895" s="13" t="s">
        <v>82</v>
      </c>
      <c r="AY895" s="246" t="s">
        <v>351</v>
      </c>
    </row>
    <row r="896" spans="1:65" s="2" customFormat="1" ht="16.5" customHeight="1">
      <c r="A896" s="38"/>
      <c r="B896" s="39"/>
      <c r="C896" s="247" t="s">
        <v>2024</v>
      </c>
      <c r="D896" s="247" t="s">
        <v>612</v>
      </c>
      <c r="E896" s="248" t="s">
        <v>2025</v>
      </c>
      <c r="F896" s="249" t="s">
        <v>2026</v>
      </c>
      <c r="G896" s="250" t="s">
        <v>398</v>
      </c>
      <c r="H896" s="251">
        <v>17.157</v>
      </c>
      <c r="I896" s="252"/>
      <c r="J896" s="253">
        <f>ROUND(I896*H896,2)</f>
        <v>0</v>
      </c>
      <c r="K896" s="249" t="s">
        <v>28</v>
      </c>
      <c r="L896" s="254"/>
      <c r="M896" s="255" t="s">
        <v>28</v>
      </c>
      <c r="N896" s="256" t="s">
        <v>45</v>
      </c>
      <c r="O896" s="84"/>
      <c r="P896" s="221">
        <f>O896*H896</f>
        <v>0</v>
      </c>
      <c r="Q896" s="221">
        <v>0.0192</v>
      </c>
      <c r="R896" s="221">
        <f>Q896*H896</f>
        <v>0.3294144</v>
      </c>
      <c r="S896" s="221">
        <v>0</v>
      </c>
      <c r="T896" s="222">
        <f>S896*H896</f>
        <v>0</v>
      </c>
      <c r="U896" s="38"/>
      <c r="V896" s="38"/>
      <c r="W896" s="38"/>
      <c r="X896" s="38"/>
      <c r="Y896" s="38"/>
      <c r="Z896" s="38"/>
      <c r="AA896" s="38"/>
      <c r="AB896" s="38"/>
      <c r="AC896" s="38"/>
      <c r="AD896" s="38"/>
      <c r="AE896" s="38"/>
      <c r="AR896" s="223" t="s">
        <v>405</v>
      </c>
      <c r="AT896" s="223" t="s">
        <v>612</v>
      </c>
      <c r="AU896" s="223" t="s">
        <v>82</v>
      </c>
      <c r="AY896" s="17" t="s">
        <v>351</v>
      </c>
      <c r="BE896" s="224">
        <f>IF(N896="základní",J896,0)</f>
        <v>0</v>
      </c>
      <c r="BF896" s="224">
        <f>IF(N896="snížená",J896,0)</f>
        <v>0</v>
      </c>
      <c r="BG896" s="224">
        <f>IF(N896="zákl. přenesená",J896,0)</f>
        <v>0</v>
      </c>
      <c r="BH896" s="224">
        <f>IF(N896="sníž. přenesená",J896,0)</f>
        <v>0</v>
      </c>
      <c r="BI896" s="224">
        <f>IF(N896="nulová",J896,0)</f>
        <v>0</v>
      </c>
      <c r="BJ896" s="17" t="s">
        <v>82</v>
      </c>
      <c r="BK896" s="224">
        <f>ROUND(I896*H896,2)</f>
        <v>0</v>
      </c>
      <c r="BL896" s="17" t="s">
        <v>228</v>
      </c>
      <c r="BM896" s="223" t="s">
        <v>2027</v>
      </c>
    </row>
    <row r="897" spans="1:51" s="13" customFormat="1" ht="12">
      <c r="A897" s="13"/>
      <c r="B897" s="236"/>
      <c r="C897" s="237"/>
      <c r="D897" s="227" t="s">
        <v>358</v>
      </c>
      <c r="E897" s="238" t="s">
        <v>2028</v>
      </c>
      <c r="F897" s="239" t="s">
        <v>2029</v>
      </c>
      <c r="G897" s="237"/>
      <c r="H897" s="240">
        <v>2.681</v>
      </c>
      <c r="I897" s="241"/>
      <c r="J897" s="237"/>
      <c r="K897" s="237"/>
      <c r="L897" s="242"/>
      <c r="M897" s="243"/>
      <c r="N897" s="244"/>
      <c r="O897" s="244"/>
      <c r="P897" s="244"/>
      <c r="Q897" s="244"/>
      <c r="R897" s="244"/>
      <c r="S897" s="244"/>
      <c r="T897" s="245"/>
      <c r="U897" s="13"/>
      <c r="V897" s="13"/>
      <c r="W897" s="13"/>
      <c r="X897" s="13"/>
      <c r="Y897" s="13"/>
      <c r="Z897" s="13"/>
      <c r="AA897" s="13"/>
      <c r="AB897" s="13"/>
      <c r="AC897" s="13"/>
      <c r="AD897" s="13"/>
      <c r="AE897" s="13"/>
      <c r="AT897" s="246" t="s">
        <v>358</v>
      </c>
      <c r="AU897" s="246" t="s">
        <v>82</v>
      </c>
      <c r="AV897" s="13" t="s">
        <v>138</v>
      </c>
      <c r="AW897" s="13" t="s">
        <v>35</v>
      </c>
      <c r="AX897" s="13" t="s">
        <v>74</v>
      </c>
      <c r="AY897" s="246" t="s">
        <v>351</v>
      </c>
    </row>
    <row r="898" spans="1:51" s="13" customFormat="1" ht="12">
      <c r="A898" s="13"/>
      <c r="B898" s="236"/>
      <c r="C898" s="237"/>
      <c r="D898" s="227" t="s">
        <v>358</v>
      </c>
      <c r="E898" s="238" t="s">
        <v>302</v>
      </c>
      <c r="F898" s="239" t="s">
        <v>2030</v>
      </c>
      <c r="G898" s="237"/>
      <c r="H898" s="240">
        <v>14.476</v>
      </c>
      <c r="I898" s="241"/>
      <c r="J898" s="237"/>
      <c r="K898" s="237"/>
      <c r="L898" s="242"/>
      <c r="M898" s="243"/>
      <c r="N898" s="244"/>
      <c r="O898" s="244"/>
      <c r="P898" s="244"/>
      <c r="Q898" s="244"/>
      <c r="R898" s="244"/>
      <c r="S898" s="244"/>
      <c r="T898" s="245"/>
      <c r="U898" s="13"/>
      <c r="V898" s="13"/>
      <c r="W898" s="13"/>
      <c r="X898" s="13"/>
      <c r="Y898" s="13"/>
      <c r="Z898" s="13"/>
      <c r="AA898" s="13"/>
      <c r="AB898" s="13"/>
      <c r="AC898" s="13"/>
      <c r="AD898" s="13"/>
      <c r="AE898" s="13"/>
      <c r="AT898" s="246" t="s">
        <v>358</v>
      </c>
      <c r="AU898" s="246" t="s">
        <v>82</v>
      </c>
      <c r="AV898" s="13" t="s">
        <v>138</v>
      </c>
      <c r="AW898" s="13" t="s">
        <v>35</v>
      </c>
      <c r="AX898" s="13" t="s">
        <v>74</v>
      </c>
      <c r="AY898" s="246" t="s">
        <v>351</v>
      </c>
    </row>
    <row r="899" spans="1:51" s="13" customFormat="1" ht="12">
      <c r="A899" s="13"/>
      <c r="B899" s="236"/>
      <c r="C899" s="237"/>
      <c r="D899" s="227" t="s">
        <v>358</v>
      </c>
      <c r="E899" s="238" t="s">
        <v>2031</v>
      </c>
      <c r="F899" s="239" t="s">
        <v>2032</v>
      </c>
      <c r="G899" s="237"/>
      <c r="H899" s="240">
        <v>17.157</v>
      </c>
      <c r="I899" s="241"/>
      <c r="J899" s="237"/>
      <c r="K899" s="237"/>
      <c r="L899" s="242"/>
      <c r="M899" s="243"/>
      <c r="N899" s="244"/>
      <c r="O899" s="244"/>
      <c r="P899" s="244"/>
      <c r="Q899" s="244"/>
      <c r="R899" s="244"/>
      <c r="S899" s="244"/>
      <c r="T899" s="245"/>
      <c r="U899" s="13"/>
      <c r="V899" s="13"/>
      <c r="W899" s="13"/>
      <c r="X899" s="13"/>
      <c r="Y899" s="13"/>
      <c r="Z899" s="13"/>
      <c r="AA899" s="13"/>
      <c r="AB899" s="13"/>
      <c r="AC899" s="13"/>
      <c r="AD899" s="13"/>
      <c r="AE899" s="13"/>
      <c r="AT899" s="246" t="s">
        <v>358</v>
      </c>
      <c r="AU899" s="246" t="s">
        <v>82</v>
      </c>
      <c r="AV899" s="13" t="s">
        <v>138</v>
      </c>
      <c r="AW899" s="13" t="s">
        <v>35</v>
      </c>
      <c r="AX899" s="13" t="s">
        <v>82</v>
      </c>
      <c r="AY899" s="246" t="s">
        <v>351</v>
      </c>
    </row>
    <row r="900" spans="1:65" s="2" customFormat="1" ht="21.75" customHeight="1">
      <c r="A900" s="38"/>
      <c r="B900" s="39"/>
      <c r="C900" s="212" t="s">
        <v>2033</v>
      </c>
      <c r="D900" s="212" t="s">
        <v>352</v>
      </c>
      <c r="E900" s="213" t="s">
        <v>2034</v>
      </c>
      <c r="F900" s="214" t="s">
        <v>2035</v>
      </c>
      <c r="G900" s="215" t="s">
        <v>398</v>
      </c>
      <c r="H900" s="216">
        <v>13.16</v>
      </c>
      <c r="I900" s="217"/>
      <c r="J900" s="218">
        <f>ROUND(I900*H900,2)</f>
        <v>0</v>
      </c>
      <c r="K900" s="214" t="s">
        <v>356</v>
      </c>
      <c r="L900" s="44"/>
      <c r="M900" s="219" t="s">
        <v>28</v>
      </c>
      <c r="N900" s="220" t="s">
        <v>45</v>
      </c>
      <c r="O900" s="84"/>
      <c r="P900" s="221">
        <f>O900*H900</f>
        <v>0</v>
      </c>
      <c r="Q900" s="221">
        <v>0</v>
      </c>
      <c r="R900" s="221">
        <f>Q900*H900</f>
        <v>0</v>
      </c>
      <c r="S900" s="221">
        <v>0</v>
      </c>
      <c r="T900" s="222">
        <f>S900*H900</f>
        <v>0</v>
      </c>
      <c r="U900" s="38"/>
      <c r="V900" s="38"/>
      <c r="W900" s="38"/>
      <c r="X900" s="38"/>
      <c r="Y900" s="38"/>
      <c r="Z900" s="38"/>
      <c r="AA900" s="38"/>
      <c r="AB900" s="38"/>
      <c r="AC900" s="38"/>
      <c r="AD900" s="38"/>
      <c r="AE900" s="38"/>
      <c r="AR900" s="223" t="s">
        <v>228</v>
      </c>
      <c r="AT900" s="223" t="s">
        <v>352</v>
      </c>
      <c r="AU900" s="223" t="s">
        <v>82</v>
      </c>
      <c r="AY900" s="17" t="s">
        <v>351</v>
      </c>
      <c r="BE900" s="224">
        <f>IF(N900="základní",J900,0)</f>
        <v>0</v>
      </c>
      <c r="BF900" s="224">
        <f>IF(N900="snížená",J900,0)</f>
        <v>0</v>
      </c>
      <c r="BG900" s="224">
        <f>IF(N900="zákl. přenesená",J900,0)</f>
        <v>0</v>
      </c>
      <c r="BH900" s="224">
        <f>IF(N900="sníž. přenesená",J900,0)</f>
        <v>0</v>
      </c>
      <c r="BI900" s="224">
        <f>IF(N900="nulová",J900,0)</f>
        <v>0</v>
      </c>
      <c r="BJ900" s="17" t="s">
        <v>82</v>
      </c>
      <c r="BK900" s="224">
        <f>ROUND(I900*H900,2)</f>
        <v>0</v>
      </c>
      <c r="BL900" s="17" t="s">
        <v>228</v>
      </c>
      <c r="BM900" s="223" t="s">
        <v>2036</v>
      </c>
    </row>
    <row r="901" spans="1:51" s="13" customFormat="1" ht="12">
      <c r="A901" s="13"/>
      <c r="B901" s="236"/>
      <c r="C901" s="237"/>
      <c r="D901" s="227" t="s">
        <v>358</v>
      </c>
      <c r="E901" s="238" t="s">
        <v>2037</v>
      </c>
      <c r="F901" s="239" t="s">
        <v>1078</v>
      </c>
      <c r="G901" s="237"/>
      <c r="H901" s="240">
        <v>13.16</v>
      </c>
      <c r="I901" s="241"/>
      <c r="J901" s="237"/>
      <c r="K901" s="237"/>
      <c r="L901" s="242"/>
      <c r="M901" s="243"/>
      <c r="N901" s="244"/>
      <c r="O901" s="244"/>
      <c r="P901" s="244"/>
      <c r="Q901" s="244"/>
      <c r="R901" s="244"/>
      <c r="S901" s="244"/>
      <c r="T901" s="245"/>
      <c r="U901" s="13"/>
      <c r="V901" s="13"/>
      <c r="W901" s="13"/>
      <c r="X901" s="13"/>
      <c r="Y901" s="13"/>
      <c r="Z901" s="13"/>
      <c r="AA901" s="13"/>
      <c r="AB901" s="13"/>
      <c r="AC901" s="13"/>
      <c r="AD901" s="13"/>
      <c r="AE901" s="13"/>
      <c r="AT901" s="246" t="s">
        <v>358</v>
      </c>
      <c r="AU901" s="246" t="s">
        <v>82</v>
      </c>
      <c r="AV901" s="13" t="s">
        <v>138</v>
      </c>
      <c r="AW901" s="13" t="s">
        <v>35</v>
      </c>
      <c r="AX901" s="13" t="s">
        <v>82</v>
      </c>
      <c r="AY901" s="246" t="s">
        <v>351</v>
      </c>
    </row>
    <row r="902" spans="1:65" s="2" customFormat="1" ht="21.75" customHeight="1">
      <c r="A902" s="38"/>
      <c r="B902" s="39"/>
      <c r="C902" s="212" t="s">
        <v>2038</v>
      </c>
      <c r="D902" s="212" t="s">
        <v>352</v>
      </c>
      <c r="E902" s="213" t="s">
        <v>2039</v>
      </c>
      <c r="F902" s="214" t="s">
        <v>2040</v>
      </c>
      <c r="G902" s="215" t="s">
        <v>612</v>
      </c>
      <c r="H902" s="216">
        <v>2.15</v>
      </c>
      <c r="I902" s="217"/>
      <c r="J902" s="218">
        <f>ROUND(I902*H902,2)</f>
        <v>0</v>
      </c>
      <c r="K902" s="214" t="s">
        <v>356</v>
      </c>
      <c r="L902" s="44"/>
      <c r="M902" s="219" t="s">
        <v>28</v>
      </c>
      <c r="N902" s="220" t="s">
        <v>45</v>
      </c>
      <c r="O902" s="84"/>
      <c r="P902" s="221">
        <f>O902*H902</f>
        <v>0</v>
      </c>
      <c r="Q902" s="221">
        <v>0.0002</v>
      </c>
      <c r="R902" s="221">
        <f>Q902*H902</f>
        <v>0.00043</v>
      </c>
      <c r="S902" s="221">
        <v>0</v>
      </c>
      <c r="T902" s="222">
        <f>S902*H902</f>
        <v>0</v>
      </c>
      <c r="U902" s="38"/>
      <c r="V902" s="38"/>
      <c r="W902" s="38"/>
      <c r="X902" s="38"/>
      <c r="Y902" s="38"/>
      <c r="Z902" s="38"/>
      <c r="AA902" s="38"/>
      <c r="AB902" s="38"/>
      <c r="AC902" s="38"/>
      <c r="AD902" s="38"/>
      <c r="AE902" s="38"/>
      <c r="AR902" s="223" t="s">
        <v>228</v>
      </c>
      <c r="AT902" s="223" t="s">
        <v>352</v>
      </c>
      <c r="AU902" s="223" t="s">
        <v>82</v>
      </c>
      <c r="AY902" s="17" t="s">
        <v>351</v>
      </c>
      <c r="BE902" s="224">
        <f>IF(N902="základní",J902,0)</f>
        <v>0</v>
      </c>
      <c r="BF902" s="224">
        <f>IF(N902="snížená",J902,0)</f>
        <v>0</v>
      </c>
      <c r="BG902" s="224">
        <f>IF(N902="zákl. přenesená",J902,0)</f>
        <v>0</v>
      </c>
      <c r="BH902" s="224">
        <f>IF(N902="sníž. přenesená",J902,0)</f>
        <v>0</v>
      </c>
      <c r="BI902" s="224">
        <f>IF(N902="nulová",J902,0)</f>
        <v>0</v>
      </c>
      <c r="BJ902" s="17" t="s">
        <v>82</v>
      </c>
      <c r="BK902" s="224">
        <f>ROUND(I902*H902,2)</f>
        <v>0</v>
      </c>
      <c r="BL902" s="17" t="s">
        <v>228</v>
      </c>
      <c r="BM902" s="223" t="s">
        <v>2041</v>
      </c>
    </row>
    <row r="903" spans="1:51" s="12" customFormat="1" ht="12">
      <c r="A903" s="12"/>
      <c r="B903" s="225"/>
      <c r="C903" s="226"/>
      <c r="D903" s="227" t="s">
        <v>358</v>
      </c>
      <c r="E903" s="228" t="s">
        <v>28</v>
      </c>
      <c r="F903" s="229" t="s">
        <v>582</v>
      </c>
      <c r="G903" s="226"/>
      <c r="H903" s="228" t="s">
        <v>28</v>
      </c>
      <c r="I903" s="230"/>
      <c r="J903" s="226"/>
      <c r="K903" s="226"/>
      <c r="L903" s="231"/>
      <c r="M903" s="232"/>
      <c r="N903" s="233"/>
      <c r="O903" s="233"/>
      <c r="P903" s="233"/>
      <c r="Q903" s="233"/>
      <c r="R903" s="233"/>
      <c r="S903" s="233"/>
      <c r="T903" s="234"/>
      <c r="U903" s="12"/>
      <c r="V903" s="12"/>
      <c r="W903" s="12"/>
      <c r="X903" s="12"/>
      <c r="Y903" s="12"/>
      <c r="Z903" s="12"/>
      <c r="AA903" s="12"/>
      <c r="AB903" s="12"/>
      <c r="AC903" s="12"/>
      <c r="AD903" s="12"/>
      <c r="AE903" s="12"/>
      <c r="AT903" s="235" t="s">
        <v>358</v>
      </c>
      <c r="AU903" s="235" t="s">
        <v>82</v>
      </c>
      <c r="AV903" s="12" t="s">
        <v>82</v>
      </c>
      <c r="AW903" s="12" t="s">
        <v>35</v>
      </c>
      <c r="AX903" s="12" t="s">
        <v>74</v>
      </c>
      <c r="AY903" s="235" t="s">
        <v>351</v>
      </c>
    </row>
    <row r="904" spans="1:51" s="13" customFormat="1" ht="12">
      <c r="A904" s="13"/>
      <c r="B904" s="236"/>
      <c r="C904" s="237"/>
      <c r="D904" s="227" t="s">
        <v>358</v>
      </c>
      <c r="E904" s="238" t="s">
        <v>2042</v>
      </c>
      <c r="F904" s="239" t="s">
        <v>2043</v>
      </c>
      <c r="G904" s="237"/>
      <c r="H904" s="240">
        <v>2.15</v>
      </c>
      <c r="I904" s="241"/>
      <c r="J904" s="237"/>
      <c r="K904" s="237"/>
      <c r="L904" s="242"/>
      <c r="M904" s="243"/>
      <c r="N904" s="244"/>
      <c r="O904" s="244"/>
      <c r="P904" s="244"/>
      <c r="Q904" s="244"/>
      <c r="R904" s="244"/>
      <c r="S904" s="244"/>
      <c r="T904" s="245"/>
      <c r="U904" s="13"/>
      <c r="V904" s="13"/>
      <c r="W904" s="13"/>
      <c r="X904" s="13"/>
      <c r="Y904" s="13"/>
      <c r="Z904" s="13"/>
      <c r="AA904" s="13"/>
      <c r="AB904" s="13"/>
      <c r="AC904" s="13"/>
      <c r="AD904" s="13"/>
      <c r="AE904" s="13"/>
      <c r="AT904" s="246" t="s">
        <v>358</v>
      </c>
      <c r="AU904" s="246" t="s">
        <v>82</v>
      </c>
      <c r="AV904" s="13" t="s">
        <v>138</v>
      </c>
      <c r="AW904" s="13" t="s">
        <v>35</v>
      </c>
      <c r="AX904" s="13" t="s">
        <v>82</v>
      </c>
      <c r="AY904" s="246" t="s">
        <v>351</v>
      </c>
    </row>
    <row r="905" spans="1:65" s="2" customFormat="1" ht="21.75" customHeight="1">
      <c r="A905" s="38"/>
      <c r="B905" s="39"/>
      <c r="C905" s="247" t="s">
        <v>2044</v>
      </c>
      <c r="D905" s="247" t="s">
        <v>612</v>
      </c>
      <c r="E905" s="248" t="s">
        <v>2045</v>
      </c>
      <c r="F905" s="249" t="s">
        <v>2046</v>
      </c>
      <c r="G905" s="250" t="s">
        <v>612</v>
      </c>
      <c r="H905" s="251">
        <v>2.365</v>
      </c>
      <c r="I905" s="252"/>
      <c r="J905" s="253">
        <f>ROUND(I905*H905,2)</f>
        <v>0</v>
      </c>
      <c r="K905" s="249" t="s">
        <v>28</v>
      </c>
      <c r="L905" s="254"/>
      <c r="M905" s="255" t="s">
        <v>28</v>
      </c>
      <c r="N905" s="256" t="s">
        <v>45</v>
      </c>
      <c r="O905" s="84"/>
      <c r="P905" s="221">
        <f>O905*H905</f>
        <v>0</v>
      </c>
      <c r="Q905" s="221">
        <v>0.00021</v>
      </c>
      <c r="R905" s="221">
        <f>Q905*H905</f>
        <v>0.0004966500000000001</v>
      </c>
      <c r="S905" s="221">
        <v>0</v>
      </c>
      <c r="T905" s="222">
        <f>S905*H905</f>
        <v>0</v>
      </c>
      <c r="U905" s="38"/>
      <c r="V905" s="38"/>
      <c r="W905" s="38"/>
      <c r="X905" s="38"/>
      <c r="Y905" s="38"/>
      <c r="Z905" s="38"/>
      <c r="AA905" s="38"/>
      <c r="AB905" s="38"/>
      <c r="AC905" s="38"/>
      <c r="AD905" s="38"/>
      <c r="AE905" s="38"/>
      <c r="AR905" s="223" t="s">
        <v>405</v>
      </c>
      <c r="AT905" s="223" t="s">
        <v>612</v>
      </c>
      <c r="AU905" s="223" t="s">
        <v>82</v>
      </c>
      <c r="AY905" s="17" t="s">
        <v>351</v>
      </c>
      <c r="BE905" s="224">
        <f>IF(N905="základní",J905,0)</f>
        <v>0</v>
      </c>
      <c r="BF905" s="224">
        <f>IF(N905="snížená",J905,0)</f>
        <v>0</v>
      </c>
      <c r="BG905" s="224">
        <f>IF(N905="zákl. přenesená",J905,0)</f>
        <v>0</v>
      </c>
      <c r="BH905" s="224">
        <f>IF(N905="sníž. přenesená",J905,0)</f>
        <v>0</v>
      </c>
      <c r="BI905" s="224">
        <f>IF(N905="nulová",J905,0)</f>
        <v>0</v>
      </c>
      <c r="BJ905" s="17" t="s">
        <v>82</v>
      </c>
      <c r="BK905" s="224">
        <f>ROUND(I905*H905,2)</f>
        <v>0</v>
      </c>
      <c r="BL905" s="17" t="s">
        <v>228</v>
      </c>
      <c r="BM905" s="223" t="s">
        <v>2047</v>
      </c>
    </row>
    <row r="906" spans="1:51" s="13" customFormat="1" ht="12">
      <c r="A906" s="13"/>
      <c r="B906" s="236"/>
      <c r="C906" s="237"/>
      <c r="D906" s="227" t="s">
        <v>358</v>
      </c>
      <c r="E906" s="238" t="s">
        <v>2048</v>
      </c>
      <c r="F906" s="239" t="s">
        <v>2049</v>
      </c>
      <c r="G906" s="237"/>
      <c r="H906" s="240">
        <v>2.365</v>
      </c>
      <c r="I906" s="241"/>
      <c r="J906" s="237"/>
      <c r="K906" s="237"/>
      <c r="L906" s="242"/>
      <c r="M906" s="243"/>
      <c r="N906" s="244"/>
      <c r="O906" s="244"/>
      <c r="P906" s="244"/>
      <c r="Q906" s="244"/>
      <c r="R906" s="244"/>
      <c r="S906" s="244"/>
      <c r="T906" s="245"/>
      <c r="U906" s="13"/>
      <c r="V906" s="13"/>
      <c r="W906" s="13"/>
      <c r="X906" s="13"/>
      <c r="Y906" s="13"/>
      <c r="Z906" s="13"/>
      <c r="AA906" s="13"/>
      <c r="AB906" s="13"/>
      <c r="AC906" s="13"/>
      <c r="AD906" s="13"/>
      <c r="AE906" s="13"/>
      <c r="AT906" s="246" t="s">
        <v>358</v>
      </c>
      <c r="AU906" s="246" t="s">
        <v>82</v>
      </c>
      <c r="AV906" s="13" t="s">
        <v>138</v>
      </c>
      <c r="AW906" s="13" t="s">
        <v>35</v>
      </c>
      <c r="AX906" s="13" t="s">
        <v>82</v>
      </c>
      <c r="AY906" s="246" t="s">
        <v>351</v>
      </c>
    </row>
    <row r="907" spans="1:65" s="2" customFormat="1" ht="21.75" customHeight="1">
      <c r="A907" s="38"/>
      <c r="B907" s="39"/>
      <c r="C907" s="212" t="s">
        <v>2050</v>
      </c>
      <c r="D907" s="212" t="s">
        <v>352</v>
      </c>
      <c r="E907" s="213" t="s">
        <v>2051</v>
      </c>
      <c r="F907" s="214" t="s">
        <v>2052</v>
      </c>
      <c r="G907" s="215" t="s">
        <v>398</v>
      </c>
      <c r="H907" s="216">
        <v>13.16</v>
      </c>
      <c r="I907" s="217"/>
      <c r="J907" s="218">
        <f>ROUND(I907*H907,2)</f>
        <v>0</v>
      </c>
      <c r="K907" s="214" t="s">
        <v>356</v>
      </c>
      <c r="L907" s="44"/>
      <c r="M907" s="219" t="s">
        <v>28</v>
      </c>
      <c r="N907" s="220" t="s">
        <v>45</v>
      </c>
      <c r="O907" s="84"/>
      <c r="P907" s="221">
        <f>O907*H907</f>
        <v>0</v>
      </c>
      <c r="Q907" s="221">
        <v>0.00792</v>
      </c>
      <c r="R907" s="221">
        <f>Q907*H907</f>
        <v>0.1042272</v>
      </c>
      <c r="S907" s="221">
        <v>0</v>
      </c>
      <c r="T907" s="222">
        <f>S907*H907</f>
        <v>0</v>
      </c>
      <c r="U907" s="38"/>
      <c r="V907" s="38"/>
      <c r="W907" s="38"/>
      <c r="X907" s="38"/>
      <c r="Y907" s="38"/>
      <c r="Z907" s="38"/>
      <c r="AA907" s="38"/>
      <c r="AB907" s="38"/>
      <c r="AC907" s="38"/>
      <c r="AD907" s="38"/>
      <c r="AE907" s="38"/>
      <c r="AR907" s="223" t="s">
        <v>228</v>
      </c>
      <c r="AT907" s="223" t="s">
        <v>352</v>
      </c>
      <c r="AU907" s="223" t="s">
        <v>82</v>
      </c>
      <c r="AY907" s="17" t="s">
        <v>351</v>
      </c>
      <c r="BE907" s="224">
        <f>IF(N907="základní",J907,0)</f>
        <v>0</v>
      </c>
      <c r="BF907" s="224">
        <f>IF(N907="snížená",J907,0)</f>
        <v>0</v>
      </c>
      <c r="BG907" s="224">
        <f>IF(N907="zákl. přenesená",J907,0)</f>
        <v>0</v>
      </c>
      <c r="BH907" s="224">
        <f>IF(N907="sníž. přenesená",J907,0)</f>
        <v>0</v>
      </c>
      <c r="BI907" s="224">
        <f>IF(N907="nulová",J907,0)</f>
        <v>0</v>
      </c>
      <c r="BJ907" s="17" t="s">
        <v>82</v>
      </c>
      <c r="BK907" s="224">
        <f>ROUND(I907*H907,2)</f>
        <v>0</v>
      </c>
      <c r="BL907" s="17" t="s">
        <v>228</v>
      </c>
      <c r="BM907" s="223" t="s">
        <v>2053</v>
      </c>
    </row>
    <row r="908" spans="1:51" s="13" customFormat="1" ht="12">
      <c r="A908" s="13"/>
      <c r="B908" s="236"/>
      <c r="C908" s="237"/>
      <c r="D908" s="227" t="s">
        <v>358</v>
      </c>
      <c r="E908" s="238" t="s">
        <v>2054</v>
      </c>
      <c r="F908" s="239" t="s">
        <v>1078</v>
      </c>
      <c r="G908" s="237"/>
      <c r="H908" s="240">
        <v>13.16</v>
      </c>
      <c r="I908" s="241"/>
      <c r="J908" s="237"/>
      <c r="K908" s="237"/>
      <c r="L908" s="242"/>
      <c r="M908" s="243"/>
      <c r="N908" s="244"/>
      <c r="O908" s="244"/>
      <c r="P908" s="244"/>
      <c r="Q908" s="244"/>
      <c r="R908" s="244"/>
      <c r="S908" s="244"/>
      <c r="T908" s="245"/>
      <c r="U908" s="13"/>
      <c r="V908" s="13"/>
      <c r="W908" s="13"/>
      <c r="X908" s="13"/>
      <c r="Y908" s="13"/>
      <c r="Z908" s="13"/>
      <c r="AA908" s="13"/>
      <c r="AB908" s="13"/>
      <c r="AC908" s="13"/>
      <c r="AD908" s="13"/>
      <c r="AE908" s="13"/>
      <c r="AT908" s="246" t="s">
        <v>358</v>
      </c>
      <c r="AU908" s="246" t="s">
        <v>82</v>
      </c>
      <c r="AV908" s="13" t="s">
        <v>138</v>
      </c>
      <c r="AW908" s="13" t="s">
        <v>35</v>
      </c>
      <c r="AX908" s="13" t="s">
        <v>82</v>
      </c>
      <c r="AY908" s="246" t="s">
        <v>351</v>
      </c>
    </row>
    <row r="909" spans="1:65" s="2" customFormat="1" ht="21.75" customHeight="1">
      <c r="A909" s="38"/>
      <c r="B909" s="39"/>
      <c r="C909" s="212" t="s">
        <v>2055</v>
      </c>
      <c r="D909" s="212" t="s">
        <v>352</v>
      </c>
      <c r="E909" s="213" t="s">
        <v>2056</v>
      </c>
      <c r="F909" s="214" t="s">
        <v>2057</v>
      </c>
      <c r="G909" s="215" t="s">
        <v>398</v>
      </c>
      <c r="H909" s="216">
        <v>14.785</v>
      </c>
      <c r="I909" s="217"/>
      <c r="J909" s="218">
        <f>ROUND(I909*H909,2)</f>
        <v>0</v>
      </c>
      <c r="K909" s="214" t="s">
        <v>28</v>
      </c>
      <c r="L909" s="44"/>
      <c r="M909" s="219" t="s">
        <v>28</v>
      </c>
      <c r="N909" s="220" t="s">
        <v>45</v>
      </c>
      <c r="O909" s="84"/>
      <c r="P909" s="221">
        <f>O909*H909</f>
        <v>0</v>
      </c>
      <c r="Q909" s="221">
        <v>0.0003</v>
      </c>
      <c r="R909" s="221">
        <f>Q909*H909</f>
        <v>0.004435499999999999</v>
      </c>
      <c r="S909" s="221">
        <v>0</v>
      </c>
      <c r="T909" s="222">
        <f>S909*H909</f>
        <v>0</v>
      </c>
      <c r="U909" s="38"/>
      <c r="V909" s="38"/>
      <c r="W909" s="38"/>
      <c r="X909" s="38"/>
      <c r="Y909" s="38"/>
      <c r="Z909" s="38"/>
      <c r="AA909" s="38"/>
      <c r="AB909" s="38"/>
      <c r="AC909" s="38"/>
      <c r="AD909" s="38"/>
      <c r="AE909" s="38"/>
      <c r="AR909" s="223" t="s">
        <v>228</v>
      </c>
      <c r="AT909" s="223" t="s">
        <v>352</v>
      </c>
      <c r="AU909" s="223" t="s">
        <v>82</v>
      </c>
      <c r="AY909" s="17" t="s">
        <v>351</v>
      </c>
      <c r="BE909" s="224">
        <f>IF(N909="základní",J909,0)</f>
        <v>0</v>
      </c>
      <c r="BF909" s="224">
        <f>IF(N909="snížená",J909,0)</f>
        <v>0</v>
      </c>
      <c r="BG909" s="224">
        <f>IF(N909="zákl. přenesená",J909,0)</f>
        <v>0</v>
      </c>
      <c r="BH909" s="224">
        <f>IF(N909="sníž. přenesená",J909,0)</f>
        <v>0</v>
      </c>
      <c r="BI909" s="224">
        <f>IF(N909="nulová",J909,0)</f>
        <v>0</v>
      </c>
      <c r="BJ909" s="17" t="s">
        <v>82</v>
      </c>
      <c r="BK909" s="224">
        <f>ROUND(I909*H909,2)</f>
        <v>0</v>
      </c>
      <c r="BL909" s="17" t="s">
        <v>228</v>
      </c>
      <c r="BM909" s="223" t="s">
        <v>2058</v>
      </c>
    </row>
    <row r="910" spans="1:51" s="13" customFormat="1" ht="12">
      <c r="A910" s="13"/>
      <c r="B910" s="236"/>
      <c r="C910" s="237"/>
      <c r="D910" s="227" t="s">
        <v>358</v>
      </c>
      <c r="E910" s="238" t="s">
        <v>2059</v>
      </c>
      <c r="F910" s="239" t="s">
        <v>2060</v>
      </c>
      <c r="G910" s="237"/>
      <c r="H910" s="240">
        <v>1.625</v>
      </c>
      <c r="I910" s="241"/>
      <c r="J910" s="237"/>
      <c r="K910" s="237"/>
      <c r="L910" s="242"/>
      <c r="M910" s="243"/>
      <c r="N910" s="244"/>
      <c r="O910" s="244"/>
      <c r="P910" s="244"/>
      <c r="Q910" s="244"/>
      <c r="R910" s="244"/>
      <c r="S910" s="244"/>
      <c r="T910" s="245"/>
      <c r="U910" s="13"/>
      <c r="V910" s="13"/>
      <c r="W910" s="13"/>
      <c r="X910" s="13"/>
      <c r="Y910" s="13"/>
      <c r="Z910" s="13"/>
      <c r="AA910" s="13"/>
      <c r="AB910" s="13"/>
      <c r="AC910" s="13"/>
      <c r="AD910" s="13"/>
      <c r="AE910" s="13"/>
      <c r="AT910" s="246" t="s">
        <v>358</v>
      </c>
      <c r="AU910" s="246" t="s">
        <v>82</v>
      </c>
      <c r="AV910" s="13" t="s">
        <v>138</v>
      </c>
      <c r="AW910" s="13" t="s">
        <v>35</v>
      </c>
      <c r="AX910" s="13" t="s">
        <v>74</v>
      </c>
      <c r="AY910" s="246" t="s">
        <v>351</v>
      </c>
    </row>
    <row r="911" spans="1:51" s="13" customFormat="1" ht="12">
      <c r="A911" s="13"/>
      <c r="B911" s="236"/>
      <c r="C911" s="237"/>
      <c r="D911" s="227" t="s">
        <v>358</v>
      </c>
      <c r="E911" s="238" t="s">
        <v>305</v>
      </c>
      <c r="F911" s="239" t="s">
        <v>1078</v>
      </c>
      <c r="G911" s="237"/>
      <c r="H911" s="240">
        <v>13.16</v>
      </c>
      <c r="I911" s="241"/>
      <c r="J911" s="237"/>
      <c r="K911" s="237"/>
      <c r="L911" s="242"/>
      <c r="M911" s="243"/>
      <c r="N911" s="244"/>
      <c r="O911" s="244"/>
      <c r="P911" s="244"/>
      <c r="Q911" s="244"/>
      <c r="R911" s="244"/>
      <c r="S911" s="244"/>
      <c r="T911" s="245"/>
      <c r="U911" s="13"/>
      <c r="V911" s="13"/>
      <c r="W911" s="13"/>
      <c r="X911" s="13"/>
      <c r="Y911" s="13"/>
      <c r="Z911" s="13"/>
      <c r="AA911" s="13"/>
      <c r="AB911" s="13"/>
      <c r="AC911" s="13"/>
      <c r="AD911" s="13"/>
      <c r="AE911" s="13"/>
      <c r="AT911" s="246" t="s">
        <v>358</v>
      </c>
      <c r="AU911" s="246" t="s">
        <v>82</v>
      </c>
      <c r="AV911" s="13" t="s">
        <v>138</v>
      </c>
      <c r="AW911" s="13" t="s">
        <v>35</v>
      </c>
      <c r="AX911" s="13" t="s">
        <v>74</v>
      </c>
      <c r="AY911" s="246" t="s">
        <v>351</v>
      </c>
    </row>
    <row r="912" spans="1:51" s="13" customFormat="1" ht="12">
      <c r="A912" s="13"/>
      <c r="B912" s="236"/>
      <c r="C912" s="237"/>
      <c r="D912" s="227" t="s">
        <v>358</v>
      </c>
      <c r="E912" s="238" t="s">
        <v>2061</v>
      </c>
      <c r="F912" s="239" t="s">
        <v>2062</v>
      </c>
      <c r="G912" s="237"/>
      <c r="H912" s="240">
        <v>14.785</v>
      </c>
      <c r="I912" s="241"/>
      <c r="J912" s="237"/>
      <c r="K912" s="237"/>
      <c r="L912" s="242"/>
      <c r="M912" s="243"/>
      <c r="N912" s="244"/>
      <c r="O912" s="244"/>
      <c r="P912" s="244"/>
      <c r="Q912" s="244"/>
      <c r="R912" s="244"/>
      <c r="S912" s="244"/>
      <c r="T912" s="245"/>
      <c r="U912" s="13"/>
      <c r="V912" s="13"/>
      <c r="W912" s="13"/>
      <c r="X912" s="13"/>
      <c r="Y912" s="13"/>
      <c r="Z912" s="13"/>
      <c r="AA912" s="13"/>
      <c r="AB912" s="13"/>
      <c r="AC912" s="13"/>
      <c r="AD912" s="13"/>
      <c r="AE912" s="13"/>
      <c r="AT912" s="246" t="s">
        <v>358</v>
      </c>
      <c r="AU912" s="246" t="s">
        <v>82</v>
      </c>
      <c r="AV912" s="13" t="s">
        <v>138</v>
      </c>
      <c r="AW912" s="13" t="s">
        <v>35</v>
      </c>
      <c r="AX912" s="13" t="s">
        <v>82</v>
      </c>
      <c r="AY912" s="246" t="s">
        <v>351</v>
      </c>
    </row>
    <row r="913" spans="1:65" s="2" customFormat="1" ht="21.75" customHeight="1">
      <c r="A913" s="38"/>
      <c r="B913" s="39"/>
      <c r="C913" s="212" t="s">
        <v>2063</v>
      </c>
      <c r="D913" s="212" t="s">
        <v>352</v>
      </c>
      <c r="E913" s="213" t="s">
        <v>2064</v>
      </c>
      <c r="F913" s="214" t="s">
        <v>2065</v>
      </c>
      <c r="G913" s="215" t="s">
        <v>398</v>
      </c>
      <c r="H913" s="216">
        <v>13.16</v>
      </c>
      <c r="I913" s="217"/>
      <c r="J913" s="218">
        <f>ROUND(I913*H913,2)</f>
        <v>0</v>
      </c>
      <c r="K913" s="214" t="s">
        <v>28</v>
      </c>
      <c r="L913" s="44"/>
      <c r="M913" s="219" t="s">
        <v>28</v>
      </c>
      <c r="N913" s="220" t="s">
        <v>45</v>
      </c>
      <c r="O913" s="84"/>
      <c r="P913" s="221">
        <f>O913*H913</f>
        <v>0</v>
      </c>
      <c r="Q913" s="221">
        <v>0.0003</v>
      </c>
      <c r="R913" s="221">
        <f>Q913*H913</f>
        <v>0.003948</v>
      </c>
      <c r="S913" s="221">
        <v>0</v>
      </c>
      <c r="T913" s="222">
        <f>S913*H913</f>
        <v>0</v>
      </c>
      <c r="U913" s="38"/>
      <c r="V913" s="38"/>
      <c r="W913" s="38"/>
      <c r="X913" s="38"/>
      <c r="Y913" s="38"/>
      <c r="Z913" s="38"/>
      <c r="AA913" s="38"/>
      <c r="AB913" s="38"/>
      <c r="AC913" s="38"/>
      <c r="AD913" s="38"/>
      <c r="AE913" s="38"/>
      <c r="AR913" s="223" t="s">
        <v>228</v>
      </c>
      <c r="AT913" s="223" t="s">
        <v>352</v>
      </c>
      <c r="AU913" s="223" t="s">
        <v>82</v>
      </c>
      <c r="AY913" s="17" t="s">
        <v>351</v>
      </c>
      <c r="BE913" s="224">
        <f>IF(N913="základní",J913,0)</f>
        <v>0</v>
      </c>
      <c r="BF913" s="224">
        <f>IF(N913="snížená",J913,0)</f>
        <v>0</v>
      </c>
      <c r="BG913" s="224">
        <f>IF(N913="zákl. přenesená",J913,0)</f>
        <v>0</v>
      </c>
      <c r="BH913" s="224">
        <f>IF(N913="sníž. přenesená",J913,0)</f>
        <v>0</v>
      </c>
      <c r="BI913" s="224">
        <f>IF(N913="nulová",J913,0)</f>
        <v>0</v>
      </c>
      <c r="BJ913" s="17" t="s">
        <v>82</v>
      </c>
      <c r="BK913" s="224">
        <f>ROUND(I913*H913,2)</f>
        <v>0</v>
      </c>
      <c r="BL913" s="17" t="s">
        <v>228</v>
      </c>
      <c r="BM913" s="223" t="s">
        <v>2066</v>
      </c>
    </row>
    <row r="914" spans="1:51" s="13" customFormat="1" ht="12">
      <c r="A914" s="13"/>
      <c r="B914" s="236"/>
      <c r="C914" s="237"/>
      <c r="D914" s="227" t="s">
        <v>358</v>
      </c>
      <c r="E914" s="238" t="s">
        <v>2067</v>
      </c>
      <c r="F914" s="239" t="s">
        <v>1078</v>
      </c>
      <c r="G914" s="237"/>
      <c r="H914" s="240">
        <v>13.16</v>
      </c>
      <c r="I914" s="241"/>
      <c r="J914" s="237"/>
      <c r="K914" s="237"/>
      <c r="L914" s="242"/>
      <c r="M914" s="243"/>
      <c r="N914" s="244"/>
      <c r="O914" s="244"/>
      <c r="P914" s="244"/>
      <c r="Q914" s="244"/>
      <c r="R914" s="244"/>
      <c r="S914" s="244"/>
      <c r="T914" s="245"/>
      <c r="U914" s="13"/>
      <c r="V914" s="13"/>
      <c r="W914" s="13"/>
      <c r="X914" s="13"/>
      <c r="Y914" s="13"/>
      <c r="Z914" s="13"/>
      <c r="AA914" s="13"/>
      <c r="AB914" s="13"/>
      <c r="AC914" s="13"/>
      <c r="AD914" s="13"/>
      <c r="AE914" s="13"/>
      <c r="AT914" s="246" t="s">
        <v>358</v>
      </c>
      <c r="AU914" s="246" t="s">
        <v>82</v>
      </c>
      <c r="AV914" s="13" t="s">
        <v>138</v>
      </c>
      <c r="AW914" s="13" t="s">
        <v>35</v>
      </c>
      <c r="AX914" s="13" t="s">
        <v>82</v>
      </c>
      <c r="AY914" s="246" t="s">
        <v>351</v>
      </c>
    </row>
    <row r="915" spans="1:65" s="2" customFormat="1" ht="21.75" customHeight="1">
      <c r="A915" s="38"/>
      <c r="B915" s="39"/>
      <c r="C915" s="212" t="s">
        <v>2068</v>
      </c>
      <c r="D915" s="212" t="s">
        <v>352</v>
      </c>
      <c r="E915" s="213" t="s">
        <v>2069</v>
      </c>
      <c r="F915" s="214" t="s">
        <v>2070</v>
      </c>
      <c r="G915" s="215" t="s">
        <v>612</v>
      </c>
      <c r="H915" s="216">
        <v>16.25</v>
      </c>
      <c r="I915" s="217"/>
      <c r="J915" s="218">
        <f>ROUND(I915*H915,2)</f>
        <v>0</v>
      </c>
      <c r="K915" s="214" t="s">
        <v>28</v>
      </c>
      <c r="L915" s="44"/>
      <c r="M915" s="219" t="s">
        <v>28</v>
      </c>
      <c r="N915" s="220" t="s">
        <v>45</v>
      </c>
      <c r="O915" s="84"/>
      <c r="P915" s="221">
        <f>O915*H915</f>
        <v>0</v>
      </c>
      <c r="Q915" s="221">
        <v>0.00026</v>
      </c>
      <c r="R915" s="221">
        <f>Q915*H915</f>
        <v>0.004225</v>
      </c>
      <c r="S915" s="221">
        <v>0</v>
      </c>
      <c r="T915" s="222">
        <f>S915*H915</f>
        <v>0</v>
      </c>
      <c r="U915" s="38"/>
      <c r="V915" s="38"/>
      <c r="W915" s="38"/>
      <c r="X915" s="38"/>
      <c r="Y915" s="38"/>
      <c r="Z915" s="38"/>
      <c r="AA915" s="38"/>
      <c r="AB915" s="38"/>
      <c r="AC915" s="38"/>
      <c r="AD915" s="38"/>
      <c r="AE915" s="38"/>
      <c r="AR915" s="223" t="s">
        <v>228</v>
      </c>
      <c r="AT915" s="223" t="s">
        <v>352</v>
      </c>
      <c r="AU915" s="223" t="s">
        <v>82</v>
      </c>
      <c r="AY915" s="17" t="s">
        <v>351</v>
      </c>
      <c r="BE915" s="224">
        <f>IF(N915="základní",J915,0)</f>
        <v>0</v>
      </c>
      <c r="BF915" s="224">
        <f>IF(N915="snížená",J915,0)</f>
        <v>0</v>
      </c>
      <c r="BG915" s="224">
        <f>IF(N915="zákl. přenesená",J915,0)</f>
        <v>0</v>
      </c>
      <c r="BH915" s="224">
        <f>IF(N915="sníž. přenesená",J915,0)</f>
        <v>0</v>
      </c>
      <c r="BI915" s="224">
        <f>IF(N915="nulová",J915,0)</f>
        <v>0</v>
      </c>
      <c r="BJ915" s="17" t="s">
        <v>82</v>
      </c>
      <c r="BK915" s="224">
        <f>ROUND(I915*H915,2)</f>
        <v>0</v>
      </c>
      <c r="BL915" s="17" t="s">
        <v>228</v>
      </c>
      <c r="BM915" s="223" t="s">
        <v>2071</v>
      </c>
    </row>
    <row r="916" spans="1:51" s="13" customFormat="1" ht="12">
      <c r="A916" s="13"/>
      <c r="B916" s="236"/>
      <c r="C916" s="237"/>
      <c r="D916" s="227" t="s">
        <v>358</v>
      </c>
      <c r="E916" s="238" t="s">
        <v>2072</v>
      </c>
      <c r="F916" s="239" t="s">
        <v>2073</v>
      </c>
      <c r="G916" s="237"/>
      <c r="H916" s="240">
        <v>16.25</v>
      </c>
      <c r="I916" s="241"/>
      <c r="J916" s="237"/>
      <c r="K916" s="237"/>
      <c r="L916" s="242"/>
      <c r="M916" s="243"/>
      <c r="N916" s="244"/>
      <c r="O916" s="244"/>
      <c r="P916" s="244"/>
      <c r="Q916" s="244"/>
      <c r="R916" s="244"/>
      <c r="S916" s="244"/>
      <c r="T916" s="245"/>
      <c r="U916" s="13"/>
      <c r="V916" s="13"/>
      <c r="W916" s="13"/>
      <c r="X916" s="13"/>
      <c r="Y916" s="13"/>
      <c r="Z916" s="13"/>
      <c r="AA916" s="13"/>
      <c r="AB916" s="13"/>
      <c r="AC916" s="13"/>
      <c r="AD916" s="13"/>
      <c r="AE916" s="13"/>
      <c r="AT916" s="246" t="s">
        <v>358</v>
      </c>
      <c r="AU916" s="246" t="s">
        <v>82</v>
      </c>
      <c r="AV916" s="13" t="s">
        <v>138</v>
      </c>
      <c r="AW916" s="13" t="s">
        <v>35</v>
      </c>
      <c r="AX916" s="13" t="s">
        <v>82</v>
      </c>
      <c r="AY916" s="246" t="s">
        <v>351</v>
      </c>
    </row>
    <row r="917" spans="1:65" s="2" customFormat="1" ht="44.25" customHeight="1">
      <c r="A917" s="38"/>
      <c r="B917" s="39"/>
      <c r="C917" s="212" t="s">
        <v>2074</v>
      </c>
      <c r="D917" s="212" t="s">
        <v>352</v>
      </c>
      <c r="E917" s="213" t="s">
        <v>2075</v>
      </c>
      <c r="F917" s="214" t="s">
        <v>2076</v>
      </c>
      <c r="G917" s="215" t="s">
        <v>540</v>
      </c>
      <c r="H917" s="216">
        <v>0.509</v>
      </c>
      <c r="I917" s="217"/>
      <c r="J917" s="218">
        <f>ROUND(I917*H917,2)</f>
        <v>0</v>
      </c>
      <c r="K917" s="214" t="s">
        <v>356</v>
      </c>
      <c r="L917" s="44"/>
      <c r="M917" s="219" t="s">
        <v>28</v>
      </c>
      <c r="N917" s="220" t="s">
        <v>45</v>
      </c>
      <c r="O917" s="84"/>
      <c r="P917" s="221">
        <f>O917*H917</f>
        <v>0</v>
      </c>
      <c r="Q917" s="221">
        <v>0</v>
      </c>
      <c r="R917" s="221">
        <f>Q917*H917</f>
        <v>0</v>
      </c>
      <c r="S917" s="221">
        <v>0</v>
      </c>
      <c r="T917" s="222">
        <f>S917*H917</f>
        <v>0</v>
      </c>
      <c r="U917" s="38"/>
      <c r="V917" s="38"/>
      <c r="W917" s="38"/>
      <c r="X917" s="38"/>
      <c r="Y917" s="38"/>
      <c r="Z917" s="38"/>
      <c r="AA917" s="38"/>
      <c r="AB917" s="38"/>
      <c r="AC917" s="38"/>
      <c r="AD917" s="38"/>
      <c r="AE917" s="38"/>
      <c r="AR917" s="223" t="s">
        <v>228</v>
      </c>
      <c r="AT917" s="223" t="s">
        <v>352</v>
      </c>
      <c r="AU917" s="223" t="s">
        <v>82</v>
      </c>
      <c r="AY917" s="17" t="s">
        <v>351</v>
      </c>
      <c r="BE917" s="224">
        <f>IF(N917="základní",J917,0)</f>
        <v>0</v>
      </c>
      <c r="BF917" s="224">
        <f>IF(N917="snížená",J917,0)</f>
        <v>0</v>
      </c>
      <c r="BG917" s="224">
        <f>IF(N917="zákl. přenesená",J917,0)</f>
        <v>0</v>
      </c>
      <c r="BH917" s="224">
        <f>IF(N917="sníž. přenesená",J917,0)</f>
        <v>0</v>
      </c>
      <c r="BI917" s="224">
        <f>IF(N917="nulová",J917,0)</f>
        <v>0</v>
      </c>
      <c r="BJ917" s="17" t="s">
        <v>82</v>
      </c>
      <c r="BK917" s="224">
        <f>ROUND(I917*H917,2)</f>
        <v>0</v>
      </c>
      <c r="BL917" s="17" t="s">
        <v>228</v>
      </c>
      <c r="BM917" s="223" t="s">
        <v>2077</v>
      </c>
    </row>
    <row r="918" spans="1:63" s="11" customFormat="1" ht="25.9" customHeight="1">
      <c r="A918" s="11"/>
      <c r="B918" s="198"/>
      <c r="C918" s="199"/>
      <c r="D918" s="200" t="s">
        <v>73</v>
      </c>
      <c r="E918" s="201" t="s">
        <v>2078</v>
      </c>
      <c r="F918" s="201" t="s">
        <v>2079</v>
      </c>
      <c r="G918" s="199"/>
      <c r="H918" s="199"/>
      <c r="I918" s="202"/>
      <c r="J918" s="203">
        <f>BK918</f>
        <v>0</v>
      </c>
      <c r="K918" s="199"/>
      <c r="L918" s="204"/>
      <c r="M918" s="205"/>
      <c r="N918" s="206"/>
      <c r="O918" s="206"/>
      <c r="P918" s="207">
        <f>SUM(P919:P969)</f>
        <v>0</v>
      </c>
      <c r="Q918" s="206"/>
      <c r="R918" s="207">
        <f>SUM(R919:R969)</f>
        <v>2.32202698</v>
      </c>
      <c r="S918" s="206"/>
      <c r="T918" s="208">
        <f>SUM(T919:T969)</f>
        <v>0</v>
      </c>
      <c r="U918" s="11"/>
      <c r="V918" s="11"/>
      <c r="W918" s="11"/>
      <c r="X918" s="11"/>
      <c r="Y918" s="11"/>
      <c r="Z918" s="11"/>
      <c r="AA918" s="11"/>
      <c r="AB918" s="11"/>
      <c r="AC918" s="11"/>
      <c r="AD918" s="11"/>
      <c r="AE918" s="11"/>
      <c r="AR918" s="209" t="s">
        <v>228</v>
      </c>
      <c r="AT918" s="210" t="s">
        <v>73</v>
      </c>
      <c r="AU918" s="210" t="s">
        <v>74</v>
      </c>
      <c r="AY918" s="209" t="s">
        <v>351</v>
      </c>
      <c r="BK918" s="211">
        <f>SUM(BK919:BK969)</f>
        <v>0</v>
      </c>
    </row>
    <row r="919" spans="1:65" s="2" customFormat="1" ht="16.5" customHeight="1">
      <c r="A919" s="38"/>
      <c r="B919" s="39"/>
      <c r="C919" s="212" t="s">
        <v>2080</v>
      </c>
      <c r="D919" s="212" t="s">
        <v>352</v>
      </c>
      <c r="E919" s="213" t="s">
        <v>2081</v>
      </c>
      <c r="F919" s="214" t="s">
        <v>2082</v>
      </c>
      <c r="G919" s="215" t="s">
        <v>398</v>
      </c>
      <c r="H919" s="216">
        <v>147.99</v>
      </c>
      <c r="I919" s="217"/>
      <c r="J919" s="218">
        <f>ROUND(I919*H919,2)</f>
        <v>0</v>
      </c>
      <c r="K919" s="214" t="s">
        <v>356</v>
      </c>
      <c r="L919" s="44"/>
      <c r="M919" s="219" t="s">
        <v>28</v>
      </c>
      <c r="N919" s="220" t="s">
        <v>45</v>
      </c>
      <c r="O919" s="84"/>
      <c r="P919" s="221">
        <f>O919*H919</f>
        <v>0</v>
      </c>
      <c r="Q919" s="221">
        <v>0</v>
      </c>
      <c r="R919" s="221">
        <f>Q919*H919</f>
        <v>0</v>
      </c>
      <c r="S919" s="221">
        <v>0</v>
      </c>
      <c r="T919" s="222">
        <f>S919*H919</f>
        <v>0</v>
      </c>
      <c r="U919" s="38"/>
      <c r="V919" s="38"/>
      <c r="W919" s="38"/>
      <c r="X919" s="38"/>
      <c r="Y919" s="38"/>
      <c r="Z919" s="38"/>
      <c r="AA919" s="38"/>
      <c r="AB919" s="38"/>
      <c r="AC919" s="38"/>
      <c r="AD919" s="38"/>
      <c r="AE919" s="38"/>
      <c r="AR919" s="223" t="s">
        <v>228</v>
      </c>
      <c r="AT919" s="223" t="s">
        <v>352</v>
      </c>
      <c r="AU919" s="223" t="s">
        <v>82</v>
      </c>
      <c r="AY919" s="17" t="s">
        <v>351</v>
      </c>
      <c r="BE919" s="224">
        <f>IF(N919="základní",J919,0)</f>
        <v>0</v>
      </c>
      <c r="BF919" s="224">
        <f>IF(N919="snížená",J919,0)</f>
        <v>0</v>
      </c>
      <c r="BG919" s="224">
        <f>IF(N919="zákl. přenesená",J919,0)</f>
        <v>0</v>
      </c>
      <c r="BH919" s="224">
        <f>IF(N919="sníž. přenesená",J919,0)</f>
        <v>0</v>
      </c>
      <c r="BI919" s="224">
        <f>IF(N919="nulová",J919,0)</f>
        <v>0</v>
      </c>
      <c r="BJ919" s="17" t="s">
        <v>82</v>
      </c>
      <c r="BK919" s="224">
        <f>ROUND(I919*H919,2)</f>
        <v>0</v>
      </c>
      <c r="BL919" s="17" t="s">
        <v>228</v>
      </c>
      <c r="BM919" s="223" t="s">
        <v>2083</v>
      </c>
    </row>
    <row r="920" spans="1:51" s="13" customFormat="1" ht="12">
      <c r="A920" s="13"/>
      <c r="B920" s="236"/>
      <c r="C920" s="237"/>
      <c r="D920" s="227" t="s">
        <v>358</v>
      </c>
      <c r="E920" s="238" t="s">
        <v>2084</v>
      </c>
      <c r="F920" s="239" t="s">
        <v>1079</v>
      </c>
      <c r="G920" s="237"/>
      <c r="H920" s="240">
        <v>129.91</v>
      </c>
      <c r="I920" s="241"/>
      <c r="J920" s="237"/>
      <c r="K920" s="237"/>
      <c r="L920" s="242"/>
      <c r="M920" s="243"/>
      <c r="N920" s="244"/>
      <c r="O920" s="244"/>
      <c r="P920" s="244"/>
      <c r="Q920" s="244"/>
      <c r="R920" s="244"/>
      <c r="S920" s="244"/>
      <c r="T920" s="245"/>
      <c r="U920" s="13"/>
      <c r="V920" s="13"/>
      <c r="W920" s="13"/>
      <c r="X920" s="13"/>
      <c r="Y920" s="13"/>
      <c r="Z920" s="13"/>
      <c r="AA920" s="13"/>
      <c r="AB920" s="13"/>
      <c r="AC920" s="13"/>
      <c r="AD920" s="13"/>
      <c r="AE920" s="13"/>
      <c r="AT920" s="246" t="s">
        <v>358</v>
      </c>
      <c r="AU920" s="246" t="s">
        <v>82</v>
      </c>
      <c r="AV920" s="13" t="s">
        <v>138</v>
      </c>
      <c r="AW920" s="13" t="s">
        <v>35</v>
      </c>
      <c r="AX920" s="13" t="s">
        <v>74</v>
      </c>
      <c r="AY920" s="246" t="s">
        <v>351</v>
      </c>
    </row>
    <row r="921" spans="1:51" s="13" customFormat="1" ht="12">
      <c r="A921" s="13"/>
      <c r="B921" s="236"/>
      <c r="C921" s="237"/>
      <c r="D921" s="227" t="s">
        <v>358</v>
      </c>
      <c r="E921" s="238" t="s">
        <v>308</v>
      </c>
      <c r="F921" s="239" t="s">
        <v>1080</v>
      </c>
      <c r="G921" s="237"/>
      <c r="H921" s="240">
        <v>18.08</v>
      </c>
      <c r="I921" s="241"/>
      <c r="J921" s="237"/>
      <c r="K921" s="237"/>
      <c r="L921" s="242"/>
      <c r="M921" s="243"/>
      <c r="N921" s="244"/>
      <c r="O921" s="244"/>
      <c r="P921" s="244"/>
      <c r="Q921" s="244"/>
      <c r="R921" s="244"/>
      <c r="S921" s="244"/>
      <c r="T921" s="245"/>
      <c r="U921" s="13"/>
      <c r="V921" s="13"/>
      <c r="W921" s="13"/>
      <c r="X921" s="13"/>
      <c r="Y921" s="13"/>
      <c r="Z921" s="13"/>
      <c r="AA921" s="13"/>
      <c r="AB921" s="13"/>
      <c r="AC921" s="13"/>
      <c r="AD921" s="13"/>
      <c r="AE921" s="13"/>
      <c r="AT921" s="246" t="s">
        <v>358</v>
      </c>
      <c r="AU921" s="246" t="s">
        <v>82</v>
      </c>
      <c r="AV921" s="13" t="s">
        <v>138</v>
      </c>
      <c r="AW921" s="13" t="s">
        <v>35</v>
      </c>
      <c r="AX921" s="13" t="s">
        <v>74</v>
      </c>
      <c r="AY921" s="246" t="s">
        <v>351</v>
      </c>
    </row>
    <row r="922" spans="1:51" s="13" customFormat="1" ht="12">
      <c r="A922" s="13"/>
      <c r="B922" s="236"/>
      <c r="C922" s="237"/>
      <c r="D922" s="227" t="s">
        <v>358</v>
      </c>
      <c r="E922" s="238" t="s">
        <v>2085</v>
      </c>
      <c r="F922" s="239" t="s">
        <v>2086</v>
      </c>
      <c r="G922" s="237"/>
      <c r="H922" s="240">
        <v>147.99</v>
      </c>
      <c r="I922" s="241"/>
      <c r="J922" s="237"/>
      <c r="K922" s="237"/>
      <c r="L922" s="242"/>
      <c r="M922" s="243"/>
      <c r="N922" s="244"/>
      <c r="O922" s="244"/>
      <c r="P922" s="244"/>
      <c r="Q922" s="244"/>
      <c r="R922" s="244"/>
      <c r="S922" s="244"/>
      <c r="T922" s="245"/>
      <c r="U922" s="13"/>
      <c r="V922" s="13"/>
      <c r="W922" s="13"/>
      <c r="X922" s="13"/>
      <c r="Y922" s="13"/>
      <c r="Z922" s="13"/>
      <c r="AA922" s="13"/>
      <c r="AB922" s="13"/>
      <c r="AC922" s="13"/>
      <c r="AD922" s="13"/>
      <c r="AE922" s="13"/>
      <c r="AT922" s="246" t="s">
        <v>358</v>
      </c>
      <c r="AU922" s="246" t="s">
        <v>82</v>
      </c>
      <c r="AV922" s="13" t="s">
        <v>138</v>
      </c>
      <c r="AW922" s="13" t="s">
        <v>35</v>
      </c>
      <c r="AX922" s="13" t="s">
        <v>82</v>
      </c>
      <c r="AY922" s="246" t="s">
        <v>351</v>
      </c>
    </row>
    <row r="923" spans="1:65" s="2" customFormat="1" ht="21.75" customHeight="1">
      <c r="A923" s="38"/>
      <c r="B923" s="39"/>
      <c r="C923" s="212" t="s">
        <v>2087</v>
      </c>
      <c r="D923" s="212" t="s">
        <v>352</v>
      </c>
      <c r="E923" s="213" t="s">
        <v>2088</v>
      </c>
      <c r="F923" s="214" t="s">
        <v>2089</v>
      </c>
      <c r="G923" s="215" t="s">
        <v>398</v>
      </c>
      <c r="H923" s="216">
        <v>129.91</v>
      </c>
      <c r="I923" s="217"/>
      <c r="J923" s="218">
        <f>ROUND(I923*H923,2)</f>
        <v>0</v>
      </c>
      <c r="K923" s="214" t="s">
        <v>356</v>
      </c>
      <c r="L923" s="44"/>
      <c r="M923" s="219" t="s">
        <v>28</v>
      </c>
      <c r="N923" s="220" t="s">
        <v>45</v>
      </c>
      <c r="O923" s="84"/>
      <c r="P923" s="221">
        <f>O923*H923</f>
        <v>0</v>
      </c>
      <c r="Q923" s="221">
        <v>0.0075</v>
      </c>
      <c r="R923" s="221">
        <f>Q923*H923</f>
        <v>0.9743249999999999</v>
      </c>
      <c r="S923" s="221">
        <v>0</v>
      </c>
      <c r="T923" s="222">
        <f>S923*H923</f>
        <v>0</v>
      </c>
      <c r="U923" s="38"/>
      <c r="V923" s="38"/>
      <c r="W923" s="38"/>
      <c r="X923" s="38"/>
      <c r="Y923" s="38"/>
      <c r="Z923" s="38"/>
      <c r="AA923" s="38"/>
      <c r="AB923" s="38"/>
      <c r="AC923" s="38"/>
      <c r="AD923" s="38"/>
      <c r="AE923" s="38"/>
      <c r="AR923" s="223" t="s">
        <v>228</v>
      </c>
      <c r="AT923" s="223" t="s">
        <v>352</v>
      </c>
      <c r="AU923" s="223" t="s">
        <v>82</v>
      </c>
      <c r="AY923" s="17" t="s">
        <v>351</v>
      </c>
      <c r="BE923" s="224">
        <f>IF(N923="základní",J923,0)</f>
        <v>0</v>
      </c>
      <c r="BF923" s="224">
        <f>IF(N923="snížená",J923,0)</f>
        <v>0</v>
      </c>
      <c r="BG923" s="224">
        <f>IF(N923="zákl. přenesená",J923,0)</f>
        <v>0</v>
      </c>
      <c r="BH923" s="224">
        <f>IF(N923="sníž. přenesená",J923,0)</f>
        <v>0</v>
      </c>
      <c r="BI923" s="224">
        <f>IF(N923="nulová",J923,0)</f>
        <v>0</v>
      </c>
      <c r="BJ923" s="17" t="s">
        <v>82</v>
      </c>
      <c r="BK923" s="224">
        <f>ROUND(I923*H923,2)</f>
        <v>0</v>
      </c>
      <c r="BL923" s="17" t="s">
        <v>228</v>
      </c>
      <c r="BM923" s="223" t="s">
        <v>2090</v>
      </c>
    </row>
    <row r="924" spans="1:51" s="13" customFormat="1" ht="12">
      <c r="A924" s="13"/>
      <c r="B924" s="236"/>
      <c r="C924" s="237"/>
      <c r="D924" s="227" t="s">
        <v>358</v>
      </c>
      <c r="E924" s="238" t="s">
        <v>2091</v>
      </c>
      <c r="F924" s="239" t="s">
        <v>1079</v>
      </c>
      <c r="G924" s="237"/>
      <c r="H924" s="240">
        <v>129.91</v>
      </c>
      <c r="I924" s="241"/>
      <c r="J924" s="237"/>
      <c r="K924" s="237"/>
      <c r="L924" s="242"/>
      <c r="M924" s="243"/>
      <c r="N924" s="244"/>
      <c r="O924" s="244"/>
      <c r="P924" s="244"/>
      <c r="Q924" s="244"/>
      <c r="R924" s="244"/>
      <c r="S924" s="244"/>
      <c r="T924" s="245"/>
      <c r="U924" s="13"/>
      <c r="V924" s="13"/>
      <c r="W924" s="13"/>
      <c r="X924" s="13"/>
      <c r="Y924" s="13"/>
      <c r="Z924" s="13"/>
      <c r="AA924" s="13"/>
      <c r="AB924" s="13"/>
      <c r="AC924" s="13"/>
      <c r="AD924" s="13"/>
      <c r="AE924" s="13"/>
      <c r="AT924" s="246" t="s">
        <v>358</v>
      </c>
      <c r="AU924" s="246" t="s">
        <v>82</v>
      </c>
      <c r="AV924" s="13" t="s">
        <v>138</v>
      </c>
      <c r="AW924" s="13" t="s">
        <v>35</v>
      </c>
      <c r="AX924" s="13" t="s">
        <v>82</v>
      </c>
      <c r="AY924" s="246" t="s">
        <v>351</v>
      </c>
    </row>
    <row r="925" spans="1:65" s="2" customFormat="1" ht="21.75" customHeight="1">
      <c r="A925" s="38"/>
      <c r="B925" s="39"/>
      <c r="C925" s="212" t="s">
        <v>2092</v>
      </c>
      <c r="D925" s="212" t="s">
        <v>352</v>
      </c>
      <c r="E925" s="213" t="s">
        <v>2093</v>
      </c>
      <c r="F925" s="214" t="s">
        <v>2094</v>
      </c>
      <c r="G925" s="215" t="s">
        <v>398</v>
      </c>
      <c r="H925" s="216">
        <v>129.91</v>
      </c>
      <c r="I925" s="217"/>
      <c r="J925" s="218">
        <f>ROUND(I925*H925,2)</f>
        <v>0</v>
      </c>
      <c r="K925" s="214" t="s">
        <v>356</v>
      </c>
      <c r="L925" s="44"/>
      <c r="M925" s="219" t="s">
        <v>28</v>
      </c>
      <c r="N925" s="220" t="s">
        <v>45</v>
      </c>
      <c r="O925" s="84"/>
      <c r="P925" s="221">
        <f>O925*H925</f>
        <v>0</v>
      </c>
      <c r="Q925" s="221">
        <v>0.0003</v>
      </c>
      <c r="R925" s="221">
        <f>Q925*H925</f>
        <v>0.038972999999999994</v>
      </c>
      <c r="S925" s="221">
        <v>0</v>
      </c>
      <c r="T925" s="222">
        <f>S925*H925</f>
        <v>0</v>
      </c>
      <c r="U925" s="38"/>
      <c r="V925" s="38"/>
      <c r="W925" s="38"/>
      <c r="X925" s="38"/>
      <c r="Y925" s="38"/>
      <c r="Z925" s="38"/>
      <c r="AA925" s="38"/>
      <c r="AB925" s="38"/>
      <c r="AC925" s="38"/>
      <c r="AD925" s="38"/>
      <c r="AE925" s="38"/>
      <c r="AR925" s="223" t="s">
        <v>228</v>
      </c>
      <c r="AT925" s="223" t="s">
        <v>352</v>
      </c>
      <c r="AU925" s="223" t="s">
        <v>82</v>
      </c>
      <c r="AY925" s="17" t="s">
        <v>351</v>
      </c>
      <c r="BE925" s="224">
        <f>IF(N925="základní",J925,0)</f>
        <v>0</v>
      </c>
      <c r="BF925" s="224">
        <f>IF(N925="snížená",J925,0)</f>
        <v>0</v>
      </c>
      <c r="BG925" s="224">
        <f>IF(N925="zákl. přenesená",J925,0)</f>
        <v>0</v>
      </c>
      <c r="BH925" s="224">
        <f>IF(N925="sníž. přenesená",J925,0)</f>
        <v>0</v>
      </c>
      <c r="BI925" s="224">
        <f>IF(N925="nulová",J925,0)</f>
        <v>0</v>
      </c>
      <c r="BJ925" s="17" t="s">
        <v>82</v>
      </c>
      <c r="BK925" s="224">
        <f>ROUND(I925*H925,2)</f>
        <v>0</v>
      </c>
      <c r="BL925" s="17" t="s">
        <v>228</v>
      </c>
      <c r="BM925" s="223" t="s">
        <v>2095</v>
      </c>
    </row>
    <row r="926" spans="1:51" s="12" customFormat="1" ht="12">
      <c r="A926" s="12"/>
      <c r="B926" s="225"/>
      <c r="C926" s="226"/>
      <c r="D926" s="227" t="s">
        <v>358</v>
      </c>
      <c r="E926" s="228" t="s">
        <v>28</v>
      </c>
      <c r="F926" s="229" t="s">
        <v>582</v>
      </c>
      <c r="G926" s="226"/>
      <c r="H926" s="228" t="s">
        <v>28</v>
      </c>
      <c r="I926" s="230"/>
      <c r="J926" s="226"/>
      <c r="K926" s="226"/>
      <c r="L926" s="231"/>
      <c r="M926" s="232"/>
      <c r="N926" s="233"/>
      <c r="O926" s="233"/>
      <c r="P926" s="233"/>
      <c r="Q926" s="233"/>
      <c r="R926" s="233"/>
      <c r="S926" s="233"/>
      <c r="T926" s="234"/>
      <c r="U926" s="12"/>
      <c r="V926" s="12"/>
      <c r="W926" s="12"/>
      <c r="X926" s="12"/>
      <c r="Y926" s="12"/>
      <c r="Z926" s="12"/>
      <c r="AA926" s="12"/>
      <c r="AB926" s="12"/>
      <c r="AC926" s="12"/>
      <c r="AD926" s="12"/>
      <c r="AE926" s="12"/>
      <c r="AT926" s="235" t="s">
        <v>358</v>
      </c>
      <c r="AU926" s="235" t="s">
        <v>82</v>
      </c>
      <c r="AV926" s="12" t="s">
        <v>82</v>
      </c>
      <c r="AW926" s="12" t="s">
        <v>35</v>
      </c>
      <c r="AX926" s="12" t="s">
        <v>74</v>
      </c>
      <c r="AY926" s="235" t="s">
        <v>351</v>
      </c>
    </row>
    <row r="927" spans="1:51" s="13" customFormat="1" ht="12">
      <c r="A927" s="13"/>
      <c r="B927" s="236"/>
      <c r="C927" s="237"/>
      <c r="D927" s="227" t="s">
        <v>358</v>
      </c>
      <c r="E927" s="238" t="s">
        <v>2096</v>
      </c>
      <c r="F927" s="239" t="s">
        <v>2097</v>
      </c>
      <c r="G927" s="237"/>
      <c r="H927" s="240">
        <v>129.91</v>
      </c>
      <c r="I927" s="241"/>
      <c r="J927" s="237"/>
      <c r="K927" s="237"/>
      <c r="L927" s="242"/>
      <c r="M927" s="243"/>
      <c r="N927" s="244"/>
      <c r="O927" s="244"/>
      <c r="P927" s="244"/>
      <c r="Q927" s="244"/>
      <c r="R927" s="244"/>
      <c r="S927" s="244"/>
      <c r="T927" s="245"/>
      <c r="U927" s="13"/>
      <c r="V927" s="13"/>
      <c r="W927" s="13"/>
      <c r="X927" s="13"/>
      <c r="Y927" s="13"/>
      <c r="Z927" s="13"/>
      <c r="AA927" s="13"/>
      <c r="AB927" s="13"/>
      <c r="AC927" s="13"/>
      <c r="AD927" s="13"/>
      <c r="AE927" s="13"/>
      <c r="AT927" s="246" t="s">
        <v>358</v>
      </c>
      <c r="AU927" s="246" t="s">
        <v>82</v>
      </c>
      <c r="AV927" s="13" t="s">
        <v>138</v>
      </c>
      <c r="AW927" s="13" t="s">
        <v>35</v>
      </c>
      <c r="AX927" s="13" t="s">
        <v>82</v>
      </c>
      <c r="AY927" s="246" t="s">
        <v>351</v>
      </c>
    </row>
    <row r="928" spans="1:65" s="2" customFormat="1" ht="21.75" customHeight="1">
      <c r="A928" s="38"/>
      <c r="B928" s="39"/>
      <c r="C928" s="247" t="s">
        <v>2098</v>
      </c>
      <c r="D928" s="247" t="s">
        <v>612</v>
      </c>
      <c r="E928" s="248" t="s">
        <v>2099</v>
      </c>
      <c r="F928" s="249" t="s">
        <v>2100</v>
      </c>
      <c r="G928" s="250" t="s">
        <v>398</v>
      </c>
      <c r="H928" s="251">
        <v>135.106</v>
      </c>
      <c r="I928" s="252"/>
      <c r="J928" s="253">
        <f>ROUND(I928*H928,2)</f>
        <v>0</v>
      </c>
      <c r="K928" s="249" t="s">
        <v>28</v>
      </c>
      <c r="L928" s="254"/>
      <c r="M928" s="255" t="s">
        <v>28</v>
      </c>
      <c r="N928" s="256" t="s">
        <v>45</v>
      </c>
      <c r="O928" s="84"/>
      <c r="P928" s="221">
        <f>O928*H928</f>
        <v>0</v>
      </c>
      <c r="Q928" s="221">
        <v>0.0024</v>
      </c>
      <c r="R928" s="221">
        <f>Q928*H928</f>
        <v>0.32425439999999994</v>
      </c>
      <c r="S928" s="221">
        <v>0</v>
      </c>
      <c r="T928" s="222">
        <f>S928*H928</f>
        <v>0</v>
      </c>
      <c r="U928" s="38"/>
      <c r="V928" s="38"/>
      <c r="W928" s="38"/>
      <c r="X928" s="38"/>
      <c r="Y928" s="38"/>
      <c r="Z928" s="38"/>
      <c r="AA928" s="38"/>
      <c r="AB928" s="38"/>
      <c r="AC928" s="38"/>
      <c r="AD928" s="38"/>
      <c r="AE928" s="38"/>
      <c r="AR928" s="223" t="s">
        <v>405</v>
      </c>
      <c r="AT928" s="223" t="s">
        <v>612</v>
      </c>
      <c r="AU928" s="223" t="s">
        <v>82</v>
      </c>
      <c r="AY928" s="17" t="s">
        <v>351</v>
      </c>
      <c r="BE928" s="224">
        <f>IF(N928="základní",J928,0)</f>
        <v>0</v>
      </c>
      <c r="BF928" s="224">
        <f>IF(N928="snížená",J928,0)</f>
        <v>0</v>
      </c>
      <c r="BG928" s="224">
        <f>IF(N928="zákl. přenesená",J928,0)</f>
        <v>0</v>
      </c>
      <c r="BH928" s="224">
        <f>IF(N928="sníž. přenesená",J928,0)</f>
        <v>0</v>
      </c>
      <c r="BI928" s="224">
        <f>IF(N928="nulová",J928,0)</f>
        <v>0</v>
      </c>
      <c r="BJ928" s="17" t="s">
        <v>82</v>
      </c>
      <c r="BK928" s="224">
        <f>ROUND(I928*H928,2)</f>
        <v>0</v>
      </c>
      <c r="BL928" s="17" t="s">
        <v>228</v>
      </c>
      <c r="BM928" s="223" t="s">
        <v>2101</v>
      </c>
    </row>
    <row r="929" spans="1:51" s="13" customFormat="1" ht="12">
      <c r="A929" s="13"/>
      <c r="B929" s="236"/>
      <c r="C929" s="237"/>
      <c r="D929" s="227" t="s">
        <v>358</v>
      </c>
      <c r="E929" s="238" t="s">
        <v>2102</v>
      </c>
      <c r="F929" s="239" t="s">
        <v>2103</v>
      </c>
      <c r="G929" s="237"/>
      <c r="H929" s="240">
        <v>135.106</v>
      </c>
      <c r="I929" s="241"/>
      <c r="J929" s="237"/>
      <c r="K929" s="237"/>
      <c r="L929" s="242"/>
      <c r="M929" s="243"/>
      <c r="N929" s="244"/>
      <c r="O929" s="244"/>
      <c r="P929" s="244"/>
      <c r="Q929" s="244"/>
      <c r="R929" s="244"/>
      <c r="S929" s="244"/>
      <c r="T929" s="245"/>
      <c r="U929" s="13"/>
      <c r="V929" s="13"/>
      <c r="W929" s="13"/>
      <c r="X929" s="13"/>
      <c r="Y929" s="13"/>
      <c r="Z929" s="13"/>
      <c r="AA929" s="13"/>
      <c r="AB929" s="13"/>
      <c r="AC929" s="13"/>
      <c r="AD929" s="13"/>
      <c r="AE929" s="13"/>
      <c r="AT929" s="246" t="s">
        <v>358</v>
      </c>
      <c r="AU929" s="246" t="s">
        <v>82</v>
      </c>
      <c r="AV929" s="13" t="s">
        <v>138</v>
      </c>
      <c r="AW929" s="13" t="s">
        <v>35</v>
      </c>
      <c r="AX929" s="13" t="s">
        <v>82</v>
      </c>
      <c r="AY929" s="246" t="s">
        <v>351</v>
      </c>
    </row>
    <row r="930" spans="1:65" s="2" customFormat="1" ht="16.5" customHeight="1">
      <c r="A930" s="38"/>
      <c r="B930" s="39"/>
      <c r="C930" s="212" t="s">
        <v>2104</v>
      </c>
      <c r="D930" s="212" t="s">
        <v>352</v>
      </c>
      <c r="E930" s="213" t="s">
        <v>2105</v>
      </c>
      <c r="F930" s="214" t="s">
        <v>2106</v>
      </c>
      <c r="G930" s="215" t="s">
        <v>612</v>
      </c>
      <c r="H930" s="216">
        <v>73.35</v>
      </c>
      <c r="I930" s="217"/>
      <c r="J930" s="218">
        <f>ROUND(I930*H930,2)</f>
        <v>0</v>
      </c>
      <c r="K930" s="214" t="s">
        <v>356</v>
      </c>
      <c r="L930" s="44"/>
      <c r="M930" s="219" t="s">
        <v>28</v>
      </c>
      <c r="N930" s="220" t="s">
        <v>45</v>
      </c>
      <c r="O930" s="84"/>
      <c r="P930" s="221">
        <f>O930*H930</f>
        <v>0</v>
      </c>
      <c r="Q930" s="221">
        <v>1E-05</v>
      </c>
      <c r="R930" s="221">
        <f>Q930*H930</f>
        <v>0.0007335</v>
      </c>
      <c r="S930" s="221">
        <v>0</v>
      </c>
      <c r="T930" s="222">
        <f>S930*H930</f>
        <v>0</v>
      </c>
      <c r="U930" s="38"/>
      <c r="V930" s="38"/>
      <c r="W930" s="38"/>
      <c r="X930" s="38"/>
      <c r="Y930" s="38"/>
      <c r="Z930" s="38"/>
      <c r="AA930" s="38"/>
      <c r="AB930" s="38"/>
      <c r="AC930" s="38"/>
      <c r="AD930" s="38"/>
      <c r="AE930" s="38"/>
      <c r="AR930" s="223" t="s">
        <v>228</v>
      </c>
      <c r="AT930" s="223" t="s">
        <v>352</v>
      </c>
      <c r="AU930" s="223" t="s">
        <v>82</v>
      </c>
      <c r="AY930" s="17" t="s">
        <v>351</v>
      </c>
      <c r="BE930" s="224">
        <f>IF(N930="základní",J930,0)</f>
        <v>0</v>
      </c>
      <c r="BF930" s="224">
        <f>IF(N930="snížená",J930,0)</f>
        <v>0</v>
      </c>
      <c r="BG930" s="224">
        <f>IF(N930="zákl. přenesená",J930,0)</f>
        <v>0</v>
      </c>
      <c r="BH930" s="224">
        <f>IF(N930="sníž. přenesená",J930,0)</f>
        <v>0</v>
      </c>
      <c r="BI930" s="224">
        <f>IF(N930="nulová",J930,0)</f>
        <v>0</v>
      </c>
      <c r="BJ930" s="17" t="s">
        <v>82</v>
      </c>
      <c r="BK930" s="224">
        <f>ROUND(I930*H930,2)</f>
        <v>0</v>
      </c>
      <c r="BL930" s="17" t="s">
        <v>228</v>
      </c>
      <c r="BM930" s="223" t="s">
        <v>2107</v>
      </c>
    </row>
    <row r="931" spans="1:51" s="12" customFormat="1" ht="12">
      <c r="A931" s="12"/>
      <c r="B931" s="225"/>
      <c r="C931" s="226"/>
      <c r="D931" s="227" t="s">
        <v>358</v>
      </c>
      <c r="E931" s="228" t="s">
        <v>28</v>
      </c>
      <c r="F931" s="229" t="s">
        <v>582</v>
      </c>
      <c r="G931" s="226"/>
      <c r="H931" s="228" t="s">
        <v>28</v>
      </c>
      <c r="I931" s="230"/>
      <c r="J931" s="226"/>
      <c r="K931" s="226"/>
      <c r="L931" s="231"/>
      <c r="M931" s="232"/>
      <c r="N931" s="233"/>
      <c r="O931" s="233"/>
      <c r="P931" s="233"/>
      <c r="Q931" s="233"/>
      <c r="R931" s="233"/>
      <c r="S931" s="233"/>
      <c r="T931" s="234"/>
      <c r="U931" s="12"/>
      <c r="V931" s="12"/>
      <c r="W931" s="12"/>
      <c r="X931" s="12"/>
      <c r="Y931" s="12"/>
      <c r="Z931" s="12"/>
      <c r="AA931" s="12"/>
      <c r="AB931" s="12"/>
      <c r="AC931" s="12"/>
      <c r="AD931" s="12"/>
      <c r="AE931" s="12"/>
      <c r="AT931" s="235" t="s">
        <v>358</v>
      </c>
      <c r="AU931" s="235" t="s">
        <v>82</v>
      </c>
      <c r="AV931" s="12" t="s">
        <v>82</v>
      </c>
      <c r="AW931" s="12" t="s">
        <v>35</v>
      </c>
      <c r="AX931" s="12" t="s">
        <v>74</v>
      </c>
      <c r="AY931" s="235" t="s">
        <v>351</v>
      </c>
    </row>
    <row r="932" spans="1:51" s="13" customFormat="1" ht="12">
      <c r="A932" s="13"/>
      <c r="B932" s="236"/>
      <c r="C932" s="237"/>
      <c r="D932" s="227" t="s">
        <v>358</v>
      </c>
      <c r="E932" s="238" t="s">
        <v>2108</v>
      </c>
      <c r="F932" s="239" t="s">
        <v>2109</v>
      </c>
      <c r="G932" s="237"/>
      <c r="H932" s="240">
        <v>86.55</v>
      </c>
      <c r="I932" s="241"/>
      <c r="J932" s="237"/>
      <c r="K932" s="237"/>
      <c r="L932" s="242"/>
      <c r="M932" s="243"/>
      <c r="N932" s="244"/>
      <c r="O932" s="244"/>
      <c r="P932" s="244"/>
      <c r="Q932" s="244"/>
      <c r="R932" s="244"/>
      <c r="S932" s="244"/>
      <c r="T932" s="245"/>
      <c r="U932" s="13"/>
      <c r="V932" s="13"/>
      <c r="W932" s="13"/>
      <c r="X932" s="13"/>
      <c r="Y932" s="13"/>
      <c r="Z932" s="13"/>
      <c r="AA932" s="13"/>
      <c r="AB932" s="13"/>
      <c r="AC932" s="13"/>
      <c r="AD932" s="13"/>
      <c r="AE932" s="13"/>
      <c r="AT932" s="246" t="s">
        <v>358</v>
      </c>
      <c r="AU932" s="246" t="s">
        <v>82</v>
      </c>
      <c r="AV932" s="13" t="s">
        <v>138</v>
      </c>
      <c r="AW932" s="13" t="s">
        <v>35</v>
      </c>
      <c r="AX932" s="13" t="s">
        <v>74</v>
      </c>
      <c r="AY932" s="246" t="s">
        <v>351</v>
      </c>
    </row>
    <row r="933" spans="1:51" s="13" customFormat="1" ht="12">
      <c r="A933" s="13"/>
      <c r="B933" s="236"/>
      <c r="C933" s="237"/>
      <c r="D933" s="227" t="s">
        <v>358</v>
      </c>
      <c r="E933" s="238" t="s">
        <v>310</v>
      </c>
      <c r="F933" s="239" t="s">
        <v>2110</v>
      </c>
      <c r="G933" s="237"/>
      <c r="H933" s="240">
        <v>-13.2</v>
      </c>
      <c r="I933" s="241"/>
      <c r="J933" s="237"/>
      <c r="K933" s="237"/>
      <c r="L933" s="242"/>
      <c r="M933" s="243"/>
      <c r="N933" s="244"/>
      <c r="O933" s="244"/>
      <c r="P933" s="244"/>
      <c r="Q933" s="244"/>
      <c r="R933" s="244"/>
      <c r="S933" s="244"/>
      <c r="T933" s="245"/>
      <c r="U933" s="13"/>
      <c r="V933" s="13"/>
      <c r="W933" s="13"/>
      <c r="X933" s="13"/>
      <c r="Y933" s="13"/>
      <c r="Z933" s="13"/>
      <c r="AA933" s="13"/>
      <c r="AB933" s="13"/>
      <c r="AC933" s="13"/>
      <c r="AD933" s="13"/>
      <c r="AE933" s="13"/>
      <c r="AT933" s="246" t="s">
        <v>358</v>
      </c>
      <c r="AU933" s="246" t="s">
        <v>82</v>
      </c>
      <c r="AV933" s="13" t="s">
        <v>138</v>
      </c>
      <c r="AW933" s="13" t="s">
        <v>35</v>
      </c>
      <c r="AX933" s="13" t="s">
        <v>74</v>
      </c>
      <c r="AY933" s="246" t="s">
        <v>351</v>
      </c>
    </row>
    <row r="934" spans="1:51" s="13" customFormat="1" ht="12">
      <c r="A934" s="13"/>
      <c r="B934" s="236"/>
      <c r="C934" s="237"/>
      <c r="D934" s="227" t="s">
        <v>358</v>
      </c>
      <c r="E934" s="238" t="s">
        <v>2111</v>
      </c>
      <c r="F934" s="239" t="s">
        <v>2112</v>
      </c>
      <c r="G934" s="237"/>
      <c r="H934" s="240">
        <v>73.35</v>
      </c>
      <c r="I934" s="241"/>
      <c r="J934" s="237"/>
      <c r="K934" s="237"/>
      <c r="L934" s="242"/>
      <c r="M934" s="243"/>
      <c r="N934" s="244"/>
      <c r="O934" s="244"/>
      <c r="P934" s="244"/>
      <c r="Q934" s="244"/>
      <c r="R934" s="244"/>
      <c r="S934" s="244"/>
      <c r="T934" s="245"/>
      <c r="U934" s="13"/>
      <c r="V934" s="13"/>
      <c r="W934" s="13"/>
      <c r="X934" s="13"/>
      <c r="Y934" s="13"/>
      <c r="Z934" s="13"/>
      <c r="AA934" s="13"/>
      <c r="AB934" s="13"/>
      <c r="AC934" s="13"/>
      <c r="AD934" s="13"/>
      <c r="AE934" s="13"/>
      <c r="AT934" s="246" t="s">
        <v>358</v>
      </c>
      <c r="AU934" s="246" t="s">
        <v>82</v>
      </c>
      <c r="AV934" s="13" t="s">
        <v>138</v>
      </c>
      <c r="AW934" s="13" t="s">
        <v>35</v>
      </c>
      <c r="AX934" s="13" t="s">
        <v>82</v>
      </c>
      <c r="AY934" s="246" t="s">
        <v>351</v>
      </c>
    </row>
    <row r="935" spans="1:65" s="2" customFormat="1" ht="16.5" customHeight="1">
      <c r="A935" s="38"/>
      <c r="B935" s="39"/>
      <c r="C935" s="247" t="s">
        <v>2113</v>
      </c>
      <c r="D935" s="247" t="s">
        <v>612</v>
      </c>
      <c r="E935" s="248" t="s">
        <v>2114</v>
      </c>
      <c r="F935" s="249" t="s">
        <v>2115</v>
      </c>
      <c r="G935" s="250" t="s">
        <v>612</v>
      </c>
      <c r="H935" s="251">
        <v>76.284</v>
      </c>
      <c r="I935" s="252"/>
      <c r="J935" s="253">
        <f>ROUND(I935*H935,2)</f>
        <v>0</v>
      </c>
      <c r="K935" s="249" t="s">
        <v>28</v>
      </c>
      <c r="L935" s="254"/>
      <c r="M935" s="255" t="s">
        <v>28</v>
      </c>
      <c r="N935" s="256" t="s">
        <v>45</v>
      </c>
      <c r="O935" s="84"/>
      <c r="P935" s="221">
        <f>O935*H935</f>
        <v>0</v>
      </c>
      <c r="Q935" s="221">
        <v>0.00028</v>
      </c>
      <c r="R935" s="221">
        <f>Q935*H935</f>
        <v>0.02135952</v>
      </c>
      <c r="S935" s="221">
        <v>0</v>
      </c>
      <c r="T935" s="222">
        <f>S935*H935</f>
        <v>0</v>
      </c>
      <c r="U935" s="38"/>
      <c r="V935" s="38"/>
      <c r="W935" s="38"/>
      <c r="X935" s="38"/>
      <c r="Y935" s="38"/>
      <c r="Z935" s="38"/>
      <c r="AA935" s="38"/>
      <c r="AB935" s="38"/>
      <c r="AC935" s="38"/>
      <c r="AD935" s="38"/>
      <c r="AE935" s="38"/>
      <c r="AR935" s="223" t="s">
        <v>405</v>
      </c>
      <c r="AT935" s="223" t="s">
        <v>612</v>
      </c>
      <c r="AU935" s="223" t="s">
        <v>82</v>
      </c>
      <c r="AY935" s="17" t="s">
        <v>351</v>
      </c>
      <c r="BE935" s="224">
        <f>IF(N935="základní",J935,0)</f>
        <v>0</v>
      </c>
      <c r="BF935" s="224">
        <f>IF(N935="snížená",J935,0)</f>
        <v>0</v>
      </c>
      <c r="BG935" s="224">
        <f>IF(N935="zákl. přenesená",J935,0)</f>
        <v>0</v>
      </c>
      <c r="BH935" s="224">
        <f>IF(N935="sníž. přenesená",J935,0)</f>
        <v>0</v>
      </c>
      <c r="BI935" s="224">
        <f>IF(N935="nulová",J935,0)</f>
        <v>0</v>
      </c>
      <c r="BJ935" s="17" t="s">
        <v>82</v>
      </c>
      <c r="BK935" s="224">
        <f>ROUND(I935*H935,2)</f>
        <v>0</v>
      </c>
      <c r="BL935" s="17" t="s">
        <v>228</v>
      </c>
      <c r="BM935" s="223" t="s">
        <v>2116</v>
      </c>
    </row>
    <row r="936" spans="1:51" s="13" customFormat="1" ht="12">
      <c r="A936" s="13"/>
      <c r="B936" s="236"/>
      <c r="C936" s="237"/>
      <c r="D936" s="227" t="s">
        <v>358</v>
      </c>
      <c r="E936" s="238" t="s">
        <v>2117</v>
      </c>
      <c r="F936" s="239" t="s">
        <v>2118</v>
      </c>
      <c r="G936" s="237"/>
      <c r="H936" s="240">
        <v>76.284</v>
      </c>
      <c r="I936" s="241"/>
      <c r="J936" s="237"/>
      <c r="K936" s="237"/>
      <c r="L936" s="242"/>
      <c r="M936" s="243"/>
      <c r="N936" s="244"/>
      <c r="O936" s="244"/>
      <c r="P936" s="244"/>
      <c r="Q936" s="244"/>
      <c r="R936" s="244"/>
      <c r="S936" s="244"/>
      <c r="T936" s="245"/>
      <c r="U936" s="13"/>
      <c r="V936" s="13"/>
      <c r="W936" s="13"/>
      <c r="X936" s="13"/>
      <c r="Y936" s="13"/>
      <c r="Z936" s="13"/>
      <c r="AA936" s="13"/>
      <c r="AB936" s="13"/>
      <c r="AC936" s="13"/>
      <c r="AD936" s="13"/>
      <c r="AE936" s="13"/>
      <c r="AT936" s="246" t="s">
        <v>358</v>
      </c>
      <c r="AU936" s="246" t="s">
        <v>82</v>
      </c>
      <c r="AV936" s="13" t="s">
        <v>138</v>
      </c>
      <c r="AW936" s="13" t="s">
        <v>35</v>
      </c>
      <c r="AX936" s="13" t="s">
        <v>82</v>
      </c>
      <c r="AY936" s="246" t="s">
        <v>351</v>
      </c>
    </row>
    <row r="937" spans="1:65" s="2" customFormat="1" ht="21.75" customHeight="1">
      <c r="A937" s="38"/>
      <c r="B937" s="39"/>
      <c r="C937" s="212" t="s">
        <v>2119</v>
      </c>
      <c r="D937" s="212" t="s">
        <v>352</v>
      </c>
      <c r="E937" s="213" t="s">
        <v>2120</v>
      </c>
      <c r="F937" s="214" t="s">
        <v>2121</v>
      </c>
      <c r="G937" s="215" t="s">
        <v>398</v>
      </c>
      <c r="H937" s="216">
        <v>140.913</v>
      </c>
      <c r="I937" s="217"/>
      <c r="J937" s="218">
        <f>ROUND(I937*H937,2)</f>
        <v>0</v>
      </c>
      <c r="K937" s="214" t="s">
        <v>28</v>
      </c>
      <c r="L937" s="44"/>
      <c r="M937" s="219" t="s">
        <v>28</v>
      </c>
      <c r="N937" s="220" t="s">
        <v>45</v>
      </c>
      <c r="O937" s="84"/>
      <c r="P937" s="221">
        <f>O937*H937</f>
        <v>0</v>
      </c>
      <c r="Q937" s="221">
        <v>0</v>
      </c>
      <c r="R937" s="221">
        <f>Q937*H937</f>
        <v>0</v>
      </c>
      <c r="S937" s="221">
        <v>0</v>
      </c>
      <c r="T937" s="222">
        <f>S937*H937</f>
        <v>0</v>
      </c>
      <c r="U937" s="38"/>
      <c r="V937" s="38"/>
      <c r="W937" s="38"/>
      <c r="X937" s="38"/>
      <c r="Y937" s="38"/>
      <c r="Z937" s="38"/>
      <c r="AA937" s="38"/>
      <c r="AB937" s="38"/>
      <c r="AC937" s="38"/>
      <c r="AD937" s="38"/>
      <c r="AE937" s="38"/>
      <c r="AR937" s="223" t="s">
        <v>228</v>
      </c>
      <c r="AT937" s="223" t="s">
        <v>352</v>
      </c>
      <c r="AU937" s="223" t="s">
        <v>82</v>
      </c>
      <c r="AY937" s="17" t="s">
        <v>351</v>
      </c>
      <c r="BE937" s="224">
        <f>IF(N937="základní",J937,0)</f>
        <v>0</v>
      </c>
      <c r="BF937" s="224">
        <f>IF(N937="snížená",J937,0)</f>
        <v>0</v>
      </c>
      <c r="BG937" s="224">
        <f>IF(N937="zákl. přenesená",J937,0)</f>
        <v>0</v>
      </c>
      <c r="BH937" s="224">
        <f>IF(N937="sníž. přenesená",J937,0)</f>
        <v>0</v>
      </c>
      <c r="BI937" s="224">
        <f>IF(N937="nulová",J937,0)</f>
        <v>0</v>
      </c>
      <c r="BJ937" s="17" t="s">
        <v>82</v>
      </c>
      <c r="BK937" s="224">
        <f>ROUND(I937*H937,2)</f>
        <v>0</v>
      </c>
      <c r="BL937" s="17" t="s">
        <v>228</v>
      </c>
      <c r="BM937" s="223" t="s">
        <v>2122</v>
      </c>
    </row>
    <row r="938" spans="1:51" s="13" customFormat="1" ht="12">
      <c r="A938" s="13"/>
      <c r="B938" s="236"/>
      <c r="C938" s="237"/>
      <c r="D938" s="227" t="s">
        <v>358</v>
      </c>
      <c r="E938" s="238" t="s">
        <v>2123</v>
      </c>
      <c r="F938" s="239" t="s">
        <v>1079</v>
      </c>
      <c r="G938" s="237"/>
      <c r="H938" s="240">
        <v>129.91</v>
      </c>
      <c r="I938" s="241"/>
      <c r="J938" s="237"/>
      <c r="K938" s="237"/>
      <c r="L938" s="242"/>
      <c r="M938" s="243"/>
      <c r="N938" s="244"/>
      <c r="O938" s="244"/>
      <c r="P938" s="244"/>
      <c r="Q938" s="244"/>
      <c r="R938" s="244"/>
      <c r="S938" s="244"/>
      <c r="T938" s="245"/>
      <c r="U938" s="13"/>
      <c r="V938" s="13"/>
      <c r="W938" s="13"/>
      <c r="X938" s="13"/>
      <c r="Y938" s="13"/>
      <c r="Z938" s="13"/>
      <c r="AA938" s="13"/>
      <c r="AB938" s="13"/>
      <c r="AC938" s="13"/>
      <c r="AD938" s="13"/>
      <c r="AE938" s="13"/>
      <c r="AT938" s="246" t="s">
        <v>358</v>
      </c>
      <c r="AU938" s="246" t="s">
        <v>82</v>
      </c>
      <c r="AV938" s="13" t="s">
        <v>138</v>
      </c>
      <c r="AW938" s="13" t="s">
        <v>35</v>
      </c>
      <c r="AX938" s="13" t="s">
        <v>74</v>
      </c>
      <c r="AY938" s="246" t="s">
        <v>351</v>
      </c>
    </row>
    <row r="939" spans="1:51" s="13" customFormat="1" ht="12">
      <c r="A939" s="13"/>
      <c r="B939" s="236"/>
      <c r="C939" s="237"/>
      <c r="D939" s="227" t="s">
        <v>358</v>
      </c>
      <c r="E939" s="238" t="s">
        <v>313</v>
      </c>
      <c r="F939" s="239" t="s">
        <v>2124</v>
      </c>
      <c r="G939" s="237"/>
      <c r="H939" s="240">
        <v>11.003</v>
      </c>
      <c r="I939" s="241"/>
      <c r="J939" s="237"/>
      <c r="K939" s="237"/>
      <c r="L939" s="242"/>
      <c r="M939" s="243"/>
      <c r="N939" s="244"/>
      <c r="O939" s="244"/>
      <c r="P939" s="244"/>
      <c r="Q939" s="244"/>
      <c r="R939" s="244"/>
      <c r="S939" s="244"/>
      <c r="T939" s="245"/>
      <c r="U939" s="13"/>
      <c r="V939" s="13"/>
      <c r="W939" s="13"/>
      <c r="X939" s="13"/>
      <c r="Y939" s="13"/>
      <c r="Z939" s="13"/>
      <c r="AA939" s="13"/>
      <c r="AB939" s="13"/>
      <c r="AC939" s="13"/>
      <c r="AD939" s="13"/>
      <c r="AE939" s="13"/>
      <c r="AT939" s="246" t="s">
        <v>358</v>
      </c>
      <c r="AU939" s="246" t="s">
        <v>82</v>
      </c>
      <c r="AV939" s="13" t="s">
        <v>138</v>
      </c>
      <c r="AW939" s="13" t="s">
        <v>35</v>
      </c>
      <c r="AX939" s="13" t="s">
        <v>74</v>
      </c>
      <c r="AY939" s="246" t="s">
        <v>351</v>
      </c>
    </row>
    <row r="940" spans="1:51" s="13" customFormat="1" ht="12">
      <c r="A940" s="13"/>
      <c r="B940" s="236"/>
      <c r="C940" s="237"/>
      <c r="D940" s="227" t="s">
        <v>358</v>
      </c>
      <c r="E940" s="238" t="s">
        <v>2125</v>
      </c>
      <c r="F940" s="239" t="s">
        <v>2126</v>
      </c>
      <c r="G940" s="237"/>
      <c r="H940" s="240">
        <v>140.913</v>
      </c>
      <c r="I940" s="241"/>
      <c r="J940" s="237"/>
      <c r="K940" s="237"/>
      <c r="L940" s="242"/>
      <c r="M940" s="243"/>
      <c r="N940" s="244"/>
      <c r="O940" s="244"/>
      <c r="P940" s="244"/>
      <c r="Q940" s="244"/>
      <c r="R940" s="244"/>
      <c r="S940" s="244"/>
      <c r="T940" s="245"/>
      <c r="U940" s="13"/>
      <c r="V940" s="13"/>
      <c r="W940" s="13"/>
      <c r="X940" s="13"/>
      <c r="Y940" s="13"/>
      <c r="Z940" s="13"/>
      <c r="AA940" s="13"/>
      <c r="AB940" s="13"/>
      <c r="AC940" s="13"/>
      <c r="AD940" s="13"/>
      <c r="AE940" s="13"/>
      <c r="AT940" s="246" t="s">
        <v>358</v>
      </c>
      <c r="AU940" s="246" t="s">
        <v>82</v>
      </c>
      <c r="AV940" s="13" t="s">
        <v>138</v>
      </c>
      <c r="AW940" s="13" t="s">
        <v>35</v>
      </c>
      <c r="AX940" s="13" t="s">
        <v>82</v>
      </c>
      <c r="AY940" s="246" t="s">
        <v>351</v>
      </c>
    </row>
    <row r="941" spans="1:65" s="2" customFormat="1" ht="21.75" customHeight="1">
      <c r="A941" s="38"/>
      <c r="B941" s="39"/>
      <c r="C941" s="212" t="s">
        <v>2127</v>
      </c>
      <c r="D941" s="212" t="s">
        <v>352</v>
      </c>
      <c r="E941" s="213" t="s">
        <v>2128</v>
      </c>
      <c r="F941" s="214" t="s">
        <v>2129</v>
      </c>
      <c r="G941" s="215" t="s">
        <v>398</v>
      </c>
      <c r="H941" s="216">
        <v>18.08</v>
      </c>
      <c r="I941" s="217"/>
      <c r="J941" s="218">
        <f>ROUND(I941*H941,2)</f>
        <v>0</v>
      </c>
      <c r="K941" s="214" t="s">
        <v>28</v>
      </c>
      <c r="L941" s="44"/>
      <c r="M941" s="219" t="s">
        <v>28</v>
      </c>
      <c r="N941" s="220" t="s">
        <v>45</v>
      </c>
      <c r="O941" s="84"/>
      <c r="P941" s="221">
        <f>O941*H941</f>
        <v>0</v>
      </c>
      <c r="Q941" s="221">
        <v>0</v>
      </c>
      <c r="R941" s="221">
        <f>Q941*H941</f>
        <v>0</v>
      </c>
      <c r="S941" s="221">
        <v>0</v>
      </c>
      <c r="T941" s="222">
        <f>S941*H941</f>
        <v>0</v>
      </c>
      <c r="U941" s="38"/>
      <c r="V941" s="38"/>
      <c r="W941" s="38"/>
      <c r="X941" s="38"/>
      <c r="Y941" s="38"/>
      <c r="Z941" s="38"/>
      <c r="AA941" s="38"/>
      <c r="AB941" s="38"/>
      <c r="AC941" s="38"/>
      <c r="AD941" s="38"/>
      <c r="AE941" s="38"/>
      <c r="AR941" s="223" t="s">
        <v>228</v>
      </c>
      <c r="AT941" s="223" t="s">
        <v>352</v>
      </c>
      <c r="AU941" s="223" t="s">
        <v>82</v>
      </c>
      <c r="AY941" s="17" t="s">
        <v>351</v>
      </c>
      <c r="BE941" s="224">
        <f>IF(N941="základní",J941,0)</f>
        <v>0</v>
      </c>
      <c r="BF941" s="224">
        <f>IF(N941="snížená",J941,0)</f>
        <v>0</v>
      </c>
      <c r="BG941" s="224">
        <f>IF(N941="zákl. přenesená",J941,0)</f>
        <v>0</v>
      </c>
      <c r="BH941" s="224">
        <f>IF(N941="sníž. přenesená",J941,0)</f>
        <v>0</v>
      </c>
      <c r="BI941" s="224">
        <f>IF(N941="nulová",J941,0)</f>
        <v>0</v>
      </c>
      <c r="BJ941" s="17" t="s">
        <v>82</v>
      </c>
      <c r="BK941" s="224">
        <f>ROUND(I941*H941,2)</f>
        <v>0</v>
      </c>
      <c r="BL941" s="17" t="s">
        <v>228</v>
      </c>
      <c r="BM941" s="223" t="s">
        <v>2130</v>
      </c>
    </row>
    <row r="942" spans="1:51" s="13" customFormat="1" ht="12">
      <c r="A942" s="13"/>
      <c r="B942" s="236"/>
      <c r="C942" s="237"/>
      <c r="D942" s="227" t="s">
        <v>358</v>
      </c>
      <c r="E942" s="238" t="s">
        <v>2131</v>
      </c>
      <c r="F942" s="239" t="s">
        <v>1080</v>
      </c>
      <c r="G942" s="237"/>
      <c r="H942" s="240">
        <v>18.08</v>
      </c>
      <c r="I942" s="241"/>
      <c r="J942" s="237"/>
      <c r="K942" s="237"/>
      <c r="L942" s="242"/>
      <c r="M942" s="243"/>
      <c r="N942" s="244"/>
      <c r="O942" s="244"/>
      <c r="P942" s="244"/>
      <c r="Q942" s="244"/>
      <c r="R942" s="244"/>
      <c r="S942" s="244"/>
      <c r="T942" s="245"/>
      <c r="U942" s="13"/>
      <c r="V942" s="13"/>
      <c r="W942" s="13"/>
      <c r="X942" s="13"/>
      <c r="Y942" s="13"/>
      <c r="Z942" s="13"/>
      <c r="AA942" s="13"/>
      <c r="AB942" s="13"/>
      <c r="AC942" s="13"/>
      <c r="AD942" s="13"/>
      <c r="AE942" s="13"/>
      <c r="AT942" s="246" t="s">
        <v>358</v>
      </c>
      <c r="AU942" s="246" t="s">
        <v>82</v>
      </c>
      <c r="AV942" s="13" t="s">
        <v>138</v>
      </c>
      <c r="AW942" s="13" t="s">
        <v>35</v>
      </c>
      <c r="AX942" s="13" t="s">
        <v>82</v>
      </c>
      <c r="AY942" s="246" t="s">
        <v>351</v>
      </c>
    </row>
    <row r="943" spans="1:65" s="2" customFormat="1" ht="21.75" customHeight="1">
      <c r="A943" s="38"/>
      <c r="B943" s="39"/>
      <c r="C943" s="212" t="s">
        <v>2132</v>
      </c>
      <c r="D943" s="212" t="s">
        <v>352</v>
      </c>
      <c r="E943" s="213" t="s">
        <v>2133</v>
      </c>
      <c r="F943" s="214" t="s">
        <v>2134</v>
      </c>
      <c r="G943" s="215" t="s">
        <v>398</v>
      </c>
      <c r="H943" s="216">
        <v>129.91</v>
      </c>
      <c r="I943" s="217"/>
      <c r="J943" s="218">
        <f>ROUND(I943*H943,2)</f>
        <v>0</v>
      </c>
      <c r="K943" s="214" t="s">
        <v>28</v>
      </c>
      <c r="L943" s="44"/>
      <c r="M943" s="219" t="s">
        <v>28</v>
      </c>
      <c r="N943" s="220" t="s">
        <v>45</v>
      </c>
      <c r="O943" s="84"/>
      <c r="P943" s="221">
        <f>O943*H943</f>
        <v>0</v>
      </c>
      <c r="Q943" s="221">
        <v>0</v>
      </c>
      <c r="R943" s="221">
        <f>Q943*H943</f>
        <v>0</v>
      </c>
      <c r="S943" s="221">
        <v>0</v>
      </c>
      <c r="T943" s="222">
        <f>S943*H943</f>
        <v>0</v>
      </c>
      <c r="U943" s="38"/>
      <c r="V943" s="38"/>
      <c r="W943" s="38"/>
      <c r="X943" s="38"/>
      <c r="Y943" s="38"/>
      <c r="Z943" s="38"/>
      <c r="AA943" s="38"/>
      <c r="AB943" s="38"/>
      <c r="AC943" s="38"/>
      <c r="AD943" s="38"/>
      <c r="AE943" s="38"/>
      <c r="AR943" s="223" t="s">
        <v>228</v>
      </c>
      <c r="AT943" s="223" t="s">
        <v>352</v>
      </c>
      <c r="AU943" s="223" t="s">
        <v>82</v>
      </c>
      <c r="AY943" s="17" t="s">
        <v>351</v>
      </c>
      <c r="BE943" s="224">
        <f>IF(N943="základní",J943,0)</f>
        <v>0</v>
      </c>
      <c r="BF943" s="224">
        <f>IF(N943="snížená",J943,0)</f>
        <v>0</v>
      </c>
      <c r="BG943" s="224">
        <f>IF(N943="zákl. přenesená",J943,0)</f>
        <v>0</v>
      </c>
      <c r="BH943" s="224">
        <f>IF(N943="sníž. přenesená",J943,0)</f>
        <v>0</v>
      </c>
      <c r="BI943" s="224">
        <f>IF(N943="nulová",J943,0)</f>
        <v>0</v>
      </c>
      <c r="BJ943" s="17" t="s">
        <v>82</v>
      </c>
      <c r="BK943" s="224">
        <f>ROUND(I943*H943,2)</f>
        <v>0</v>
      </c>
      <c r="BL943" s="17" t="s">
        <v>228</v>
      </c>
      <c r="BM943" s="223" t="s">
        <v>2135</v>
      </c>
    </row>
    <row r="944" spans="1:51" s="13" customFormat="1" ht="12">
      <c r="A944" s="13"/>
      <c r="B944" s="236"/>
      <c r="C944" s="237"/>
      <c r="D944" s="227" t="s">
        <v>358</v>
      </c>
      <c r="E944" s="238" t="s">
        <v>2136</v>
      </c>
      <c r="F944" s="239" t="s">
        <v>1079</v>
      </c>
      <c r="G944" s="237"/>
      <c r="H944" s="240">
        <v>129.91</v>
      </c>
      <c r="I944" s="241"/>
      <c r="J944" s="237"/>
      <c r="K944" s="237"/>
      <c r="L944" s="242"/>
      <c r="M944" s="243"/>
      <c r="N944" s="244"/>
      <c r="O944" s="244"/>
      <c r="P944" s="244"/>
      <c r="Q944" s="244"/>
      <c r="R944" s="244"/>
      <c r="S944" s="244"/>
      <c r="T944" s="245"/>
      <c r="U944" s="13"/>
      <c r="V944" s="13"/>
      <c r="W944" s="13"/>
      <c r="X944" s="13"/>
      <c r="Y944" s="13"/>
      <c r="Z944" s="13"/>
      <c r="AA944" s="13"/>
      <c r="AB944" s="13"/>
      <c r="AC944" s="13"/>
      <c r="AD944" s="13"/>
      <c r="AE944" s="13"/>
      <c r="AT944" s="246" t="s">
        <v>358</v>
      </c>
      <c r="AU944" s="246" t="s">
        <v>82</v>
      </c>
      <c r="AV944" s="13" t="s">
        <v>138</v>
      </c>
      <c r="AW944" s="13" t="s">
        <v>35</v>
      </c>
      <c r="AX944" s="13" t="s">
        <v>82</v>
      </c>
      <c r="AY944" s="246" t="s">
        <v>351</v>
      </c>
    </row>
    <row r="945" spans="1:65" s="2" customFormat="1" ht="33" customHeight="1">
      <c r="A945" s="38"/>
      <c r="B945" s="39"/>
      <c r="C945" s="212" t="s">
        <v>2137</v>
      </c>
      <c r="D945" s="212" t="s">
        <v>352</v>
      </c>
      <c r="E945" s="213" t="s">
        <v>2138</v>
      </c>
      <c r="F945" s="214" t="s">
        <v>2139</v>
      </c>
      <c r="G945" s="215" t="s">
        <v>398</v>
      </c>
      <c r="H945" s="216">
        <v>18.08</v>
      </c>
      <c r="I945" s="217"/>
      <c r="J945" s="218">
        <f>ROUND(I945*H945,2)</f>
        <v>0</v>
      </c>
      <c r="K945" s="214" t="s">
        <v>28</v>
      </c>
      <c r="L945" s="44"/>
      <c r="M945" s="219" t="s">
        <v>28</v>
      </c>
      <c r="N945" s="220" t="s">
        <v>45</v>
      </c>
      <c r="O945" s="84"/>
      <c r="P945" s="221">
        <f>O945*H945</f>
        <v>0</v>
      </c>
      <c r="Q945" s="221">
        <v>0</v>
      </c>
      <c r="R945" s="221">
        <f>Q945*H945</f>
        <v>0</v>
      </c>
      <c r="S945" s="221">
        <v>0</v>
      </c>
      <c r="T945" s="222">
        <f>S945*H945</f>
        <v>0</v>
      </c>
      <c r="U945" s="38"/>
      <c r="V945" s="38"/>
      <c r="W945" s="38"/>
      <c r="X945" s="38"/>
      <c r="Y945" s="38"/>
      <c r="Z945" s="38"/>
      <c r="AA945" s="38"/>
      <c r="AB945" s="38"/>
      <c r="AC945" s="38"/>
      <c r="AD945" s="38"/>
      <c r="AE945" s="38"/>
      <c r="AR945" s="223" t="s">
        <v>228</v>
      </c>
      <c r="AT945" s="223" t="s">
        <v>352</v>
      </c>
      <c r="AU945" s="223" t="s">
        <v>82</v>
      </c>
      <c r="AY945" s="17" t="s">
        <v>351</v>
      </c>
      <c r="BE945" s="224">
        <f>IF(N945="základní",J945,0)</f>
        <v>0</v>
      </c>
      <c r="BF945" s="224">
        <f>IF(N945="snížená",J945,0)</f>
        <v>0</v>
      </c>
      <c r="BG945" s="224">
        <f>IF(N945="zákl. přenesená",J945,0)</f>
        <v>0</v>
      </c>
      <c r="BH945" s="224">
        <f>IF(N945="sníž. přenesená",J945,0)</f>
        <v>0</v>
      </c>
      <c r="BI945" s="224">
        <f>IF(N945="nulová",J945,0)</f>
        <v>0</v>
      </c>
      <c r="BJ945" s="17" t="s">
        <v>82</v>
      </c>
      <c r="BK945" s="224">
        <f>ROUND(I945*H945,2)</f>
        <v>0</v>
      </c>
      <c r="BL945" s="17" t="s">
        <v>228</v>
      </c>
      <c r="BM945" s="223" t="s">
        <v>2140</v>
      </c>
    </row>
    <row r="946" spans="1:51" s="13" customFormat="1" ht="12">
      <c r="A946" s="13"/>
      <c r="B946" s="236"/>
      <c r="C946" s="237"/>
      <c r="D946" s="227" t="s">
        <v>358</v>
      </c>
      <c r="E946" s="238" t="s">
        <v>2141</v>
      </c>
      <c r="F946" s="239" t="s">
        <v>1080</v>
      </c>
      <c r="G946" s="237"/>
      <c r="H946" s="240">
        <v>18.08</v>
      </c>
      <c r="I946" s="241"/>
      <c r="J946" s="237"/>
      <c r="K946" s="237"/>
      <c r="L946" s="242"/>
      <c r="M946" s="243"/>
      <c r="N946" s="244"/>
      <c r="O946" s="244"/>
      <c r="P946" s="244"/>
      <c r="Q946" s="244"/>
      <c r="R946" s="244"/>
      <c r="S946" s="244"/>
      <c r="T946" s="245"/>
      <c r="U946" s="13"/>
      <c r="V946" s="13"/>
      <c r="W946" s="13"/>
      <c r="X946" s="13"/>
      <c r="Y946" s="13"/>
      <c r="Z946" s="13"/>
      <c r="AA946" s="13"/>
      <c r="AB946" s="13"/>
      <c r="AC946" s="13"/>
      <c r="AD946" s="13"/>
      <c r="AE946" s="13"/>
      <c r="AT946" s="246" t="s">
        <v>358</v>
      </c>
      <c r="AU946" s="246" t="s">
        <v>82</v>
      </c>
      <c r="AV946" s="13" t="s">
        <v>138</v>
      </c>
      <c r="AW946" s="13" t="s">
        <v>35</v>
      </c>
      <c r="AX946" s="13" t="s">
        <v>82</v>
      </c>
      <c r="AY946" s="246" t="s">
        <v>351</v>
      </c>
    </row>
    <row r="947" spans="1:65" s="2" customFormat="1" ht="21.75" customHeight="1">
      <c r="A947" s="38"/>
      <c r="B947" s="39"/>
      <c r="C947" s="212" t="s">
        <v>2142</v>
      </c>
      <c r="D947" s="212" t="s">
        <v>352</v>
      </c>
      <c r="E947" s="213" t="s">
        <v>2143</v>
      </c>
      <c r="F947" s="214" t="s">
        <v>2144</v>
      </c>
      <c r="G947" s="215" t="s">
        <v>398</v>
      </c>
      <c r="H947" s="216">
        <v>18.08</v>
      </c>
      <c r="I947" s="217"/>
      <c r="J947" s="218">
        <f>ROUND(I947*H947,2)</f>
        <v>0</v>
      </c>
      <c r="K947" s="214" t="s">
        <v>28</v>
      </c>
      <c r="L947" s="44"/>
      <c r="M947" s="219" t="s">
        <v>28</v>
      </c>
      <c r="N947" s="220" t="s">
        <v>45</v>
      </c>
      <c r="O947" s="84"/>
      <c r="P947" s="221">
        <f>O947*H947</f>
        <v>0</v>
      </c>
      <c r="Q947" s="221">
        <v>0.00578</v>
      </c>
      <c r="R947" s="221">
        <f>Q947*H947</f>
        <v>0.1045024</v>
      </c>
      <c r="S947" s="221">
        <v>0</v>
      </c>
      <c r="T947" s="222">
        <f>S947*H947</f>
        <v>0</v>
      </c>
      <c r="U947" s="38"/>
      <c r="V947" s="38"/>
      <c r="W947" s="38"/>
      <c r="X947" s="38"/>
      <c r="Y947" s="38"/>
      <c r="Z947" s="38"/>
      <c r="AA947" s="38"/>
      <c r="AB947" s="38"/>
      <c r="AC947" s="38"/>
      <c r="AD947" s="38"/>
      <c r="AE947" s="38"/>
      <c r="AR947" s="223" t="s">
        <v>228</v>
      </c>
      <c r="AT947" s="223" t="s">
        <v>352</v>
      </c>
      <c r="AU947" s="223" t="s">
        <v>82</v>
      </c>
      <c r="AY947" s="17" t="s">
        <v>351</v>
      </c>
      <c r="BE947" s="224">
        <f>IF(N947="základní",J947,0)</f>
        <v>0</v>
      </c>
      <c r="BF947" s="224">
        <f>IF(N947="snížená",J947,0)</f>
        <v>0</v>
      </c>
      <c r="BG947" s="224">
        <f>IF(N947="zákl. přenesená",J947,0)</f>
        <v>0</v>
      </c>
      <c r="BH947" s="224">
        <f>IF(N947="sníž. přenesená",J947,0)</f>
        <v>0</v>
      </c>
      <c r="BI947" s="224">
        <f>IF(N947="nulová",J947,0)</f>
        <v>0</v>
      </c>
      <c r="BJ947" s="17" t="s">
        <v>82</v>
      </c>
      <c r="BK947" s="224">
        <f>ROUND(I947*H947,2)</f>
        <v>0</v>
      </c>
      <c r="BL947" s="17" t="s">
        <v>228</v>
      </c>
      <c r="BM947" s="223" t="s">
        <v>2145</v>
      </c>
    </row>
    <row r="948" spans="1:51" s="12" customFormat="1" ht="12">
      <c r="A948" s="12"/>
      <c r="B948" s="225"/>
      <c r="C948" s="226"/>
      <c r="D948" s="227" t="s">
        <v>358</v>
      </c>
      <c r="E948" s="228" t="s">
        <v>28</v>
      </c>
      <c r="F948" s="229" t="s">
        <v>582</v>
      </c>
      <c r="G948" s="226"/>
      <c r="H948" s="228" t="s">
        <v>28</v>
      </c>
      <c r="I948" s="230"/>
      <c r="J948" s="226"/>
      <c r="K948" s="226"/>
      <c r="L948" s="231"/>
      <c r="M948" s="232"/>
      <c r="N948" s="233"/>
      <c r="O948" s="233"/>
      <c r="P948" s="233"/>
      <c r="Q948" s="233"/>
      <c r="R948" s="233"/>
      <c r="S948" s="233"/>
      <c r="T948" s="234"/>
      <c r="U948" s="12"/>
      <c r="V948" s="12"/>
      <c r="W948" s="12"/>
      <c r="X948" s="12"/>
      <c r="Y948" s="12"/>
      <c r="Z948" s="12"/>
      <c r="AA948" s="12"/>
      <c r="AB948" s="12"/>
      <c r="AC948" s="12"/>
      <c r="AD948" s="12"/>
      <c r="AE948" s="12"/>
      <c r="AT948" s="235" t="s">
        <v>358</v>
      </c>
      <c r="AU948" s="235" t="s">
        <v>82</v>
      </c>
      <c r="AV948" s="12" t="s">
        <v>82</v>
      </c>
      <c r="AW948" s="12" t="s">
        <v>35</v>
      </c>
      <c r="AX948" s="12" t="s">
        <v>74</v>
      </c>
      <c r="AY948" s="235" t="s">
        <v>351</v>
      </c>
    </row>
    <row r="949" spans="1:51" s="13" customFormat="1" ht="12">
      <c r="A949" s="13"/>
      <c r="B949" s="236"/>
      <c r="C949" s="237"/>
      <c r="D949" s="227" t="s">
        <v>358</v>
      </c>
      <c r="E949" s="238" t="s">
        <v>2146</v>
      </c>
      <c r="F949" s="239" t="s">
        <v>2147</v>
      </c>
      <c r="G949" s="237"/>
      <c r="H949" s="240">
        <v>18.08</v>
      </c>
      <c r="I949" s="241"/>
      <c r="J949" s="237"/>
      <c r="K949" s="237"/>
      <c r="L949" s="242"/>
      <c r="M949" s="243"/>
      <c r="N949" s="244"/>
      <c r="O949" s="244"/>
      <c r="P949" s="244"/>
      <c r="Q949" s="244"/>
      <c r="R949" s="244"/>
      <c r="S949" s="244"/>
      <c r="T949" s="245"/>
      <c r="U949" s="13"/>
      <c r="V949" s="13"/>
      <c r="W949" s="13"/>
      <c r="X949" s="13"/>
      <c r="Y949" s="13"/>
      <c r="Z949" s="13"/>
      <c r="AA949" s="13"/>
      <c r="AB949" s="13"/>
      <c r="AC949" s="13"/>
      <c r="AD949" s="13"/>
      <c r="AE949" s="13"/>
      <c r="AT949" s="246" t="s">
        <v>358</v>
      </c>
      <c r="AU949" s="246" t="s">
        <v>82</v>
      </c>
      <c r="AV949" s="13" t="s">
        <v>138</v>
      </c>
      <c r="AW949" s="13" t="s">
        <v>35</v>
      </c>
      <c r="AX949" s="13" t="s">
        <v>82</v>
      </c>
      <c r="AY949" s="246" t="s">
        <v>351</v>
      </c>
    </row>
    <row r="950" spans="1:65" s="2" customFormat="1" ht="21.75" customHeight="1">
      <c r="A950" s="38"/>
      <c r="B950" s="39"/>
      <c r="C950" s="212" t="s">
        <v>2148</v>
      </c>
      <c r="D950" s="212" t="s">
        <v>352</v>
      </c>
      <c r="E950" s="213" t="s">
        <v>2149</v>
      </c>
      <c r="F950" s="214" t="s">
        <v>2150</v>
      </c>
      <c r="G950" s="215" t="s">
        <v>398</v>
      </c>
      <c r="H950" s="216">
        <v>23.514</v>
      </c>
      <c r="I950" s="217"/>
      <c r="J950" s="218">
        <f>ROUND(I950*H950,2)</f>
        <v>0</v>
      </c>
      <c r="K950" s="214" t="s">
        <v>28</v>
      </c>
      <c r="L950" s="44"/>
      <c r="M950" s="219" t="s">
        <v>28</v>
      </c>
      <c r="N950" s="220" t="s">
        <v>45</v>
      </c>
      <c r="O950" s="84"/>
      <c r="P950" s="221">
        <f>O950*H950</f>
        <v>0</v>
      </c>
      <c r="Q950" s="221">
        <v>0.00578</v>
      </c>
      <c r="R950" s="221">
        <f>Q950*H950</f>
        <v>0.13591092000000002</v>
      </c>
      <c r="S950" s="221">
        <v>0</v>
      </c>
      <c r="T950" s="222">
        <f>S950*H950</f>
        <v>0</v>
      </c>
      <c r="U950" s="38"/>
      <c r="V950" s="38"/>
      <c r="W950" s="38"/>
      <c r="X950" s="38"/>
      <c r="Y950" s="38"/>
      <c r="Z950" s="38"/>
      <c r="AA950" s="38"/>
      <c r="AB950" s="38"/>
      <c r="AC950" s="38"/>
      <c r="AD950" s="38"/>
      <c r="AE950" s="38"/>
      <c r="AR950" s="223" t="s">
        <v>228</v>
      </c>
      <c r="AT950" s="223" t="s">
        <v>352</v>
      </c>
      <c r="AU950" s="223" t="s">
        <v>82</v>
      </c>
      <c r="AY950" s="17" t="s">
        <v>351</v>
      </c>
      <c r="BE950" s="224">
        <f>IF(N950="základní",J950,0)</f>
        <v>0</v>
      </c>
      <c r="BF950" s="224">
        <f>IF(N950="snížená",J950,0)</f>
        <v>0</v>
      </c>
      <c r="BG950" s="224">
        <f>IF(N950="zákl. přenesená",J950,0)</f>
        <v>0</v>
      </c>
      <c r="BH950" s="224">
        <f>IF(N950="sníž. přenesená",J950,0)</f>
        <v>0</v>
      </c>
      <c r="BI950" s="224">
        <f>IF(N950="nulová",J950,0)</f>
        <v>0</v>
      </c>
      <c r="BJ950" s="17" t="s">
        <v>82</v>
      </c>
      <c r="BK950" s="224">
        <f>ROUND(I950*H950,2)</f>
        <v>0</v>
      </c>
      <c r="BL950" s="17" t="s">
        <v>228</v>
      </c>
      <c r="BM950" s="223" t="s">
        <v>2151</v>
      </c>
    </row>
    <row r="951" spans="1:51" s="13" customFormat="1" ht="12">
      <c r="A951" s="13"/>
      <c r="B951" s="236"/>
      <c r="C951" s="237"/>
      <c r="D951" s="227" t="s">
        <v>358</v>
      </c>
      <c r="E951" s="238" t="s">
        <v>2152</v>
      </c>
      <c r="F951" s="239" t="s">
        <v>2153</v>
      </c>
      <c r="G951" s="237"/>
      <c r="H951" s="240">
        <v>18.803</v>
      </c>
      <c r="I951" s="241"/>
      <c r="J951" s="237"/>
      <c r="K951" s="237"/>
      <c r="L951" s="242"/>
      <c r="M951" s="243"/>
      <c r="N951" s="244"/>
      <c r="O951" s="244"/>
      <c r="P951" s="244"/>
      <c r="Q951" s="244"/>
      <c r="R951" s="244"/>
      <c r="S951" s="244"/>
      <c r="T951" s="245"/>
      <c r="U951" s="13"/>
      <c r="V951" s="13"/>
      <c r="W951" s="13"/>
      <c r="X951" s="13"/>
      <c r="Y951" s="13"/>
      <c r="Z951" s="13"/>
      <c r="AA951" s="13"/>
      <c r="AB951" s="13"/>
      <c r="AC951" s="13"/>
      <c r="AD951" s="13"/>
      <c r="AE951" s="13"/>
      <c r="AT951" s="246" t="s">
        <v>358</v>
      </c>
      <c r="AU951" s="246" t="s">
        <v>82</v>
      </c>
      <c r="AV951" s="13" t="s">
        <v>138</v>
      </c>
      <c r="AW951" s="13" t="s">
        <v>35</v>
      </c>
      <c r="AX951" s="13" t="s">
        <v>74</v>
      </c>
      <c r="AY951" s="246" t="s">
        <v>351</v>
      </c>
    </row>
    <row r="952" spans="1:51" s="13" customFormat="1" ht="12">
      <c r="A952" s="13"/>
      <c r="B952" s="236"/>
      <c r="C952" s="237"/>
      <c r="D952" s="227" t="s">
        <v>358</v>
      </c>
      <c r="E952" s="238" t="s">
        <v>316</v>
      </c>
      <c r="F952" s="239" t="s">
        <v>2154</v>
      </c>
      <c r="G952" s="237"/>
      <c r="H952" s="240">
        <v>4.711</v>
      </c>
      <c r="I952" s="241"/>
      <c r="J952" s="237"/>
      <c r="K952" s="237"/>
      <c r="L952" s="242"/>
      <c r="M952" s="243"/>
      <c r="N952" s="244"/>
      <c r="O952" s="244"/>
      <c r="P952" s="244"/>
      <c r="Q952" s="244"/>
      <c r="R952" s="244"/>
      <c r="S952" s="244"/>
      <c r="T952" s="245"/>
      <c r="U952" s="13"/>
      <c r="V952" s="13"/>
      <c r="W952" s="13"/>
      <c r="X952" s="13"/>
      <c r="Y952" s="13"/>
      <c r="Z952" s="13"/>
      <c r="AA952" s="13"/>
      <c r="AB952" s="13"/>
      <c r="AC952" s="13"/>
      <c r="AD952" s="13"/>
      <c r="AE952" s="13"/>
      <c r="AT952" s="246" t="s">
        <v>358</v>
      </c>
      <c r="AU952" s="246" t="s">
        <v>82</v>
      </c>
      <c r="AV952" s="13" t="s">
        <v>138</v>
      </c>
      <c r="AW952" s="13" t="s">
        <v>35</v>
      </c>
      <c r="AX952" s="13" t="s">
        <v>74</v>
      </c>
      <c r="AY952" s="246" t="s">
        <v>351</v>
      </c>
    </row>
    <row r="953" spans="1:51" s="13" customFormat="1" ht="12">
      <c r="A953" s="13"/>
      <c r="B953" s="236"/>
      <c r="C953" s="237"/>
      <c r="D953" s="227" t="s">
        <v>358</v>
      </c>
      <c r="E953" s="238" t="s">
        <v>2155</v>
      </c>
      <c r="F953" s="239" t="s">
        <v>2156</v>
      </c>
      <c r="G953" s="237"/>
      <c r="H953" s="240">
        <v>23.514</v>
      </c>
      <c r="I953" s="241"/>
      <c r="J953" s="237"/>
      <c r="K953" s="237"/>
      <c r="L953" s="242"/>
      <c r="M953" s="243"/>
      <c r="N953" s="244"/>
      <c r="O953" s="244"/>
      <c r="P953" s="244"/>
      <c r="Q953" s="244"/>
      <c r="R953" s="244"/>
      <c r="S953" s="244"/>
      <c r="T953" s="245"/>
      <c r="U953" s="13"/>
      <c r="V953" s="13"/>
      <c r="W953" s="13"/>
      <c r="X953" s="13"/>
      <c r="Y953" s="13"/>
      <c r="Z953" s="13"/>
      <c r="AA953" s="13"/>
      <c r="AB953" s="13"/>
      <c r="AC953" s="13"/>
      <c r="AD953" s="13"/>
      <c r="AE953" s="13"/>
      <c r="AT953" s="246" t="s">
        <v>358</v>
      </c>
      <c r="AU953" s="246" t="s">
        <v>82</v>
      </c>
      <c r="AV953" s="13" t="s">
        <v>138</v>
      </c>
      <c r="AW953" s="13" t="s">
        <v>35</v>
      </c>
      <c r="AX953" s="13" t="s">
        <v>82</v>
      </c>
      <c r="AY953" s="246" t="s">
        <v>351</v>
      </c>
    </row>
    <row r="954" spans="1:65" s="2" customFormat="1" ht="21.75" customHeight="1">
      <c r="A954" s="38"/>
      <c r="B954" s="39"/>
      <c r="C954" s="212" t="s">
        <v>2157</v>
      </c>
      <c r="D954" s="212" t="s">
        <v>352</v>
      </c>
      <c r="E954" s="213" t="s">
        <v>2158</v>
      </c>
      <c r="F954" s="214" t="s">
        <v>2159</v>
      </c>
      <c r="G954" s="215" t="s">
        <v>612</v>
      </c>
      <c r="H954" s="216">
        <v>30.2</v>
      </c>
      <c r="I954" s="217"/>
      <c r="J954" s="218">
        <f>ROUND(I954*H954,2)</f>
        <v>0</v>
      </c>
      <c r="K954" s="214" t="s">
        <v>28</v>
      </c>
      <c r="L954" s="44"/>
      <c r="M954" s="219" t="s">
        <v>28</v>
      </c>
      <c r="N954" s="220" t="s">
        <v>45</v>
      </c>
      <c r="O954" s="84"/>
      <c r="P954" s="221">
        <f>O954*H954</f>
        <v>0</v>
      </c>
      <c r="Q954" s="221">
        <v>0.00578</v>
      </c>
      <c r="R954" s="221">
        <f>Q954*H954</f>
        <v>0.17455600000000002</v>
      </c>
      <c r="S954" s="221">
        <v>0</v>
      </c>
      <c r="T954" s="222">
        <f>S954*H954</f>
        <v>0</v>
      </c>
      <c r="U954" s="38"/>
      <c r="V954" s="38"/>
      <c r="W954" s="38"/>
      <c r="X954" s="38"/>
      <c r="Y954" s="38"/>
      <c r="Z954" s="38"/>
      <c r="AA954" s="38"/>
      <c r="AB954" s="38"/>
      <c r="AC954" s="38"/>
      <c r="AD954" s="38"/>
      <c r="AE954" s="38"/>
      <c r="AR954" s="223" t="s">
        <v>228</v>
      </c>
      <c r="AT954" s="223" t="s">
        <v>352</v>
      </c>
      <c r="AU954" s="223" t="s">
        <v>82</v>
      </c>
      <c r="AY954" s="17" t="s">
        <v>351</v>
      </c>
      <c r="BE954" s="224">
        <f>IF(N954="základní",J954,0)</f>
        <v>0</v>
      </c>
      <c r="BF954" s="224">
        <f>IF(N954="snížená",J954,0)</f>
        <v>0</v>
      </c>
      <c r="BG954" s="224">
        <f>IF(N954="zákl. přenesená",J954,0)</f>
        <v>0</v>
      </c>
      <c r="BH954" s="224">
        <f>IF(N954="sníž. přenesená",J954,0)</f>
        <v>0</v>
      </c>
      <c r="BI954" s="224">
        <f>IF(N954="nulová",J954,0)</f>
        <v>0</v>
      </c>
      <c r="BJ954" s="17" t="s">
        <v>82</v>
      </c>
      <c r="BK954" s="224">
        <f>ROUND(I954*H954,2)</f>
        <v>0</v>
      </c>
      <c r="BL954" s="17" t="s">
        <v>228</v>
      </c>
      <c r="BM954" s="223" t="s">
        <v>2160</v>
      </c>
    </row>
    <row r="955" spans="1:51" s="12" customFormat="1" ht="12">
      <c r="A955" s="12"/>
      <c r="B955" s="225"/>
      <c r="C955" s="226"/>
      <c r="D955" s="227" t="s">
        <v>358</v>
      </c>
      <c r="E955" s="228" t="s">
        <v>28</v>
      </c>
      <c r="F955" s="229" t="s">
        <v>582</v>
      </c>
      <c r="G955" s="226"/>
      <c r="H955" s="228" t="s">
        <v>28</v>
      </c>
      <c r="I955" s="230"/>
      <c r="J955" s="226"/>
      <c r="K955" s="226"/>
      <c r="L955" s="231"/>
      <c r="M955" s="232"/>
      <c r="N955" s="233"/>
      <c r="O955" s="233"/>
      <c r="P955" s="233"/>
      <c r="Q955" s="233"/>
      <c r="R955" s="233"/>
      <c r="S955" s="233"/>
      <c r="T955" s="234"/>
      <c r="U955" s="12"/>
      <c r="V955" s="12"/>
      <c r="W955" s="12"/>
      <c r="X955" s="12"/>
      <c r="Y955" s="12"/>
      <c r="Z955" s="12"/>
      <c r="AA955" s="12"/>
      <c r="AB955" s="12"/>
      <c r="AC955" s="12"/>
      <c r="AD955" s="12"/>
      <c r="AE955" s="12"/>
      <c r="AT955" s="235" t="s">
        <v>358</v>
      </c>
      <c r="AU955" s="235" t="s">
        <v>82</v>
      </c>
      <c r="AV955" s="12" t="s">
        <v>82</v>
      </c>
      <c r="AW955" s="12" t="s">
        <v>35</v>
      </c>
      <c r="AX955" s="12" t="s">
        <v>74</v>
      </c>
      <c r="AY955" s="235" t="s">
        <v>351</v>
      </c>
    </row>
    <row r="956" spans="1:51" s="13" customFormat="1" ht="12">
      <c r="A956" s="13"/>
      <c r="B956" s="236"/>
      <c r="C956" s="237"/>
      <c r="D956" s="227" t="s">
        <v>358</v>
      </c>
      <c r="E956" s="238" t="s">
        <v>2161</v>
      </c>
      <c r="F956" s="239" t="s">
        <v>2162</v>
      </c>
      <c r="G956" s="237"/>
      <c r="H956" s="240">
        <v>34.4</v>
      </c>
      <c r="I956" s="241"/>
      <c r="J956" s="237"/>
      <c r="K956" s="237"/>
      <c r="L956" s="242"/>
      <c r="M956" s="243"/>
      <c r="N956" s="244"/>
      <c r="O956" s="244"/>
      <c r="P956" s="244"/>
      <c r="Q956" s="244"/>
      <c r="R956" s="244"/>
      <c r="S956" s="244"/>
      <c r="T956" s="245"/>
      <c r="U956" s="13"/>
      <c r="V956" s="13"/>
      <c r="W956" s="13"/>
      <c r="X956" s="13"/>
      <c r="Y956" s="13"/>
      <c r="Z956" s="13"/>
      <c r="AA956" s="13"/>
      <c r="AB956" s="13"/>
      <c r="AC956" s="13"/>
      <c r="AD956" s="13"/>
      <c r="AE956" s="13"/>
      <c r="AT956" s="246" t="s">
        <v>358</v>
      </c>
      <c r="AU956" s="246" t="s">
        <v>82</v>
      </c>
      <c r="AV956" s="13" t="s">
        <v>138</v>
      </c>
      <c r="AW956" s="13" t="s">
        <v>35</v>
      </c>
      <c r="AX956" s="13" t="s">
        <v>74</v>
      </c>
      <c r="AY956" s="246" t="s">
        <v>351</v>
      </c>
    </row>
    <row r="957" spans="1:51" s="13" customFormat="1" ht="12">
      <c r="A957" s="13"/>
      <c r="B957" s="236"/>
      <c r="C957" s="237"/>
      <c r="D957" s="227" t="s">
        <v>358</v>
      </c>
      <c r="E957" s="238" t="s">
        <v>319</v>
      </c>
      <c r="F957" s="239" t="s">
        <v>2163</v>
      </c>
      <c r="G957" s="237"/>
      <c r="H957" s="240">
        <v>-4.2</v>
      </c>
      <c r="I957" s="241"/>
      <c r="J957" s="237"/>
      <c r="K957" s="237"/>
      <c r="L957" s="242"/>
      <c r="M957" s="243"/>
      <c r="N957" s="244"/>
      <c r="O957" s="244"/>
      <c r="P957" s="244"/>
      <c r="Q957" s="244"/>
      <c r="R957" s="244"/>
      <c r="S957" s="244"/>
      <c r="T957" s="245"/>
      <c r="U957" s="13"/>
      <c r="V957" s="13"/>
      <c r="W957" s="13"/>
      <c r="X957" s="13"/>
      <c r="Y957" s="13"/>
      <c r="Z957" s="13"/>
      <c r="AA957" s="13"/>
      <c r="AB957" s="13"/>
      <c r="AC957" s="13"/>
      <c r="AD957" s="13"/>
      <c r="AE957" s="13"/>
      <c r="AT957" s="246" t="s">
        <v>358</v>
      </c>
      <c r="AU957" s="246" t="s">
        <v>82</v>
      </c>
      <c r="AV957" s="13" t="s">
        <v>138</v>
      </c>
      <c r="AW957" s="13" t="s">
        <v>35</v>
      </c>
      <c r="AX957" s="13" t="s">
        <v>74</v>
      </c>
      <c r="AY957" s="246" t="s">
        <v>351</v>
      </c>
    </row>
    <row r="958" spans="1:51" s="13" customFormat="1" ht="12">
      <c r="A958" s="13"/>
      <c r="B958" s="236"/>
      <c r="C958" s="237"/>
      <c r="D958" s="227" t="s">
        <v>358</v>
      </c>
      <c r="E958" s="238" t="s">
        <v>2164</v>
      </c>
      <c r="F958" s="239" t="s">
        <v>2165</v>
      </c>
      <c r="G958" s="237"/>
      <c r="H958" s="240">
        <v>30.2</v>
      </c>
      <c r="I958" s="241"/>
      <c r="J958" s="237"/>
      <c r="K958" s="237"/>
      <c r="L958" s="242"/>
      <c r="M958" s="243"/>
      <c r="N958" s="244"/>
      <c r="O958" s="244"/>
      <c r="P958" s="244"/>
      <c r="Q958" s="244"/>
      <c r="R958" s="244"/>
      <c r="S958" s="244"/>
      <c r="T958" s="245"/>
      <c r="U958" s="13"/>
      <c r="V958" s="13"/>
      <c r="W958" s="13"/>
      <c r="X958" s="13"/>
      <c r="Y958" s="13"/>
      <c r="Z958" s="13"/>
      <c r="AA958" s="13"/>
      <c r="AB958" s="13"/>
      <c r="AC958" s="13"/>
      <c r="AD958" s="13"/>
      <c r="AE958" s="13"/>
      <c r="AT958" s="246" t="s">
        <v>358</v>
      </c>
      <c r="AU958" s="246" t="s">
        <v>82</v>
      </c>
      <c r="AV958" s="13" t="s">
        <v>138</v>
      </c>
      <c r="AW958" s="13" t="s">
        <v>35</v>
      </c>
      <c r="AX958" s="13" t="s">
        <v>82</v>
      </c>
      <c r="AY958" s="246" t="s">
        <v>351</v>
      </c>
    </row>
    <row r="959" spans="1:65" s="2" customFormat="1" ht="21.75" customHeight="1">
      <c r="A959" s="38"/>
      <c r="B959" s="39"/>
      <c r="C959" s="212" t="s">
        <v>2166</v>
      </c>
      <c r="D959" s="212" t="s">
        <v>352</v>
      </c>
      <c r="E959" s="213" t="s">
        <v>2167</v>
      </c>
      <c r="F959" s="214" t="s">
        <v>2168</v>
      </c>
      <c r="G959" s="215" t="s">
        <v>612</v>
      </c>
      <c r="H959" s="216">
        <v>31.408</v>
      </c>
      <c r="I959" s="217"/>
      <c r="J959" s="218">
        <f>ROUND(I959*H959,2)</f>
        <v>0</v>
      </c>
      <c r="K959" s="214" t="s">
        <v>28</v>
      </c>
      <c r="L959" s="44"/>
      <c r="M959" s="219" t="s">
        <v>28</v>
      </c>
      <c r="N959" s="220" t="s">
        <v>45</v>
      </c>
      <c r="O959" s="84"/>
      <c r="P959" s="221">
        <f>O959*H959</f>
        <v>0</v>
      </c>
      <c r="Q959" s="221">
        <v>0.00578</v>
      </c>
      <c r="R959" s="221">
        <f>Q959*H959</f>
        <v>0.18153824000000002</v>
      </c>
      <c r="S959" s="221">
        <v>0</v>
      </c>
      <c r="T959" s="222">
        <f>S959*H959</f>
        <v>0</v>
      </c>
      <c r="U959" s="38"/>
      <c r="V959" s="38"/>
      <c r="W959" s="38"/>
      <c r="X959" s="38"/>
      <c r="Y959" s="38"/>
      <c r="Z959" s="38"/>
      <c r="AA959" s="38"/>
      <c r="AB959" s="38"/>
      <c r="AC959" s="38"/>
      <c r="AD959" s="38"/>
      <c r="AE959" s="38"/>
      <c r="AR959" s="223" t="s">
        <v>228</v>
      </c>
      <c r="AT959" s="223" t="s">
        <v>352</v>
      </c>
      <c r="AU959" s="223" t="s">
        <v>82</v>
      </c>
      <c r="AY959" s="17" t="s">
        <v>351</v>
      </c>
      <c r="BE959" s="224">
        <f>IF(N959="základní",J959,0)</f>
        <v>0</v>
      </c>
      <c r="BF959" s="224">
        <f>IF(N959="snížená",J959,0)</f>
        <v>0</v>
      </c>
      <c r="BG959" s="224">
        <f>IF(N959="zákl. přenesená",J959,0)</f>
        <v>0</v>
      </c>
      <c r="BH959" s="224">
        <f>IF(N959="sníž. přenesená",J959,0)</f>
        <v>0</v>
      </c>
      <c r="BI959" s="224">
        <f>IF(N959="nulová",J959,0)</f>
        <v>0</v>
      </c>
      <c r="BJ959" s="17" t="s">
        <v>82</v>
      </c>
      <c r="BK959" s="224">
        <f>ROUND(I959*H959,2)</f>
        <v>0</v>
      </c>
      <c r="BL959" s="17" t="s">
        <v>228</v>
      </c>
      <c r="BM959" s="223" t="s">
        <v>2169</v>
      </c>
    </row>
    <row r="960" spans="1:51" s="13" customFormat="1" ht="12">
      <c r="A960" s="13"/>
      <c r="B960" s="236"/>
      <c r="C960" s="237"/>
      <c r="D960" s="227" t="s">
        <v>358</v>
      </c>
      <c r="E960" s="238" t="s">
        <v>2170</v>
      </c>
      <c r="F960" s="239" t="s">
        <v>2171</v>
      </c>
      <c r="G960" s="237"/>
      <c r="H960" s="240">
        <v>31.408</v>
      </c>
      <c r="I960" s="241"/>
      <c r="J960" s="237"/>
      <c r="K960" s="237"/>
      <c r="L960" s="242"/>
      <c r="M960" s="243"/>
      <c r="N960" s="244"/>
      <c r="O960" s="244"/>
      <c r="P960" s="244"/>
      <c r="Q960" s="244"/>
      <c r="R960" s="244"/>
      <c r="S960" s="244"/>
      <c r="T960" s="245"/>
      <c r="U960" s="13"/>
      <c r="V960" s="13"/>
      <c r="W960" s="13"/>
      <c r="X960" s="13"/>
      <c r="Y960" s="13"/>
      <c r="Z960" s="13"/>
      <c r="AA960" s="13"/>
      <c r="AB960" s="13"/>
      <c r="AC960" s="13"/>
      <c r="AD960" s="13"/>
      <c r="AE960" s="13"/>
      <c r="AT960" s="246" t="s">
        <v>358</v>
      </c>
      <c r="AU960" s="246" t="s">
        <v>82</v>
      </c>
      <c r="AV960" s="13" t="s">
        <v>138</v>
      </c>
      <c r="AW960" s="13" t="s">
        <v>35</v>
      </c>
      <c r="AX960" s="13" t="s">
        <v>82</v>
      </c>
      <c r="AY960" s="246" t="s">
        <v>351</v>
      </c>
    </row>
    <row r="961" spans="1:65" s="2" customFormat="1" ht="21.75" customHeight="1">
      <c r="A961" s="38"/>
      <c r="B961" s="39"/>
      <c r="C961" s="212" t="s">
        <v>2172</v>
      </c>
      <c r="D961" s="212" t="s">
        <v>352</v>
      </c>
      <c r="E961" s="213" t="s">
        <v>2173</v>
      </c>
      <c r="F961" s="214" t="s">
        <v>2174</v>
      </c>
      <c r="G961" s="215" t="s">
        <v>398</v>
      </c>
      <c r="H961" s="216">
        <v>22.61</v>
      </c>
      <c r="I961" s="217"/>
      <c r="J961" s="218">
        <f>ROUND(I961*H961,2)</f>
        <v>0</v>
      </c>
      <c r="K961" s="214" t="s">
        <v>28</v>
      </c>
      <c r="L961" s="44"/>
      <c r="M961" s="219" t="s">
        <v>28</v>
      </c>
      <c r="N961" s="220" t="s">
        <v>45</v>
      </c>
      <c r="O961" s="84"/>
      <c r="P961" s="221">
        <f>O961*H961</f>
        <v>0</v>
      </c>
      <c r="Q961" s="221">
        <v>0.00578</v>
      </c>
      <c r="R961" s="221">
        <f>Q961*H961</f>
        <v>0.13068580000000002</v>
      </c>
      <c r="S961" s="221">
        <v>0</v>
      </c>
      <c r="T961" s="222">
        <f>S961*H961</f>
        <v>0</v>
      </c>
      <c r="U961" s="38"/>
      <c r="V961" s="38"/>
      <c r="W961" s="38"/>
      <c r="X961" s="38"/>
      <c r="Y961" s="38"/>
      <c r="Z961" s="38"/>
      <c r="AA961" s="38"/>
      <c r="AB961" s="38"/>
      <c r="AC961" s="38"/>
      <c r="AD961" s="38"/>
      <c r="AE961" s="38"/>
      <c r="AR961" s="223" t="s">
        <v>228</v>
      </c>
      <c r="AT961" s="223" t="s">
        <v>352</v>
      </c>
      <c r="AU961" s="223" t="s">
        <v>82</v>
      </c>
      <c r="AY961" s="17" t="s">
        <v>351</v>
      </c>
      <c r="BE961" s="224">
        <f>IF(N961="základní",J961,0)</f>
        <v>0</v>
      </c>
      <c r="BF961" s="224">
        <f>IF(N961="snížená",J961,0)</f>
        <v>0</v>
      </c>
      <c r="BG961" s="224">
        <f>IF(N961="zákl. přenesená",J961,0)</f>
        <v>0</v>
      </c>
      <c r="BH961" s="224">
        <f>IF(N961="sníž. přenesená",J961,0)</f>
        <v>0</v>
      </c>
      <c r="BI961" s="224">
        <f>IF(N961="nulová",J961,0)</f>
        <v>0</v>
      </c>
      <c r="BJ961" s="17" t="s">
        <v>82</v>
      </c>
      <c r="BK961" s="224">
        <f>ROUND(I961*H961,2)</f>
        <v>0</v>
      </c>
      <c r="BL961" s="17" t="s">
        <v>228</v>
      </c>
      <c r="BM961" s="223" t="s">
        <v>2175</v>
      </c>
    </row>
    <row r="962" spans="1:51" s="13" customFormat="1" ht="12">
      <c r="A962" s="13"/>
      <c r="B962" s="236"/>
      <c r="C962" s="237"/>
      <c r="D962" s="227" t="s">
        <v>358</v>
      </c>
      <c r="E962" s="238" t="s">
        <v>2176</v>
      </c>
      <c r="F962" s="239" t="s">
        <v>1080</v>
      </c>
      <c r="G962" s="237"/>
      <c r="H962" s="240">
        <v>18.08</v>
      </c>
      <c r="I962" s="241"/>
      <c r="J962" s="237"/>
      <c r="K962" s="237"/>
      <c r="L962" s="242"/>
      <c r="M962" s="243"/>
      <c r="N962" s="244"/>
      <c r="O962" s="244"/>
      <c r="P962" s="244"/>
      <c r="Q962" s="244"/>
      <c r="R962" s="244"/>
      <c r="S962" s="244"/>
      <c r="T962" s="245"/>
      <c r="U962" s="13"/>
      <c r="V962" s="13"/>
      <c r="W962" s="13"/>
      <c r="X962" s="13"/>
      <c r="Y962" s="13"/>
      <c r="Z962" s="13"/>
      <c r="AA962" s="13"/>
      <c r="AB962" s="13"/>
      <c r="AC962" s="13"/>
      <c r="AD962" s="13"/>
      <c r="AE962" s="13"/>
      <c r="AT962" s="246" t="s">
        <v>358</v>
      </c>
      <c r="AU962" s="246" t="s">
        <v>82</v>
      </c>
      <c r="AV962" s="13" t="s">
        <v>138</v>
      </c>
      <c r="AW962" s="13" t="s">
        <v>35</v>
      </c>
      <c r="AX962" s="13" t="s">
        <v>74</v>
      </c>
      <c r="AY962" s="246" t="s">
        <v>351</v>
      </c>
    </row>
    <row r="963" spans="1:51" s="13" customFormat="1" ht="12">
      <c r="A963" s="13"/>
      <c r="B963" s="236"/>
      <c r="C963" s="237"/>
      <c r="D963" s="227" t="s">
        <v>358</v>
      </c>
      <c r="E963" s="238" t="s">
        <v>322</v>
      </c>
      <c r="F963" s="239" t="s">
        <v>2177</v>
      </c>
      <c r="G963" s="237"/>
      <c r="H963" s="240">
        <v>4.53</v>
      </c>
      <c r="I963" s="241"/>
      <c r="J963" s="237"/>
      <c r="K963" s="237"/>
      <c r="L963" s="242"/>
      <c r="M963" s="243"/>
      <c r="N963" s="244"/>
      <c r="O963" s="244"/>
      <c r="P963" s="244"/>
      <c r="Q963" s="244"/>
      <c r="R963" s="244"/>
      <c r="S963" s="244"/>
      <c r="T963" s="245"/>
      <c r="U963" s="13"/>
      <c r="V963" s="13"/>
      <c r="W963" s="13"/>
      <c r="X963" s="13"/>
      <c r="Y963" s="13"/>
      <c r="Z963" s="13"/>
      <c r="AA963" s="13"/>
      <c r="AB963" s="13"/>
      <c r="AC963" s="13"/>
      <c r="AD963" s="13"/>
      <c r="AE963" s="13"/>
      <c r="AT963" s="246" t="s">
        <v>358</v>
      </c>
      <c r="AU963" s="246" t="s">
        <v>82</v>
      </c>
      <c r="AV963" s="13" t="s">
        <v>138</v>
      </c>
      <c r="AW963" s="13" t="s">
        <v>35</v>
      </c>
      <c r="AX963" s="13" t="s">
        <v>74</v>
      </c>
      <c r="AY963" s="246" t="s">
        <v>351</v>
      </c>
    </row>
    <row r="964" spans="1:51" s="13" customFormat="1" ht="12">
      <c r="A964" s="13"/>
      <c r="B964" s="236"/>
      <c r="C964" s="237"/>
      <c r="D964" s="227" t="s">
        <v>358</v>
      </c>
      <c r="E964" s="238" t="s">
        <v>2178</v>
      </c>
      <c r="F964" s="239" t="s">
        <v>2179</v>
      </c>
      <c r="G964" s="237"/>
      <c r="H964" s="240">
        <v>22.61</v>
      </c>
      <c r="I964" s="241"/>
      <c r="J964" s="237"/>
      <c r="K964" s="237"/>
      <c r="L964" s="242"/>
      <c r="M964" s="243"/>
      <c r="N964" s="244"/>
      <c r="O964" s="244"/>
      <c r="P964" s="244"/>
      <c r="Q964" s="244"/>
      <c r="R964" s="244"/>
      <c r="S964" s="244"/>
      <c r="T964" s="245"/>
      <c r="U964" s="13"/>
      <c r="V964" s="13"/>
      <c r="W964" s="13"/>
      <c r="X964" s="13"/>
      <c r="Y964" s="13"/>
      <c r="Z964" s="13"/>
      <c r="AA964" s="13"/>
      <c r="AB964" s="13"/>
      <c r="AC964" s="13"/>
      <c r="AD964" s="13"/>
      <c r="AE964" s="13"/>
      <c r="AT964" s="246" t="s">
        <v>358</v>
      </c>
      <c r="AU964" s="246" t="s">
        <v>82</v>
      </c>
      <c r="AV964" s="13" t="s">
        <v>138</v>
      </c>
      <c r="AW964" s="13" t="s">
        <v>35</v>
      </c>
      <c r="AX964" s="13" t="s">
        <v>82</v>
      </c>
      <c r="AY964" s="246" t="s">
        <v>351</v>
      </c>
    </row>
    <row r="965" spans="1:65" s="2" customFormat="1" ht="21.75" customHeight="1">
      <c r="A965" s="38"/>
      <c r="B965" s="39"/>
      <c r="C965" s="212" t="s">
        <v>2180</v>
      </c>
      <c r="D965" s="212" t="s">
        <v>352</v>
      </c>
      <c r="E965" s="213" t="s">
        <v>2181</v>
      </c>
      <c r="F965" s="214" t="s">
        <v>2182</v>
      </c>
      <c r="G965" s="215" t="s">
        <v>398</v>
      </c>
      <c r="H965" s="216">
        <v>18.08</v>
      </c>
      <c r="I965" s="217"/>
      <c r="J965" s="218">
        <f>ROUND(I965*H965,2)</f>
        <v>0</v>
      </c>
      <c r="K965" s="214" t="s">
        <v>28</v>
      </c>
      <c r="L965" s="44"/>
      <c r="M965" s="219" t="s">
        <v>28</v>
      </c>
      <c r="N965" s="220" t="s">
        <v>45</v>
      </c>
      <c r="O965" s="84"/>
      <c r="P965" s="221">
        <f>O965*H965</f>
        <v>0</v>
      </c>
      <c r="Q965" s="221">
        <v>0.00578</v>
      </c>
      <c r="R965" s="221">
        <f>Q965*H965</f>
        <v>0.1045024</v>
      </c>
      <c r="S965" s="221">
        <v>0</v>
      </c>
      <c r="T965" s="222">
        <f>S965*H965</f>
        <v>0</v>
      </c>
      <c r="U965" s="38"/>
      <c r="V965" s="38"/>
      <c r="W965" s="38"/>
      <c r="X965" s="38"/>
      <c r="Y965" s="38"/>
      <c r="Z965" s="38"/>
      <c r="AA965" s="38"/>
      <c r="AB965" s="38"/>
      <c r="AC965" s="38"/>
      <c r="AD965" s="38"/>
      <c r="AE965" s="38"/>
      <c r="AR965" s="223" t="s">
        <v>228</v>
      </c>
      <c r="AT965" s="223" t="s">
        <v>352</v>
      </c>
      <c r="AU965" s="223" t="s">
        <v>82</v>
      </c>
      <c r="AY965" s="17" t="s">
        <v>351</v>
      </c>
      <c r="BE965" s="224">
        <f>IF(N965="základní",J965,0)</f>
        <v>0</v>
      </c>
      <c r="BF965" s="224">
        <f>IF(N965="snížená",J965,0)</f>
        <v>0</v>
      </c>
      <c r="BG965" s="224">
        <f>IF(N965="zákl. přenesená",J965,0)</f>
        <v>0</v>
      </c>
      <c r="BH965" s="224">
        <f>IF(N965="sníž. přenesená",J965,0)</f>
        <v>0</v>
      </c>
      <c r="BI965" s="224">
        <f>IF(N965="nulová",J965,0)</f>
        <v>0</v>
      </c>
      <c r="BJ965" s="17" t="s">
        <v>82</v>
      </c>
      <c r="BK965" s="224">
        <f>ROUND(I965*H965,2)</f>
        <v>0</v>
      </c>
      <c r="BL965" s="17" t="s">
        <v>228</v>
      </c>
      <c r="BM965" s="223" t="s">
        <v>2183</v>
      </c>
    </row>
    <row r="966" spans="1:51" s="13" customFormat="1" ht="12">
      <c r="A966" s="13"/>
      <c r="B966" s="236"/>
      <c r="C966" s="237"/>
      <c r="D966" s="227" t="s">
        <v>358</v>
      </c>
      <c r="E966" s="238" t="s">
        <v>2184</v>
      </c>
      <c r="F966" s="239" t="s">
        <v>1080</v>
      </c>
      <c r="G966" s="237"/>
      <c r="H966" s="240">
        <v>18.08</v>
      </c>
      <c r="I966" s="241"/>
      <c r="J966" s="237"/>
      <c r="K966" s="237"/>
      <c r="L966" s="242"/>
      <c r="M966" s="243"/>
      <c r="N966" s="244"/>
      <c r="O966" s="244"/>
      <c r="P966" s="244"/>
      <c r="Q966" s="244"/>
      <c r="R966" s="244"/>
      <c r="S966" s="244"/>
      <c r="T966" s="245"/>
      <c r="U966" s="13"/>
      <c r="V966" s="13"/>
      <c r="W966" s="13"/>
      <c r="X966" s="13"/>
      <c r="Y966" s="13"/>
      <c r="Z966" s="13"/>
      <c r="AA966" s="13"/>
      <c r="AB966" s="13"/>
      <c r="AC966" s="13"/>
      <c r="AD966" s="13"/>
      <c r="AE966" s="13"/>
      <c r="AT966" s="246" t="s">
        <v>358</v>
      </c>
      <c r="AU966" s="246" t="s">
        <v>82</v>
      </c>
      <c r="AV966" s="13" t="s">
        <v>138</v>
      </c>
      <c r="AW966" s="13" t="s">
        <v>35</v>
      </c>
      <c r="AX966" s="13" t="s">
        <v>82</v>
      </c>
      <c r="AY966" s="246" t="s">
        <v>351</v>
      </c>
    </row>
    <row r="967" spans="1:65" s="2" customFormat="1" ht="21.75" customHeight="1">
      <c r="A967" s="38"/>
      <c r="B967" s="39"/>
      <c r="C967" s="212" t="s">
        <v>2185</v>
      </c>
      <c r="D967" s="212" t="s">
        <v>352</v>
      </c>
      <c r="E967" s="213" t="s">
        <v>2186</v>
      </c>
      <c r="F967" s="214" t="s">
        <v>2187</v>
      </c>
      <c r="G967" s="215" t="s">
        <v>398</v>
      </c>
      <c r="H967" s="216">
        <v>22.61</v>
      </c>
      <c r="I967" s="217"/>
      <c r="J967" s="218">
        <f>ROUND(I967*H967,2)</f>
        <v>0</v>
      </c>
      <c r="K967" s="214" t="s">
        <v>28</v>
      </c>
      <c r="L967" s="44"/>
      <c r="M967" s="219" t="s">
        <v>28</v>
      </c>
      <c r="N967" s="220" t="s">
        <v>45</v>
      </c>
      <c r="O967" s="84"/>
      <c r="P967" s="221">
        <f>O967*H967</f>
        <v>0</v>
      </c>
      <c r="Q967" s="221">
        <v>0.00578</v>
      </c>
      <c r="R967" s="221">
        <f>Q967*H967</f>
        <v>0.13068580000000002</v>
      </c>
      <c r="S967" s="221">
        <v>0</v>
      </c>
      <c r="T967" s="222">
        <f>S967*H967</f>
        <v>0</v>
      </c>
      <c r="U967" s="38"/>
      <c r="V967" s="38"/>
      <c r="W967" s="38"/>
      <c r="X967" s="38"/>
      <c r="Y967" s="38"/>
      <c r="Z967" s="38"/>
      <c r="AA967" s="38"/>
      <c r="AB967" s="38"/>
      <c r="AC967" s="38"/>
      <c r="AD967" s="38"/>
      <c r="AE967" s="38"/>
      <c r="AR967" s="223" t="s">
        <v>228</v>
      </c>
      <c r="AT967" s="223" t="s">
        <v>352</v>
      </c>
      <c r="AU967" s="223" t="s">
        <v>82</v>
      </c>
      <c r="AY967" s="17" t="s">
        <v>351</v>
      </c>
      <c r="BE967" s="224">
        <f>IF(N967="základní",J967,0)</f>
        <v>0</v>
      </c>
      <c r="BF967" s="224">
        <f>IF(N967="snížená",J967,0)</f>
        <v>0</v>
      </c>
      <c r="BG967" s="224">
        <f>IF(N967="zákl. přenesená",J967,0)</f>
        <v>0</v>
      </c>
      <c r="BH967" s="224">
        <f>IF(N967="sníž. přenesená",J967,0)</f>
        <v>0</v>
      </c>
      <c r="BI967" s="224">
        <f>IF(N967="nulová",J967,0)</f>
        <v>0</v>
      </c>
      <c r="BJ967" s="17" t="s">
        <v>82</v>
      </c>
      <c r="BK967" s="224">
        <f>ROUND(I967*H967,2)</f>
        <v>0</v>
      </c>
      <c r="BL967" s="17" t="s">
        <v>228</v>
      </c>
      <c r="BM967" s="223" t="s">
        <v>2188</v>
      </c>
    </row>
    <row r="968" spans="1:51" s="13" customFormat="1" ht="12">
      <c r="A968" s="13"/>
      <c r="B968" s="236"/>
      <c r="C968" s="237"/>
      <c r="D968" s="227" t="s">
        <v>358</v>
      </c>
      <c r="E968" s="238" t="s">
        <v>2189</v>
      </c>
      <c r="F968" s="239" t="s">
        <v>2190</v>
      </c>
      <c r="G968" s="237"/>
      <c r="H968" s="240">
        <v>22.61</v>
      </c>
      <c r="I968" s="241"/>
      <c r="J968" s="237"/>
      <c r="K968" s="237"/>
      <c r="L968" s="242"/>
      <c r="M968" s="243"/>
      <c r="N968" s="244"/>
      <c r="O968" s="244"/>
      <c r="P968" s="244"/>
      <c r="Q968" s="244"/>
      <c r="R968" s="244"/>
      <c r="S968" s="244"/>
      <c r="T968" s="245"/>
      <c r="U968" s="13"/>
      <c r="V968" s="13"/>
      <c r="W968" s="13"/>
      <c r="X968" s="13"/>
      <c r="Y968" s="13"/>
      <c r="Z968" s="13"/>
      <c r="AA968" s="13"/>
      <c r="AB968" s="13"/>
      <c r="AC968" s="13"/>
      <c r="AD968" s="13"/>
      <c r="AE968" s="13"/>
      <c r="AT968" s="246" t="s">
        <v>358</v>
      </c>
      <c r="AU968" s="246" t="s">
        <v>82</v>
      </c>
      <c r="AV968" s="13" t="s">
        <v>138</v>
      </c>
      <c r="AW968" s="13" t="s">
        <v>35</v>
      </c>
      <c r="AX968" s="13" t="s">
        <v>82</v>
      </c>
      <c r="AY968" s="246" t="s">
        <v>351</v>
      </c>
    </row>
    <row r="969" spans="1:65" s="2" customFormat="1" ht="44.25" customHeight="1">
      <c r="A969" s="38"/>
      <c r="B969" s="39"/>
      <c r="C969" s="212" t="s">
        <v>2191</v>
      </c>
      <c r="D969" s="212" t="s">
        <v>352</v>
      </c>
      <c r="E969" s="213" t="s">
        <v>2192</v>
      </c>
      <c r="F969" s="214" t="s">
        <v>2193</v>
      </c>
      <c r="G969" s="215" t="s">
        <v>540</v>
      </c>
      <c r="H969" s="216">
        <v>2.322</v>
      </c>
      <c r="I969" s="217"/>
      <c r="J969" s="218">
        <f>ROUND(I969*H969,2)</f>
        <v>0</v>
      </c>
      <c r="K969" s="214" t="s">
        <v>356</v>
      </c>
      <c r="L969" s="44"/>
      <c r="M969" s="219" t="s">
        <v>28</v>
      </c>
      <c r="N969" s="220" t="s">
        <v>45</v>
      </c>
      <c r="O969" s="84"/>
      <c r="P969" s="221">
        <f>O969*H969</f>
        <v>0</v>
      </c>
      <c r="Q969" s="221">
        <v>0</v>
      </c>
      <c r="R969" s="221">
        <f>Q969*H969</f>
        <v>0</v>
      </c>
      <c r="S969" s="221">
        <v>0</v>
      </c>
      <c r="T969" s="222">
        <f>S969*H969</f>
        <v>0</v>
      </c>
      <c r="U969" s="38"/>
      <c r="V969" s="38"/>
      <c r="W969" s="38"/>
      <c r="X969" s="38"/>
      <c r="Y969" s="38"/>
      <c r="Z969" s="38"/>
      <c r="AA969" s="38"/>
      <c r="AB969" s="38"/>
      <c r="AC969" s="38"/>
      <c r="AD969" s="38"/>
      <c r="AE969" s="38"/>
      <c r="AR969" s="223" t="s">
        <v>228</v>
      </c>
      <c r="AT969" s="223" t="s">
        <v>352</v>
      </c>
      <c r="AU969" s="223" t="s">
        <v>82</v>
      </c>
      <c r="AY969" s="17" t="s">
        <v>351</v>
      </c>
      <c r="BE969" s="224">
        <f>IF(N969="základní",J969,0)</f>
        <v>0</v>
      </c>
      <c r="BF969" s="224">
        <f>IF(N969="snížená",J969,0)</f>
        <v>0</v>
      </c>
      <c r="BG969" s="224">
        <f>IF(N969="zákl. přenesená",J969,0)</f>
        <v>0</v>
      </c>
      <c r="BH969" s="224">
        <f>IF(N969="sníž. přenesená",J969,0)</f>
        <v>0</v>
      </c>
      <c r="BI969" s="224">
        <f>IF(N969="nulová",J969,0)</f>
        <v>0</v>
      </c>
      <c r="BJ969" s="17" t="s">
        <v>82</v>
      </c>
      <c r="BK969" s="224">
        <f>ROUND(I969*H969,2)</f>
        <v>0</v>
      </c>
      <c r="BL969" s="17" t="s">
        <v>228</v>
      </c>
      <c r="BM969" s="223" t="s">
        <v>2194</v>
      </c>
    </row>
    <row r="970" spans="1:63" s="11" customFormat="1" ht="25.9" customHeight="1">
      <c r="A970" s="11"/>
      <c r="B970" s="198"/>
      <c r="C970" s="199"/>
      <c r="D970" s="200" t="s">
        <v>73</v>
      </c>
      <c r="E970" s="201" t="s">
        <v>2195</v>
      </c>
      <c r="F970" s="201" t="s">
        <v>2196</v>
      </c>
      <c r="G970" s="199"/>
      <c r="H970" s="199"/>
      <c r="I970" s="202"/>
      <c r="J970" s="203">
        <f>BK970</f>
        <v>0</v>
      </c>
      <c r="K970" s="199"/>
      <c r="L970" s="204"/>
      <c r="M970" s="205"/>
      <c r="N970" s="206"/>
      <c r="O970" s="206"/>
      <c r="P970" s="207">
        <f>SUM(P971:P997)</f>
        <v>0</v>
      </c>
      <c r="Q970" s="206"/>
      <c r="R970" s="207">
        <f>SUM(R971:R997)</f>
        <v>1.2464142</v>
      </c>
      <c r="S970" s="206"/>
      <c r="T970" s="208">
        <f>SUM(T971:T997)</f>
        <v>0</v>
      </c>
      <c r="U970" s="11"/>
      <c r="V970" s="11"/>
      <c r="W970" s="11"/>
      <c r="X970" s="11"/>
      <c r="Y970" s="11"/>
      <c r="Z970" s="11"/>
      <c r="AA970" s="11"/>
      <c r="AB970" s="11"/>
      <c r="AC970" s="11"/>
      <c r="AD970" s="11"/>
      <c r="AE970" s="11"/>
      <c r="AR970" s="209" t="s">
        <v>228</v>
      </c>
      <c r="AT970" s="210" t="s">
        <v>73</v>
      </c>
      <c r="AU970" s="210" t="s">
        <v>74</v>
      </c>
      <c r="AY970" s="209" t="s">
        <v>351</v>
      </c>
      <c r="BK970" s="211">
        <f>SUM(BK971:BK997)</f>
        <v>0</v>
      </c>
    </row>
    <row r="971" spans="1:65" s="2" customFormat="1" ht="33" customHeight="1">
      <c r="A971" s="38"/>
      <c r="B971" s="39"/>
      <c r="C971" s="212" t="s">
        <v>2197</v>
      </c>
      <c r="D971" s="212" t="s">
        <v>352</v>
      </c>
      <c r="E971" s="213" t="s">
        <v>2198</v>
      </c>
      <c r="F971" s="214" t="s">
        <v>2199</v>
      </c>
      <c r="G971" s="215" t="s">
        <v>398</v>
      </c>
      <c r="H971" s="216">
        <v>62.47</v>
      </c>
      <c r="I971" s="217"/>
      <c r="J971" s="218">
        <f>ROUND(I971*H971,2)</f>
        <v>0</v>
      </c>
      <c r="K971" s="214" t="s">
        <v>356</v>
      </c>
      <c r="L971" s="44"/>
      <c r="M971" s="219" t="s">
        <v>28</v>
      </c>
      <c r="N971" s="220" t="s">
        <v>45</v>
      </c>
      <c r="O971" s="84"/>
      <c r="P971" s="221">
        <f>O971*H971</f>
        <v>0</v>
      </c>
      <c r="Q971" s="221">
        <v>0.003</v>
      </c>
      <c r="R971" s="221">
        <f>Q971*H971</f>
        <v>0.18741</v>
      </c>
      <c r="S971" s="221">
        <v>0</v>
      </c>
      <c r="T971" s="222">
        <f>S971*H971</f>
        <v>0</v>
      </c>
      <c r="U971" s="38"/>
      <c r="V971" s="38"/>
      <c r="W971" s="38"/>
      <c r="X971" s="38"/>
      <c r="Y971" s="38"/>
      <c r="Z971" s="38"/>
      <c r="AA971" s="38"/>
      <c r="AB971" s="38"/>
      <c r="AC971" s="38"/>
      <c r="AD971" s="38"/>
      <c r="AE971" s="38"/>
      <c r="AR971" s="223" t="s">
        <v>228</v>
      </c>
      <c r="AT971" s="223" t="s">
        <v>352</v>
      </c>
      <c r="AU971" s="223" t="s">
        <v>82</v>
      </c>
      <c r="AY971" s="17" t="s">
        <v>351</v>
      </c>
      <c r="BE971" s="224">
        <f>IF(N971="základní",J971,0)</f>
        <v>0</v>
      </c>
      <c r="BF971" s="224">
        <f>IF(N971="snížená",J971,0)</f>
        <v>0</v>
      </c>
      <c r="BG971" s="224">
        <f>IF(N971="zákl. přenesená",J971,0)</f>
        <v>0</v>
      </c>
      <c r="BH971" s="224">
        <f>IF(N971="sníž. přenesená",J971,0)</f>
        <v>0</v>
      </c>
      <c r="BI971" s="224">
        <f>IF(N971="nulová",J971,0)</f>
        <v>0</v>
      </c>
      <c r="BJ971" s="17" t="s">
        <v>82</v>
      </c>
      <c r="BK971" s="224">
        <f>ROUND(I971*H971,2)</f>
        <v>0</v>
      </c>
      <c r="BL971" s="17" t="s">
        <v>228</v>
      </c>
      <c r="BM971" s="223" t="s">
        <v>2200</v>
      </c>
    </row>
    <row r="972" spans="1:51" s="13" customFormat="1" ht="12">
      <c r="A972" s="13"/>
      <c r="B972" s="236"/>
      <c r="C972" s="237"/>
      <c r="D972" s="227" t="s">
        <v>358</v>
      </c>
      <c r="E972" s="238" t="s">
        <v>2201</v>
      </c>
      <c r="F972" s="239" t="s">
        <v>2202</v>
      </c>
      <c r="G972" s="237"/>
      <c r="H972" s="240">
        <v>68.8</v>
      </c>
      <c r="I972" s="241"/>
      <c r="J972" s="237"/>
      <c r="K972" s="237"/>
      <c r="L972" s="242"/>
      <c r="M972" s="243"/>
      <c r="N972" s="244"/>
      <c r="O972" s="244"/>
      <c r="P972" s="244"/>
      <c r="Q972" s="244"/>
      <c r="R972" s="244"/>
      <c r="S972" s="244"/>
      <c r="T972" s="245"/>
      <c r="U972" s="13"/>
      <c r="V972" s="13"/>
      <c r="W972" s="13"/>
      <c r="X972" s="13"/>
      <c r="Y972" s="13"/>
      <c r="Z972" s="13"/>
      <c r="AA972" s="13"/>
      <c r="AB972" s="13"/>
      <c r="AC972" s="13"/>
      <c r="AD972" s="13"/>
      <c r="AE972" s="13"/>
      <c r="AT972" s="246" t="s">
        <v>358</v>
      </c>
      <c r="AU972" s="246" t="s">
        <v>82</v>
      </c>
      <c r="AV972" s="13" t="s">
        <v>138</v>
      </c>
      <c r="AW972" s="13" t="s">
        <v>35</v>
      </c>
      <c r="AX972" s="13" t="s">
        <v>74</v>
      </c>
      <c r="AY972" s="246" t="s">
        <v>351</v>
      </c>
    </row>
    <row r="973" spans="1:51" s="13" customFormat="1" ht="12">
      <c r="A973" s="13"/>
      <c r="B973" s="236"/>
      <c r="C973" s="237"/>
      <c r="D973" s="227" t="s">
        <v>358</v>
      </c>
      <c r="E973" s="238" t="s">
        <v>325</v>
      </c>
      <c r="F973" s="239" t="s">
        <v>2203</v>
      </c>
      <c r="G973" s="237"/>
      <c r="H973" s="240">
        <v>-6.33</v>
      </c>
      <c r="I973" s="241"/>
      <c r="J973" s="237"/>
      <c r="K973" s="237"/>
      <c r="L973" s="242"/>
      <c r="M973" s="243"/>
      <c r="N973" s="244"/>
      <c r="O973" s="244"/>
      <c r="P973" s="244"/>
      <c r="Q973" s="244"/>
      <c r="R973" s="244"/>
      <c r="S973" s="244"/>
      <c r="T973" s="245"/>
      <c r="U973" s="13"/>
      <c r="V973" s="13"/>
      <c r="W973" s="13"/>
      <c r="X973" s="13"/>
      <c r="Y973" s="13"/>
      <c r="Z973" s="13"/>
      <c r="AA973" s="13"/>
      <c r="AB973" s="13"/>
      <c r="AC973" s="13"/>
      <c r="AD973" s="13"/>
      <c r="AE973" s="13"/>
      <c r="AT973" s="246" t="s">
        <v>358</v>
      </c>
      <c r="AU973" s="246" t="s">
        <v>82</v>
      </c>
      <c r="AV973" s="13" t="s">
        <v>138</v>
      </c>
      <c r="AW973" s="13" t="s">
        <v>35</v>
      </c>
      <c r="AX973" s="13" t="s">
        <v>74</v>
      </c>
      <c r="AY973" s="246" t="s">
        <v>351</v>
      </c>
    </row>
    <row r="974" spans="1:51" s="13" customFormat="1" ht="12">
      <c r="A974" s="13"/>
      <c r="B974" s="236"/>
      <c r="C974" s="237"/>
      <c r="D974" s="227" t="s">
        <v>358</v>
      </c>
      <c r="E974" s="238" t="s">
        <v>2204</v>
      </c>
      <c r="F974" s="239" t="s">
        <v>2205</v>
      </c>
      <c r="G974" s="237"/>
      <c r="H974" s="240">
        <v>62.47</v>
      </c>
      <c r="I974" s="241"/>
      <c r="J974" s="237"/>
      <c r="K974" s="237"/>
      <c r="L974" s="242"/>
      <c r="M974" s="243"/>
      <c r="N974" s="244"/>
      <c r="O974" s="244"/>
      <c r="P974" s="244"/>
      <c r="Q974" s="244"/>
      <c r="R974" s="244"/>
      <c r="S974" s="244"/>
      <c r="T974" s="245"/>
      <c r="U974" s="13"/>
      <c r="V974" s="13"/>
      <c r="W974" s="13"/>
      <c r="X974" s="13"/>
      <c r="Y974" s="13"/>
      <c r="Z974" s="13"/>
      <c r="AA974" s="13"/>
      <c r="AB974" s="13"/>
      <c r="AC974" s="13"/>
      <c r="AD974" s="13"/>
      <c r="AE974" s="13"/>
      <c r="AT974" s="246" t="s">
        <v>358</v>
      </c>
      <c r="AU974" s="246" t="s">
        <v>82</v>
      </c>
      <c r="AV974" s="13" t="s">
        <v>138</v>
      </c>
      <c r="AW974" s="13" t="s">
        <v>35</v>
      </c>
      <c r="AX974" s="13" t="s">
        <v>82</v>
      </c>
      <c r="AY974" s="246" t="s">
        <v>351</v>
      </c>
    </row>
    <row r="975" spans="1:65" s="2" customFormat="1" ht="16.5" customHeight="1">
      <c r="A975" s="38"/>
      <c r="B975" s="39"/>
      <c r="C975" s="247" t="s">
        <v>2206</v>
      </c>
      <c r="D975" s="247" t="s">
        <v>612</v>
      </c>
      <c r="E975" s="248" t="s">
        <v>2207</v>
      </c>
      <c r="F975" s="249" t="s">
        <v>2208</v>
      </c>
      <c r="G975" s="250" t="s">
        <v>398</v>
      </c>
      <c r="H975" s="251">
        <v>68.717</v>
      </c>
      <c r="I975" s="252"/>
      <c r="J975" s="253">
        <f>ROUND(I975*H975,2)</f>
        <v>0</v>
      </c>
      <c r="K975" s="249" t="s">
        <v>28</v>
      </c>
      <c r="L975" s="254"/>
      <c r="M975" s="255" t="s">
        <v>28</v>
      </c>
      <c r="N975" s="256" t="s">
        <v>45</v>
      </c>
      <c r="O975" s="84"/>
      <c r="P975" s="221">
        <f>O975*H975</f>
        <v>0</v>
      </c>
      <c r="Q975" s="221">
        <v>0.0126</v>
      </c>
      <c r="R975" s="221">
        <f>Q975*H975</f>
        <v>0.8658342</v>
      </c>
      <c r="S975" s="221">
        <v>0</v>
      </c>
      <c r="T975" s="222">
        <f>S975*H975</f>
        <v>0</v>
      </c>
      <c r="U975" s="38"/>
      <c r="V975" s="38"/>
      <c r="W975" s="38"/>
      <c r="X975" s="38"/>
      <c r="Y975" s="38"/>
      <c r="Z975" s="38"/>
      <c r="AA975" s="38"/>
      <c r="AB975" s="38"/>
      <c r="AC975" s="38"/>
      <c r="AD975" s="38"/>
      <c r="AE975" s="38"/>
      <c r="AR975" s="223" t="s">
        <v>405</v>
      </c>
      <c r="AT975" s="223" t="s">
        <v>612</v>
      </c>
      <c r="AU975" s="223" t="s">
        <v>82</v>
      </c>
      <c r="AY975" s="17" t="s">
        <v>351</v>
      </c>
      <c r="BE975" s="224">
        <f>IF(N975="základní",J975,0)</f>
        <v>0</v>
      </c>
      <c r="BF975" s="224">
        <f>IF(N975="snížená",J975,0)</f>
        <v>0</v>
      </c>
      <c r="BG975" s="224">
        <f>IF(N975="zákl. přenesená",J975,0)</f>
        <v>0</v>
      </c>
      <c r="BH975" s="224">
        <f>IF(N975="sníž. přenesená",J975,0)</f>
        <v>0</v>
      </c>
      <c r="BI975" s="224">
        <f>IF(N975="nulová",J975,0)</f>
        <v>0</v>
      </c>
      <c r="BJ975" s="17" t="s">
        <v>82</v>
      </c>
      <c r="BK975" s="224">
        <f>ROUND(I975*H975,2)</f>
        <v>0</v>
      </c>
      <c r="BL975" s="17" t="s">
        <v>228</v>
      </c>
      <c r="BM975" s="223" t="s">
        <v>2209</v>
      </c>
    </row>
    <row r="976" spans="1:51" s="13" customFormat="1" ht="12">
      <c r="A976" s="13"/>
      <c r="B976" s="236"/>
      <c r="C976" s="237"/>
      <c r="D976" s="227" t="s">
        <v>358</v>
      </c>
      <c r="E976" s="238" t="s">
        <v>2210</v>
      </c>
      <c r="F976" s="239" t="s">
        <v>2211</v>
      </c>
      <c r="G976" s="237"/>
      <c r="H976" s="240">
        <v>68.717</v>
      </c>
      <c r="I976" s="241"/>
      <c r="J976" s="237"/>
      <c r="K976" s="237"/>
      <c r="L976" s="242"/>
      <c r="M976" s="243"/>
      <c r="N976" s="244"/>
      <c r="O976" s="244"/>
      <c r="P976" s="244"/>
      <c r="Q976" s="244"/>
      <c r="R976" s="244"/>
      <c r="S976" s="244"/>
      <c r="T976" s="245"/>
      <c r="U976" s="13"/>
      <c r="V976" s="13"/>
      <c r="W976" s="13"/>
      <c r="X976" s="13"/>
      <c r="Y976" s="13"/>
      <c r="Z976" s="13"/>
      <c r="AA976" s="13"/>
      <c r="AB976" s="13"/>
      <c r="AC976" s="13"/>
      <c r="AD976" s="13"/>
      <c r="AE976" s="13"/>
      <c r="AT976" s="246" t="s">
        <v>358</v>
      </c>
      <c r="AU976" s="246" t="s">
        <v>82</v>
      </c>
      <c r="AV976" s="13" t="s">
        <v>138</v>
      </c>
      <c r="AW976" s="13" t="s">
        <v>35</v>
      </c>
      <c r="AX976" s="13" t="s">
        <v>82</v>
      </c>
      <c r="AY976" s="246" t="s">
        <v>351</v>
      </c>
    </row>
    <row r="977" spans="1:65" s="2" customFormat="1" ht="33" customHeight="1">
      <c r="A977" s="38"/>
      <c r="B977" s="39"/>
      <c r="C977" s="212" t="s">
        <v>2212</v>
      </c>
      <c r="D977" s="212" t="s">
        <v>352</v>
      </c>
      <c r="E977" s="213" t="s">
        <v>2213</v>
      </c>
      <c r="F977" s="214" t="s">
        <v>2214</v>
      </c>
      <c r="G977" s="215" t="s">
        <v>398</v>
      </c>
      <c r="H977" s="216">
        <v>9.6</v>
      </c>
      <c r="I977" s="217"/>
      <c r="J977" s="218">
        <f>ROUND(I977*H977,2)</f>
        <v>0</v>
      </c>
      <c r="K977" s="214" t="s">
        <v>356</v>
      </c>
      <c r="L977" s="44"/>
      <c r="M977" s="219" t="s">
        <v>28</v>
      </c>
      <c r="N977" s="220" t="s">
        <v>45</v>
      </c>
      <c r="O977" s="84"/>
      <c r="P977" s="221">
        <f>O977*H977</f>
        <v>0</v>
      </c>
      <c r="Q977" s="221">
        <v>0.00295</v>
      </c>
      <c r="R977" s="221">
        <f>Q977*H977</f>
        <v>0.028319999999999998</v>
      </c>
      <c r="S977" s="221">
        <v>0</v>
      </c>
      <c r="T977" s="222">
        <f>S977*H977</f>
        <v>0</v>
      </c>
      <c r="U977" s="38"/>
      <c r="V977" s="38"/>
      <c r="W977" s="38"/>
      <c r="X977" s="38"/>
      <c r="Y977" s="38"/>
      <c r="Z977" s="38"/>
      <c r="AA977" s="38"/>
      <c r="AB977" s="38"/>
      <c r="AC977" s="38"/>
      <c r="AD977" s="38"/>
      <c r="AE977" s="38"/>
      <c r="AR977" s="223" t="s">
        <v>228</v>
      </c>
      <c r="AT977" s="223" t="s">
        <v>352</v>
      </c>
      <c r="AU977" s="223" t="s">
        <v>82</v>
      </c>
      <c r="AY977" s="17" t="s">
        <v>351</v>
      </c>
      <c r="BE977" s="224">
        <f>IF(N977="základní",J977,0)</f>
        <v>0</v>
      </c>
      <c r="BF977" s="224">
        <f>IF(N977="snížená",J977,0)</f>
        <v>0</v>
      </c>
      <c r="BG977" s="224">
        <f>IF(N977="zákl. přenesená",J977,0)</f>
        <v>0</v>
      </c>
      <c r="BH977" s="224">
        <f>IF(N977="sníž. přenesená",J977,0)</f>
        <v>0</v>
      </c>
      <c r="BI977" s="224">
        <f>IF(N977="nulová",J977,0)</f>
        <v>0</v>
      </c>
      <c r="BJ977" s="17" t="s">
        <v>82</v>
      </c>
      <c r="BK977" s="224">
        <f>ROUND(I977*H977,2)</f>
        <v>0</v>
      </c>
      <c r="BL977" s="17" t="s">
        <v>228</v>
      </c>
      <c r="BM977" s="223" t="s">
        <v>2215</v>
      </c>
    </row>
    <row r="978" spans="1:51" s="12" customFormat="1" ht="12">
      <c r="A978" s="12"/>
      <c r="B978" s="225"/>
      <c r="C978" s="226"/>
      <c r="D978" s="227" t="s">
        <v>358</v>
      </c>
      <c r="E978" s="228" t="s">
        <v>28</v>
      </c>
      <c r="F978" s="229" t="s">
        <v>582</v>
      </c>
      <c r="G978" s="226"/>
      <c r="H978" s="228" t="s">
        <v>28</v>
      </c>
      <c r="I978" s="230"/>
      <c r="J978" s="226"/>
      <c r="K978" s="226"/>
      <c r="L978" s="231"/>
      <c r="M978" s="232"/>
      <c r="N978" s="233"/>
      <c r="O978" s="233"/>
      <c r="P978" s="233"/>
      <c r="Q978" s="233"/>
      <c r="R978" s="233"/>
      <c r="S978" s="233"/>
      <c r="T978" s="234"/>
      <c r="U978" s="12"/>
      <c r="V978" s="12"/>
      <c r="W978" s="12"/>
      <c r="X978" s="12"/>
      <c r="Y978" s="12"/>
      <c r="Z978" s="12"/>
      <c r="AA978" s="12"/>
      <c r="AB978" s="12"/>
      <c r="AC978" s="12"/>
      <c r="AD978" s="12"/>
      <c r="AE978" s="12"/>
      <c r="AT978" s="235" t="s">
        <v>358</v>
      </c>
      <c r="AU978" s="235" t="s">
        <v>82</v>
      </c>
      <c r="AV978" s="12" t="s">
        <v>82</v>
      </c>
      <c r="AW978" s="12" t="s">
        <v>35</v>
      </c>
      <c r="AX978" s="12" t="s">
        <v>74</v>
      </c>
      <c r="AY978" s="235" t="s">
        <v>351</v>
      </c>
    </row>
    <row r="979" spans="1:51" s="13" customFormat="1" ht="12">
      <c r="A979" s="13"/>
      <c r="B979" s="236"/>
      <c r="C979" s="237"/>
      <c r="D979" s="227" t="s">
        <v>358</v>
      </c>
      <c r="E979" s="238" t="s">
        <v>2216</v>
      </c>
      <c r="F979" s="239" t="s">
        <v>2217</v>
      </c>
      <c r="G979" s="237"/>
      <c r="H979" s="240">
        <v>9.6</v>
      </c>
      <c r="I979" s="241"/>
      <c r="J979" s="237"/>
      <c r="K979" s="237"/>
      <c r="L979" s="242"/>
      <c r="M979" s="243"/>
      <c r="N979" s="244"/>
      <c r="O979" s="244"/>
      <c r="P979" s="244"/>
      <c r="Q979" s="244"/>
      <c r="R979" s="244"/>
      <c r="S979" s="244"/>
      <c r="T979" s="245"/>
      <c r="U979" s="13"/>
      <c r="V979" s="13"/>
      <c r="W979" s="13"/>
      <c r="X979" s="13"/>
      <c r="Y979" s="13"/>
      <c r="Z979" s="13"/>
      <c r="AA979" s="13"/>
      <c r="AB979" s="13"/>
      <c r="AC979" s="13"/>
      <c r="AD979" s="13"/>
      <c r="AE979" s="13"/>
      <c r="AT979" s="246" t="s">
        <v>358</v>
      </c>
      <c r="AU979" s="246" t="s">
        <v>82</v>
      </c>
      <c r="AV979" s="13" t="s">
        <v>138</v>
      </c>
      <c r="AW979" s="13" t="s">
        <v>35</v>
      </c>
      <c r="AX979" s="13" t="s">
        <v>82</v>
      </c>
      <c r="AY979" s="246" t="s">
        <v>351</v>
      </c>
    </row>
    <row r="980" spans="1:65" s="2" customFormat="1" ht="16.5" customHeight="1">
      <c r="A980" s="38"/>
      <c r="B980" s="39"/>
      <c r="C980" s="247" t="s">
        <v>2218</v>
      </c>
      <c r="D980" s="247" t="s">
        <v>612</v>
      </c>
      <c r="E980" s="248" t="s">
        <v>2219</v>
      </c>
      <c r="F980" s="249" t="s">
        <v>2220</v>
      </c>
      <c r="G980" s="250" t="s">
        <v>398</v>
      </c>
      <c r="H980" s="251">
        <v>10.56</v>
      </c>
      <c r="I980" s="252"/>
      <c r="J980" s="253">
        <f>ROUND(I980*H980,2)</f>
        <v>0</v>
      </c>
      <c r="K980" s="249" t="s">
        <v>28</v>
      </c>
      <c r="L980" s="254"/>
      <c r="M980" s="255" t="s">
        <v>28</v>
      </c>
      <c r="N980" s="256" t="s">
        <v>45</v>
      </c>
      <c r="O980" s="84"/>
      <c r="P980" s="221">
        <f>O980*H980</f>
        <v>0</v>
      </c>
      <c r="Q980" s="221">
        <v>0.0126</v>
      </c>
      <c r="R980" s="221">
        <f>Q980*H980</f>
        <v>0.133056</v>
      </c>
      <c r="S980" s="221">
        <v>0</v>
      </c>
      <c r="T980" s="222">
        <f>S980*H980</f>
        <v>0</v>
      </c>
      <c r="U980" s="38"/>
      <c r="V980" s="38"/>
      <c r="W980" s="38"/>
      <c r="X980" s="38"/>
      <c r="Y980" s="38"/>
      <c r="Z980" s="38"/>
      <c r="AA980" s="38"/>
      <c r="AB980" s="38"/>
      <c r="AC980" s="38"/>
      <c r="AD980" s="38"/>
      <c r="AE980" s="38"/>
      <c r="AR980" s="223" t="s">
        <v>405</v>
      </c>
      <c r="AT980" s="223" t="s">
        <v>612</v>
      </c>
      <c r="AU980" s="223" t="s">
        <v>82</v>
      </c>
      <c r="AY980" s="17" t="s">
        <v>351</v>
      </c>
      <c r="BE980" s="224">
        <f>IF(N980="základní",J980,0)</f>
        <v>0</v>
      </c>
      <c r="BF980" s="224">
        <f>IF(N980="snížená",J980,0)</f>
        <v>0</v>
      </c>
      <c r="BG980" s="224">
        <f>IF(N980="zákl. přenesená",J980,0)</f>
        <v>0</v>
      </c>
      <c r="BH980" s="224">
        <f>IF(N980="sníž. přenesená",J980,0)</f>
        <v>0</v>
      </c>
      <c r="BI980" s="224">
        <f>IF(N980="nulová",J980,0)</f>
        <v>0</v>
      </c>
      <c r="BJ980" s="17" t="s">
        <v>82</v>
      </c>
      <c r="BK980" s="224">
        <f>ROUND(I980*H980,2)</f>
        <v>0</v>
      </c>
      <c r="BL980" s="17" t="s">
        <v>228</v>
      </c>
      <c r="BM980" s="223" t="s">
        <v>2221</v>
      </c>
    </row>
    <row r="981" spans="1:51" s="13" customFormat="1" ht="12">
      <c r="A981" s="13"/>
      <c r="B981" s="236"/>
      <c r="C981" s="237"/>
      <c r="D981" s="227" t="s">
        <v>358</v>
      </c>
      <c r="E981" s="238" t="s">
        <v>2222</v>
      </c>
      <c r="F981" s="239" t="s">
        <v>2223</v>
      </c>
      <c r="G981" s="237"/>
      <c r="H981" s="240">
        <v>10.56</v>
      </c>
      <c r="I981" s="241"/>
      <c r="J981" s="237"/>
      <c r="K981" s="237"/>
      <c r="L981" s="242"/>
      <c r="M981" s="243"/>
      <c r="N981" s="244"/>
      <c r="O981" s="244"/>
      <c r="P981" s="244"/>
      <c r="Q981" s="244"/>
      <c r="R981" s="244"/>
      <c r="S981" s="244"/>
      <c r="T981" s="245"/>
      <c r="U981" s="13"/>
      <c r="V981" s="13"/>
      <c r="W981" s="13"/>
      <c r="X981" s="13"/>
      <c r="Y981" s="13"/>
      <c r="Z981" s="13"/>
      <c r="AA981" s="13"/>
      <c r="AB981" s="13"/>
      <c r="AC981" s="13"/>
      <c r="AD981" s="13"/>
      <c r="AE981" s="13"/>
      <c r="AT981" s="246" t="s">
        <v>358</v>
      </c>
      <c r="AU981" s="246" t="s">
        <v>82</v>
      </c>
      <c r="AV981" s="13" t="s">
        <v>138</v>
      </c>
      <c r="AW981" s="13" t="s">
        <v>35</v>
      </c>
      <c r="AX981" s="13" t="s">
        <v>82</v>
      </c>
      <c r="AY981" s="246" t="s">
        <v>351</v>
      </c>
    </row>
    <row r="982" spans="1:65" s="2" customFormat="1" ht="21.75" customHeight="1">
      <c r="A982" s="38"/>
      <c r="B982" s="39"/>
      <c r="C982" s="212" t="s">
        <v>2224</v>
      </c>
      <c r="D982" s="212" t="s">
        <v>352</v>
      </c>
      <c r="E982" s="213" t="s">
        <v>2225</v>
      </c>
      <c r="F982" s="214" t="s">
        <v>2226</v>
      </c>
      <c r="G982" s="215" t="s">
        <v>398</v>
      </c>
      <c r="H982" s="216">
        <v>72.07</v>
      </c>
      <c r="I982" s="217"/>
      <c r="J982" s="218">
        <f>ROUND(I982*H982,2)</f>
        <v>0</v>
      </c>
      <c r="K982" s="214" t="s">
        <v>356</v>
      </c>
      <c r="L982" s="44"/>
      <c r="M982" s="219" t="s">
        <v>28</v>
      </c>
      <c r="N982" s="220" t="s">
        <v>45</v>
      </c>
      <c r="O982" s="84"/>
      <c r="P982" s="221">
        <f>O982*H982</f>
        <v>0</v>
      </c>
      <c r="Q982" s="221">
        <v>0</v>
      </c>
      <c r="R982" s="221">
        <f>Q982*H982</f>
        <v>0</v>
      </c>
      <c r="S982" s="221">
        <v>0</v>
      </c>
      <c r="T982" s="222">
        <f>S982*H982</f>
        <v>0</v>
      </c>
      <c r="U982" s="38"/>
      <c r="V982" s="38"/>
      <c r="W982" s="38"/>
      <c r="X982" s="38"/>
      <c r="Y982" s="38"/>
      <c r="Z982" s="38"/>
      <c r="AA982" s="38"/>
      <c r="AB982" s="38"/>
      <c r="AC982" s="38"/>
      <c r="AD982" s="38"/>
      <c r="AE982" s="38"/>
      <c r="AR982" s="223" t="s">
        <v>228</v>
      </c>
      <c r="AT982" s="223" t="s">
        <v>352</v>
      </c>
      <c r="AU982" s="223" t="s">
        <v>82</v>
      </c>
      <c r="AY982" s="17" t="s">
        <v>351</v>
      </c>
      <c r="BE982" s="224">
        <f>IF(N982="základní",J982,0)</f>
        <v>0</v>
      </c>
      <c r="BF982" s="224">
        <f>IF(N982="snížená",J982,0)</f>
        <v>0</v>
      </c>
      <c r="BG982" s="224">
        <f>IF(N982="zákl. přenesená",J982,0)</f>
        <v>0</v>
      </c>
      <c r="BH982" s="224">
        <f>IF(N982="sníž. přenesená",J982,0)</f>
        <v>0</v>
      </c>
      <c r="BI982" s="224">
        <f>IF(N982="nulová",J982,0)</f>
        <v>0</v>
      </c>
      <c r="BJ982" s="17" t="s">
        <v>82</v>
      </c>
      <c r="BK982" s="224">
        <f>ROUND(I982*H982,2)</f>
        <v>0</v>
      </c>
      <c r="BL982" s="17" t="s">
        <v>228</v>
      </c>
      <c r="BM982" s="223" t="s">
        <v>2227</v>
      </c>
    </row>
    <row r="983" spans="1:51" s="13" customFormat="1" ht="12">
      <c r="A983" s="13"/>
      <c r="B983" s="236"/>
      <c r="C983" s="237"/>
      <c r="D983" s="227" t="s">
        <v>358</v>
      </c>
      <c r="E983" s="238" t="s">
        <v>2228</v>
      </c>
      <c r="F983" s="239" t="s">
        <v>805</v>
      </c>
      <c r="G983" s="237"/>
      <c r="H983" s="240">
        <v>62.47</v>
      </c>
      <c r="I983" s="241"/>
      <c r="J983" s="237"/>
      <c r="K983" s="237"/>
      <c r="L983" s="242"/>
      <c r="M983" s="243"/>
      <c r="N983" s="244"/>
      <c r="O983" s="244"/>
      <c r="P983" s="244"/>
      <c r="Q983" s="244"/>
      <c r="R983" s="244"/>
      <c r="S983" s="244"/>
      <c r="T983" s="245"/>
      <c r="U983" s="13"/>
      <c r="V983" s="13"/>
      <c r="W983" s="13"/>
      <c r="X983" s="13"/>
      <c r="Y983" s="13"/>
      <c r="Z983" s="13"/>
      <c r="AA983" s="13"/>
      <c r="AB983" s="13"/>
      <c r="AC983" s="13"/>
      <c r="AD983" s="13"/>
      <c r="AE983" s="13"/>
      <c r="AT983" s="246" t="s">
        <v>358</v>
      </c>
      <c r="AU983" s="246" t="s">
        <v>82</v>
      </c>
      <c r="AV983" s="13" t="s">
        <v>138</v>
      </c>
      <c r="AW983" s="13" t="s">
        <v>35</v>
      </c>
      <c r="AX983" s="13" t="s">
        <v>74</v>
      </c>
      <c r="AY983" s="246" t="s">
        <v>351</v>
      </c>
    </row>
    <row r="984" spans="1:51" s="13" customFormat="1" ht="12">
      <c r="A984" s="13"/>
      <c r="B984" s="236"/>
      <c r="C984" s="237"/>
      <c r="D984" s="227" t="s">
        <v>358</v>
      </c>
      <c r="E984" s="238" t="s">
        <v>328</v>
      </c>
      <c r="F984" s="239" t="s">
        <v>806</v>
      </c>
      <c r="G984" s="237"/>
      <c r="H984" s="240">
        <v>9.6</v>
      </c>
      <c r="I984" s="241"/>
      <c r="J984" s="237"/>
      <c r="K984" s="237"/>
      <c r="L984" s="242"/>
      <c r="M984" s="243"/>
      <c r="N984" s="244"/>
      <c r="O984" s="244"/>
      <c r="P984" s="244"/>
      <c r="Q984" s="244"/>
      <c r="R984" s="244"/>
      <c r="S984" s="244"/>
      <c r="T984" s="245"/>
      <c r="U984" s="13"/>
      <c r="V984" s="13"/>
      <c r="W984" s="13"/>
      <c r="X984" s="13"/>
      <c r="Y984" s="13"/>
      <c r="Z984" s="13"/>
      <c r="AA984" s="13"/>
      <c r="AB984" s="13"/>
      <c r="AC984" s="13"/>
      <c r="AD984" s="13"/>
      <c r="AE984" s="13"/>
      <c r="AT984" s="246" t="s">
        <v>358</v>
      </c>
      <c r="AU984" s="246" t="s">
        <v>82</v>
      </c>
      <c r="AV984" s="13" t="s">
        <v>138</v>
      </c>
      <c r="AW984" s="13" t="s">
        <v>35</v>
      </c>
      <c r="AX984" s="13" t="s">
        <v>74</v>
      </c>
      <c r="AY984" s="246" t="s">
        <v>351</v>
      </c>
    </row>
    <row r="985" spans="1:51" s="13" customFormat="1" ht="12">
      <c r="A985" s="13"/>
      <c r="B985" s="236"/>
      <c r="C985" s="237"/>
      <c r="D985" s="227" t="s">
        <v>358</v>
      </c>
      <c r="E985" s="238" t="s">
        <v>2229</v>
      </c>
      <c r="F985" s="239" t="s">
        <v>2230</v>
      </c>
      <c r="G985" s="237"/>
      <c r="H985" s="240">
        <v>72.07</v>
      </c>
      <c r="I985" s="241"/>
      <c r="J985" s="237"/>
      <c r="K985" s="237"/>
      <c r="L985" s="242"/>
      <c r="M985" s="243"/>
      <c r="N985" s="244"/>
      <c r="O985" s="244"/>
      <c r="P985" s="244"/>
      <c r="Q985" s="244"/>
      <c r="R985" s="244"/>
      <c r="S985" s="244"/>
      <c r="T985" s="245"/>
      <c r="U985" s="13"/>
      <c r="V985" s="13"/>
      <c r="W985" s="13"/>
      <c r="X985" s="13"/>
      <c r="Y985" s="13"/>
      <c r="Z985" s="13"/>
      <c r="AA985" s="13"/>
      <c r="AB985" s="13"/>
      <c r="AC985" s="13"/>
      <c r="AD985" s="13"/>
      <c r="AE985" s="13"/>
      <c r="AT985" s="246" t="s">
        <v>358</v>
      </c>
      <c r="AU985" s="246" t="s">
        <v>82</v>
      </c>
      <c r="AV985" s="13" t="s">
        <v>138</v>
      </c>
      <c r="AW985" s="13" t="s">
        <v>35</v>
      </c>
      <c r="AX985" s="13" t="s">
        <v>82</v>
      </c>
      <c r="AY985" s="246" t="s">
        <v>351</v>
      </c>
    </row>
    <row r="986" spans="1:65" s="2" customFormat="1" ht="21.75" customHeight="1">
      <c r="A986" s="38"/>
      <c r="B986" s="39"/>
      <c r="C986" s="212" t="s">
        <v>2231</v>
      </c>
      <c r="D986" s="212" t="s">
        <v>352</v>
      </c>
      <c r="E986" s="213" t="s">
        <v>2232</v>
      </c>
      <c r="F986" s="214" t="s">
        <v>2233</v>
      </c>
      <c r="G986" s="215" t="s">
        <v>398</v>
      </c>
      <c r="H986" s="216">
        <v>72.07</v>
      </c>
      <c r="I986" s="217"/>
      <c r="J986" s="218">
        <f>ROUND(I986*H986,2)</f>
        <v>0</v>
      </c>
      <c r="K986" s="214" t="s">
        <v>356</v>
      </c>
      <c r="L986" s="44"/>
      <c r="M986" s="219" t="s">
        <v>28</v>
      </c>
      <c r="N986" s="220" t="s">
        <v>45</v>
      </c>
      <c r="O986" s="84"/>
      <c r="P986" s="221">
        <f>O986*H986</f>
        <v>0</v>
      </c>
      <c r="Q986" s="221">
        <v>0</v>
      </c>
      <c r="R986" s="221">
        <f>Q986*H986</f>
        <v>0</v>
      </c>
      <c r="S986" s="221">
        <v>0</v>
      </c>
      <c r="T986" s="222">
        <f>S986*H986</f>
        <v>0</v>
      </c>
      <c r="U986" s="38"/>
      <c r="V986" s="38"/>
      <c r="W986" s="38"/>
      <c r="X986" s="38"/>
      <c r="Y986" s="38"/>
      <c r="Z986" s="38"/>
      <c r="AA986" s="38"/>
      <c r="AB986" s="38"/>
      <c r="AC986" s="38"/>
      <c r="AD986" s="38"/>
      <c r="AE986" s="38"/>
      <c r="AR986" s="223" t="s">
        <v>228</v>
      </c>
      <c r="AT986" s="223" t="s">
        <v>352</v>
      </c>
      <c r="AU986" s="223" t="s">
        <v>82</v>
      </c>
      <c r="AY986" s="17" t="s">
        <v>351</v>
      </c>
      <c r="BE986" s="224">
        <f>IF(N986="základní",J986,0)</f>
        <v>0</v>
      </c>
      <c r="BF986" s="224">
        <f>IF(N986="snížená",J986,0)</f>
        <v>0</v>
      </c>
      <c r="BG986" s="224">
        <f>IF(N986="zákl. přenesená",J986,0)</f>
        <v>0</v>
      </c>
      <c r="BH986" s="224">
        <f>IF(N986="sníž. přenesená",J986,0)</f>
        <v>0</v>
      </c>
      <c r="BI986" s="224">
        <f>IF(N986="nulová",J986,0)</f>
        <v>0</v>
      </c>
      <c r="BJ986" s="17" t="s">
        <v>82</v>
      </c>
      <c r="BK986" s="224">
        <f>ROUND(I986*H986,2)</f>
        <v>0</v>
      </c>
      <c r="BL986" s="17" t="s">
        <v>228</v>
      </c>
      <c r="BM986" s="223" t="s">
        <v>2234</v>
      </c>
    </row>
    <row r="987" spans="1:51" s="13" customFormat="1" ht="12">
      <c r="A987" s="13"/>
      <c r="B987" s="236"/>
      <c r="C987" s="237"/>
      <c r="D987" s="227" t="s">
        <v>358</v>
      </c>
      <c r="E987" s="238" t="s">
        <v>2235</v>
      </c>
      <c r="F987" s="239" t="s">
        <v>805</v>
      </c>
      <c r="G987" s="237"/>
      <c r="H987" s="240">
        <v>62.47</v>
      </c>
      <c r="I987" s="241"/>
      <c r="J987" s="237"/>
      <c r="K987" s="237"/>
      <c r="L987" s="242"/>
      <c r="M987" s="243"/>
      <c r="N987" s="244"/>
      <c r="O987" s="244"/>
      <c r="P987" s="244"/>
      <c r="Q987" s="244"/>
      <c r="R987" s="244"/>
      <c r="S987" s="244"/>
      <c r="T987" s="245"/>
      <c r="U987" s="13"/>
      <c r="V987" s="13"/>
      <c r="W987" s="13"/>
      <c r="X987" s="13"/>
      <c r="Y987" s="13"/>
      <c r="Z987" s="13"/>
      <c r="AA987" s="13"/>
      <c r="AB987" s="13"/>
      <c r="AC987" s="13"/>
      <c r="AD987" s="13"/>
      <c r="AE987" s="13"/>
      <c r="AT987" s="246" t="s">
        <v>358</v>
      </c>
      <c r="AU987" s="246" t="s">
        <v>82</v>
      </c>
      <c r="AV987" s="13" t="s">
        <v>138</v>
      </c>
      <c r="AW987" s="13" t="s">
        <v>35</v>
      </c>
      <c r="AX987" s="13" t="s">
        <v>74</v>
      </c>
      <c r="AY987" s="246" t="s">
        <v>351</v>
      </c>
    </row>
    <row r="988" spans="1:51" s="13" customFormat="1" ht="12">
      <c r="A988" s="13"/>
      <c r="B988" s="236"/>
      <c r="C988" s="237"/>
      <c r="D988" s="227" t="s">
        <v>358</v>
      </c>
      <c r="E988" s="238" t="s">
        <v>329</v>
      </c>
      <c r="F988" s="239" t="s">
        <v>806</v>
      </c>
      <c r="G988" s="237"/>
      <c r="H988" s="240">
        <v>9.6</v>
      </c>
      <c r="I988" s="241"/>
      <c r="J988" s="237"/>
      <c r="K988" s="237"/>
      <c r="L988" s="242"/>
      <c r="M988" s="243"/>
      <c r="N988" s="244"/>
      <c r="O988" s="244"/>
      <c r="P988" s="244"/>
      <c r="Q988" s="244"/>
      <c r="R988" s="244"/>
      <c r="S988" s="244"/>
      <c r="T988" s="245"/>
      <c r="U988" s="13"/>
      <c r="V988" s="13"/>
      <c r="W988" s="13"/>
      <c r="X988" s="13"/>
      <c r="Y988" s="13"/>
      <c r="Z988" s="13"/>
      <c r="AA988" s="13"/>
      <c r="AB988" s="13"/>
      <c r="AC988" s="13"/>
      <c r="AD988" s="13"/>
      <c r="AE988" s="13"/>
      <c r="AT988" s="246" t="s">
        <v>358</v>
      </c>
      <c r="AU988" s="246" t="s">
        <v>82</v>
      </c>
      <c r="AV988" s="13" t="s">
        <v>138</v>
      </c>
      <c r="AW988" s="13" t="s">
        <v>35</v>
      </c>
      <c r="AX988" s="13" t="s">
        <v>74</v>
      </c>
      <c r="AY988" s="246" t="s">
        <v>351</v>
      </c>
    </row>
    <row r="989" spans="1:51" s="13" customFormat="1" ht="12">
      <c r="A989" s="13"/>
      <c r="B989" s="236"/>
      <c r="C989" s="237"/>
      <c r="D989" s="227" t="s">
        <v>358</v>
      </c>
      <c r="E989" s="238" t="s">
        <v>2236</v>
      </c>
      <c r="F989" s="239" t="s">
        <v>2237</v>
      </c>
      <c r="G989" s="237"/>
      <c r="H989" s="240">
        <v>72.07</v>
      </c>
      <c r="I989" s="241"/>
      <c r="J989" s="237"/>
      <c r="K989" s="237"/>
      <c r="L989" s="242"/>
      <c r="M989" s="243"/>
      <c r="N989" s="244"/>
      <c r="O989" s="244"/>
      <c r="P989" s="244"/>
      <c r="Q989" s="244"/>
      <c r="R989" s="244"/>
      <c r="S989" s="244"/>
      <c r="T989" s="245"/>
      <c r="U989" s="13"/>
      <c r="V989" s="13"/>
      <c r="W989" s="13"/>
      <c r="X989" s="13"/>
      <c r="Y989" s="13"/>
      <c r="Z989" s="13"/>
      <c r="AA989" s="13"/>
      <c r="AB989" s="13"/>
      <c r="AC989" s="13"/>
      <c r="AD989" s="13"/>
      <c r="AE989" s="13"/>
      <c r="AT989" s="246" t="s">
        <v>358</v>
      </c>
      <c r="AU989" s="246" t="s">
        <v>82</v>
      </c>
      <c r="AV989" s="13" t="s">
        <v>138</v>
      </c>
      <c r="AW989" s="13" t="s">
        <v>35</v>
      </c>
      <c r="AX989" s="13" t="s">
        <v>82</v>
      </c>
      <c r="AY989" s="246" t="s">
        <v>351</v>
      </c>
    </row>
    <row r="990" spans="1:65" s="2" customFormat="1" ht="21.75" customHeight="1">
      <c r="A990" s="38"/>
      <c r="B990" s="39"/>
      <c r="C990" s="212" t="s">
        <v>2238</v>
      </c>
      <c r="D990" s="212" t="s">
        <v>352</v>
      </c>
      <c r="E990" s="213" t="s">
        <v>2239</v>
      </c>
      <c r="F990" s="214" t="s">
        <v>2240</v>
      </c>
      <c r="G990" s="215" t="s">
        <v>612</v>
      </c>
      <c r="H990" s="216">
        <v>72.2</v>
      </c>
      <c r="I990" s="217"/>
      <c r="J990" s="218">
        <f>ROUND(I990*H990,2)</f>
        <v>0</v>
      </c>
      <c r="K990" s="214" t="s">
        <v>356</v>
      </c>
      <c r="L990" s="44"/>
      <c r="M990" s="219" t="s">
        <v>28</v>
      </c>
      <c r="N990" s="220" t="s">
        <v>45</v>
      </c>
      <c r="O990" s="84"/>
      <c r="P990" s="221">
        <f>O990*H990</f>
        <v>0</v>
      </c>
      <c r="Q990" s="221">
        <v>0.00031</v>
      </c>
      <c r="R990" s="221">
        <f>Q990*H990</f>
        <v>0.022382000000000003</v>
      </c>
      <c r="S990" s="221">
        <v>0</v>
      </c>
      <c r="T990" s="222">
        <f>S990*H990</f>
        <v>0</v>
      </c>
      <c r="U990" s="38"/>
      <c r="V990" s="38"/>
      <c r="W990" s="38"/>
      <c r="X990" s="38"/>
      <c r="Y990" s="38"/>
      <c r="Z990" s="38"/>
      <c r="AA990" s="38"/>
      <c r="AB990" s="38"/>
      <c r="AC990" s="38"/>
      <c r="AD990" s="38"/>
      <c r="AE990" s="38"/>
      <c r="AR990" s="223" t="s">
        <v>228</v>
      </c>
      <c r="AT990" s="223" t="s">
        <v>352</v>
      </c>
      <c r="AU990" s="223" t="s">
        <v>82</v>
      </c>
      <c r="AY990" s="17" t="s">
        <v>351</v>
      </c>
      <c r="BE990" s="224">
        <f>IF(N990="základní",J990,0)</f>
        <v>0</v>
      </c>
      <c r="BF990" s="224">
        <f>IF(N990="snížená",J990,0)</f>
        <v>0</v>
      </c>
      <c r="BG990" s="224">
        <f>IF(N990="zákl. přenesená",J990,0)</f>
        <v>0</v>
      </c>
      <c r="BH990" s="224">
        <f>IF(N990="sníž. přenesená",J990,0)</f>
        <v>0</v>
      </c>
      <c r="BI990" s="224">
        <f>IF(N990="nulová",J990,0)</f>
        <v>0</v>
      </c>
      <c r="BJ990" s="17" t="s">
        <v>82</v>
      </c>
      <c r="BK990" s="224">
        <f>ROUND(I990*H990,2)</f>
        <v>0</v>
      </c>
      <c r="BL990" s="17" t="s">
        <v>228</v>
      </c>
      <c r="BM990" s="223" t="s">
        <v>2241</v>
      </c>
    </row>
    <row r="991" spans="1:51" s="12" customFormat="1" ht="12">
      <c r="A991" s="12"/>
      <c r="B991" s="225"/>
      <c r="C991" s="226"/>
      <c r="D991" s="227" t="s">
        <v>358</v>
      </c>
      <c r="E991" s="228" t="s">
        <v>28</v>
      </c>
      <c r="F991" s="229" t="s">
        <v>582</v>
      </c>
      <c r="G991" s="226"/>
      <c r="H991" s="228" t="s">
        <v>28</v>
      </c>
      <c r="I991" s="230"/>
      <c r="J991" s="226"/>
      <c r="K991" s="226"/>
      <c r="L991" s="231"/>
      <c r="M991" s="232"/>
      <c r="N991" s="233"/>
      <c r="O991" s="233"/>
      <c r="P991" s="233"/>
      <c r="Q991" s="233"/>
      <c r="R991" s="233"/>
      <c r="S991" s="233"/>
      <c r="T991" s="234"/>
      <c r="U991" s="12"/>
      <c r="V991" s="12"/>
      <c r="W991" s="12"/>
      <c r="X991" s="12"/>
      <c r="Y991" s="12"/>
      <c r="Z991" s="12"/>
      <c r="AA991" s="12"/>
      <c r="AB991" s="12"/>
      <c r="AC991" s="12"/>
      <c r="AD991" s="12"/>
      <c r="AE991" s="12"/>
      <c r="AT991" s="235" t="s">
        <v>358</v>
      </c>
      <c r="AU991" s="235" t="s">
        <v>82</v>
      </c>
      <c r="AV991" s="12" t="s">
        <v>82</v>
      </c>
      <c r="AW991" s="12" t="s">
        <v>35</v>
      </c>
      <c r="AX991" s="12" t="s">
        <v>74</v>
      </c>
      <c r="AY991" s="235" t="s">
        <v>351</v>
      </c>
    </row>
    <row r="992" spans="1:51" s="13" customFormat="1" ht="12">
      <c r="A992" s="13"/>
      <c r="B992" s="236"/>
      <c r="C992" s="237"/>
      <c r="D992" s="227" t="s">
        <v>358</v>
      </c>
      <c r="E992" s="238" t="s">
        <v>2242</v>
      </c>
      <c r="F992" s="239" t="s">
        <v>2243</v>
      </c>
      <c r="G992" s="237"/>
      <c r="H992" s="240">
        <v>72.2</v>
      </c>
      <c r="I992" s="241"/>
      <c r="J992" s="237"/>
      <c r="K992" s="237"/>
      <c r="L992" s="242"/>
      <c r="M992" s="243"/>
      <c r="N992" s="244"/>
      <c r="O992" s="244"/>
      <c r="P992" s="244"/>
      <c r="Q992" s="244"/>
      <c r="R992" s="244"/>
      <c r="S992" s="244"/>
      <c r="T992" s="245"/>
      <c r="U992" s="13"/>
      <c r="V992" s="13"/>
      <c r="W992" s="13"/>
      <c r="X992" s="13"/>
      <c r="Y992" s="13"/>
      <c r="Z992" s="13"/>
      <c r="AA992" s="13"/>
      <c r="AB992" s="13"/>
      <c r="AC992" s="13"/>
      <c r="AD992" s="13"/>
      <c r="AE992" s="13"/>
      <c r="AT992" s="246" t="s">
        <v>358</v>
      </c>
      <c r="AU992" s="246" t="s">
        <v>82</v>
      </c>
      <c r="AV992" s="13" t="s">
        <v>138</v>
      </c>
      <c r="AW992" s="13" t="s">
        <v>35</v>
      </c>
      <c r="AX992" s="13" t="s">
        <v>82</v>
      </c>
      <c r="AY992" s="246" t="s">
        <v>351</v>
      </c>
    </row>
    <row r="993" spans="1:65" s="2" customFormat="1" ht="21.75" customHeight="1">
      <c r="A993" s="38"/>
      <c r="B993" s="39"/>
      <c r="C993" s="212" t="s">
        <v>2244</v>
      </c>
      <c r="D993" s="212" t="s">
        <v>352</v>
      </c>
      <c r="E993" s="213" t="s">
        <v>2245</v>
      </c>
      <c r="F993" s="214" t="s">
        <v>2246</v>
      </c>
      <c r="G993" s="215" t="s">
        <v>612</v>
      </c>
      <c r="H993" s="216">
        <v>36.2</v>
      </c>
      <c r="I993" s="217"/>
      <c r="J993" s="218">
        <f>ROUND(I993*H993,2)</f>
        <v>0</v>
      </c>
      <c r="K993" s="214" t="s">
        <v>356</v>
      </c>
      <c r="L993" s="44"/>
      <c r="M993" s="219" t="s">
        <v>28</v>
      </c>
      <c r="N993" s="220" t="s">
        <v>45</v>
      </c>
      <c r="O993" s="84"/>
      <c r="P993" s="221">
        <f>O993*H993</f>
        <v>0</v>
      </c>
      <c r="Q993" s="221">
        <v>0.00026</v>
      </c>
      <c r="R993" s="221">
        <f>Q993*H993</f>
        <v>0.009412</v>
      </c>
      <c r="S993" s="221">
        <v>0</v>
      </c>
      <c r="T993" s="222">
        <f>S993*H993</f>
        <v>0</v>
      </c>
      <c r="U993" s="38"/>
      <c r="V993" s="38"/>
      <c r="W993" s="38"/>
      <c r="X993" s="38"/>
      <c r="Y993" s="38"/>
      <c r="Z993" s="38"/>
      <c r="AA993" s="38"/>
      <c r="AB993" s="38"/>
      <c r="AC993" s="38"/>
      <c r="AD993" s="38"/>
      <c r="AE993" s="38"/>
      <c r="AR993" s="223" t="s">
        <v>228</v>
      </c>
      <c r="AT993" s="223" t="s">
        <v>352</v>
      </c>
      <c r="AU993" s="223" t="s">
        <v>82</v>
      </c>
      <c r="AY993" s="17" t="s">
        <v>351</v>
      </c>
      <c r="BE993" s="224">
        <f>IF(N993="základní",J993,0)</f>
        <v>0</v>
      </c>
      <c r="BF993" s="224">
        <f>IF(N993="snížená",J993,0)</f>
        <v>0</v>
      </c>
      <c r="BG993" s="224">
        <f>IF(N993="zákl. přenesená",J993,0)</f>
        <v>0</v>
      </c>
      <c r="BH993" s="224">
        <f>IF(N993="sníž. přenesená",J993,0)</f>
        <v>0</v>
      </c>
      <c r="BI993" s="224">
        <f>IF(N993="nulová",J993,0)</f>
        <v>0</v>
      </c>
      <c r="BJ993" s="17" t="s">
        <v>82</v>
      </c>
      <c r="BK993" s="224">
        <f>ROUND(I993*H993,2)</f>
        <v>0</v>
      </c>
      <c r="BL993" s="17" t="s">
        <v>228</v>
      </c>
      <c r="BM993" s="223" t="s">
        <v>2247</v>
      </c>
    </row>
    <row r="994" spans="1:51" s="13" customFormat="1" ht="12">
      <c r="A994" s="13"/>
      <c r="B994" s="236"/>
      <c r="C994" s="237"/>
      <c r="D994" s="227" t="s">
        <v>358</v>
      </c>
      <c r="E994" s="238" t="s">
        <v>2248</v>
      </c>
      <c r="F994" s="239" t="s">
        <v>1162</v>
      </c>
      <c r="G994" s="237"/>
      <c r="H994" s="240">
        <v>34.4</v>
      </c>
      <c r="I994" s="241"/>
      <c r="J994" s="237"/>
      <c r="K994" s="237"/>
      <c r="L994" s="242"/>
      <c r="M994" s="243"/>
      <c r="N994" s="244"/>
      <c r="O994" s="244"/>
      <c r="P994" s="244"/>
      <c r="Q994" s="244"/>
      <c r="R994" s="244"/>
      <c r="S994" s="244"/>
      <c r="T994" s="245"/>
      <c r="U994" s="13"/>
      <c r="V994" s="13"/>
      <c r="W994" s="13"/>
      <c r="X994" s="13"/>
      <c r="Y994" s="13"/>
      <c r="Z994" s="13"/>
      <c r="AA994" s="13"/>
      <c r="AB994" s="13"/>
      <c r="AC994" s="13"/>
      <c r="AD994" s="13"/>
      <c r="AE994" s="13"/>
      <c r="AT994" s="246" t="s">
        <v>358</v>
      </c>
      <c r="AU994" s="246" t="s">
        <v>82</v>
      </c>
      <c r="AV994" s="13" t="s">
        <v>138</v>
      </c>
      <c r="AW994" s="13" t="s">
        <v>35</v>
      </c>
      <c r="AX994" s="13" t="s">
        <v>74</v>
      </c>
      <c r="AY994" s="246" t="s">
        <v>351</v>
      </c>
    </row>
    <row r="995" spans="1:51" s="13" customFormat="1" ht="12">
      <c r="A995" s="13"/>
      <c r="B995" s="236"/>
      <c r="C995" s="237"/>
      <c r="D995" s="227" t="s">
        <v>358</v>
      </c>
      <c r="E995" s="238" t="s">
        <v>330</v>
      </c>
      <c r="F995" s="239" t="s">
        <v>2249</v>
      </c>
      <c r="G995" s="237"/>
      <c r="H995" s="240">
        <v>1.8</v>
      </c>
      <c r="I995" s="241"/>
      <c r="J995" s="237"/>
      <c r="K995" s="237"/>
      <c r="L995" s="242"/>
      <c r="M995" s="243"/>
      <c r="N995" s="244"/>
      <c r="O995" s="244"/>
      <c r="P995" s="244"/>
      <c r="Q995" s="244"/>
      <c r="R995" s="244"/>
      <c r="S995" s="244"/>
      <c r="T995" s="245"/>
      <c r="U995" s="13"/>
      <c r="V995" s="13"/>
      <c r="W995" s="13"/>
      <c r="X995" s="13"/>
      <c r="Y995" s="13"/>
      <c r="Z995" s="13"/>
      <c r="AA995" s="13"/>
      <c r="AB995" s="13"/>
      <c r="AC995" s="13"/>
      <c r="AD995" s="13"/>
      <c r="AE995" s="13"/>
      <c r="AT995" s="246" t="s">
        <v>358</v>
      </c>
      <c r="AU995" s="246" t="s">
        <v>82</v>
      </c>
      <c r="AV995" s="13" t="s">
        <v>138</v>
      </c>
      <c r="AW995" s="13" t="s">
        <v>35</v>
      </c>
      <c r="AX995" s="13" t="s">
        <v>74</v>
      </c>
      <c r="AY995" s="246" t="s">
        <v>351</v>
      </c>
    </row>
    <row r="996" spans="1:51" s="13" customFormat="1" ht="12">
      <c r="A996" s="13"/>
      <c r="B996" s="236"/>
      <c r="C996" s="237"/>
      <c r="D996" s="227" t="s">
        <v>358</v>
      </c>
      <c r="E996" s="238" t="s">
        <v>2250</v>
      </c>
      <c r="F996" s="239" t="s">
        <v>2251</v>
      </c>
      <c r="G996" s="237"/>
      <c r="H996" s="240">
        <v>36.2</v>
      </c>
      <c r="I996" s="241"/>
      <c r="J996" s="237"/>
      <c r="K996" s="237"/>
      <c r="L996" s="242"/>
      <c r="M996" s="243"/>
      <c r="N996" s="244"/>
      <c r="O996" s="244"/>
      <c r="P996" s="244"/>
      <c r="Q996" s="244"/>
      <c r="R996" s="244"/>
      <c r="S996" s="244"/>
      <c r="T996" s="245"/>
      <c r="U996" s="13"/>
      <c r="V996" s="13"/>
      <c r="W996" s="13"/>
      <c r="X996" s="13"/>
      <c r="Y996" s="13"/>
      <c r="Z996" s="13"/>
      <c r="AA996" s="13"/>
      <c r="AB996" s="13"/>
      <c r="AC996" s="13"/>
      <c r="AD996" s="13"/>
      <c r="AE996" s="13"/>
      <c r="AT996" s="246" t="s">
        <v>358</v>
      </c>
      <c r="AU996" s="246" t="s">
        <v>82</v>
      </c>
      <c r="AV996" s="13" t="s">
        <v>138</v>
      </c>
      <c r="AW996" s="13" t="s">
        <v>35</v>
      </c>
      <c r="AX996" s="13" t="s">
        <v>82</v>
      </c>
      <c r="AY996" s="246" t="s">
        <v>351</v>
      </c>
    </row>
    <row r="997" spans="1:65" s="2" customFormat="1" ht="44.25" customHeight="1">
      <c r="A997" s="38"/>
      <c r="B997" s="39"/>
      <c r="C997" s="212" t="s">
        <v>2252</v>
      </c>
      <c r="D997" s="212" t="s">
        <v>352</v>
      </c>
      <c r="E997" s="213" t="s">
        <v>2253</v>
      </c>
      <c r="F997" s="214" t="s">
        <v>2254</v>
      </c>
      <c r="G997" s="215" t="s">
        <v>540</v>
      </c>
      <c r="H997" s="216">
        <v>1.246</v>
      </c>
      <c r="I997" s="217"/>
      <c r="J997" s="218">
        <f>ROUND(I997*H997,2)</f>
        <v>0</v>
      </c>
      <c r="K997" s="214" t="s">
        <v>356</v>
      </c>
      <c r="L997" s="44"/>
      <c r="M997" s="219" t="s">
        <v>28</v>
      </c>
      <c r="N997" s="220" t="s">
        <v>45</v>
      </c>
      <c r="O997" s="84"/>
      <c r="P997" s="221">
        <f>O997*H997</f>
        <v>0</v>
      </c>
      <c r="Q997" s="221">
        <v>0</v>
      </c>
      <c r="R997" s="221">
        <f>Q997*H997</f>
        <v>0</v>
      </c>
      <c r="S997" s="221">
        <v>0</v>
      </c>
      <c r="T997" s="222">
        <f>S997*H997</f>
        <v>0</v>
      </c>
      <c r="U997" s="38"/>
      <c r="V997" s="38"/>
      <c r="W997" s="38"/>
      <c r="X997" s="38"/>
      <c r="Y997" s="38"/>
      <c r="Z997" s="38"/>
      <c r="AA997" s="38"/>
      <c r="AB997" s="38"/>
      <c r="AC997" s="38"/>
      <c r="AD997" s="38"/>
      <c r="AE997" s="38"/>
      <c r="AR997" s="223" t="s">
        <v>228</v>
      </c>
      <c r="AT997" s="223" t="s">
        <v>352</v>
      </c>
      <c r="AU997" s="223" t="s">
        <v>82</v>
      </c>
      <c r="AY997" s="17" t="s">
        <v>351</v>
      </c>
      <c r="BE997" s="224">
        <f>IF(N997="základní",J997,0)</f>
        <v>0</v>
      </c>
      <c r="BF997" s="224">
        <f>IF(N997="snížená",J997,0)</f>
        <v>0</v>
      </c>
      <c r="BG997" s="224">
        <f>IF(N997="zákl. přenesená",J997,0)</f>
        <v>0</v>
      </c>
      <c r="BH997" s="224">
        <f>IF(N997="sníž. přenesená",J997,0)</f>
        <v>0</v>
      </c>
      <c r="BI997" s="224">
        <f>IF(N997="nulová",J997,0)</f>
        <v>0</v>
      </c>
      <c r="BJ997" s="17" t="s">
        <v>82</v>
      </c>
      <c r="BK997" s="224">
        <f>ROUND(I997*H997,2)</f>
        <v>0</v>
      </c>
      <c r="BL997" s="17" t="s">
        <v>228</v>
      </c>
      <c r="BM997" s="223" t="s">
        <v>2255</v>
      </c>
    </row>
    <row r="998" spans="1:63" s="11" customFormat="1" ht="25.9" customHeight="1">
      <c r="A998" s="11"/>
      <c r="B998" s="198"/>
      <c r="C998" s="199"/>
      <c r="D998" s="200" t="s">
        <v>73</v>
      </c>
      <c r="E998" s="201" t="s">
        <v>2256</v>
      </c>
      <c r="F998" s="201" t="s">
        <v>2257</v>
      </c>
      <c r="G998" s="199"/>
      <c r="H998" s="199"/>
      <c r="I998" s="202"/>
      <c r="J998" s="203">
        <f>BK998</f>
        <v>0</v>
      </c>
      <c r="K998" s="199"/>
      <c r="L998" s="204"/>
      <c r="M998" s="205"/>
      <c r="N998" s="206"/>
      <c r="O998" s="206"/>
      <c r="P998" s="207">
        <f>SUM(P999:P1004)</f>
        <v>0</v>
      </c>
      <c r="Q998" s="206"/>
      <c r="R998" s="207">
        <f>SUM(R999:R1004)</f>
        <v>0.04445616</v>
      </c>
      <c r="S998" s="206"/>
      <c r="T998" s="208">
        <f>SUM(T999:T1004)</f>
        <v>0</v>
      </c>
      <c r="U998" s="11"/>
      <c r="V998" s="11"/>
      <c r="W998" s="11"/>
      <c r="X998" s="11"/>
      <c r="Y998" s="11"/>
      <c r="Z998" s="11"/>
      <c r="AA998" s="11"/>
      <c r="AB998" s="11"/>
      <c r="AC998" s="11"/>
      <c r="AD998" s="11"/>
      <c r="AE998" s="11"/>
      <c r="AR998" s="209" t="s">
        <v>228</v>
      </c>
      <c r="AT998" s="210" t="s">
        <v>73</v>
      </c>
      <c r="AU998" s="210" t="s">
        <v>74</v>
      </c>
      <c r="AY998" s="209" t="s">
        <v>351</v>
      </c>
      <c r="BK998" s="211">
        <f>SUM(BK999:BK1004)</f>
        <v>0</v>
      </c>
    </row>
    <row r="999" spans="1:65" s="2" customFormat="1" ht="21.75" customHeight="1">
      <c r="A999" s="38"/>
      <c r="B999" s="39"/>
      <c r="C999" s="212" t="s">
        <v>2258</v>
      </c>
      <c r="D999" s="212" t="s">
        <v>352</v>
      </c>
      <c r="E999" s="213" t="s">
        <v>2259</v>
      </c>
      <c r="F999" s="214" t="s">
        <v>2260</v>
      </c>
      <c r="G999" s="215" t="s">
        <v>398</v>
      </c>
      <c r="H999" s="216">
        <v>211.696</v>
      </c>
      <c r="I999" s="217"/>
      <c r="J999" s="218">
        <f>ROUND(I999*H999,2)</f>
        <v>0</v>
      </c>
      <c r="K999" s="214" t="s">
        <v>28</v>
      </c>
      <c r="L999" s="44"/>
      <c r="M999" s="219" t="s">
        <v>28</v>
      </c>
      <c r="N999" s="220" t="s">
        <v>45</v>
      </c>
      <c r="O999" s="84"/>
      <c r="P999" s="221">
        <f>O999*H999</f>
        <v>0</v>
      </c>
      <c r="Q999" s="221">
        <v>0.00021</v>
      </c>
      <c r="R999" s="221">
        <f>Q999*H999</f>
        <v>0.04445616</v>
      </c>
      <c r="S999" s="221">
        <v>0</v>
      </c>
      <c r="T999" s="222">
        <f>S999*H999</f>
        <v>0</v>
      </c>
      <c r="U999" s="38"/>
      <c r="V999" s="38"/>
      <c r="W999" s="38"/>
      <c r="X999" s="38"/>
      <c r="Y999" s="38"/>
      <c r="Z999" s="38"/>
      <c r="AA999" s="38"/>
      <c r="AB999" s="38"/>
      <c r="AC999" s="38"/>
      <c r="AD999" s="38"/>
      <c r="AE999" s="38"/>
      <c r="AR999" s="223" t="s">
        <v>228</v>
      </c>
      <c r="AT999" s="223" t="s">
        <v>352</v>
      </c>
      <c r="AU999" s="223" t="s">
        <v>82</v>
      </c>
      <c r="AY999" s="17" t="s">
        <v>351</v>
      </c>
      <c r="BE999" s="224">
        <f>IF(N999="základní",J999,0)</f>
        <v>0</v>
      </c>
      <c r="BF999" s="224">
        <f>IF(N999="snížená",J999,0)</f>
        <v>0</v>
      </c>
      <c r="BG999" s="224">
        <f>IF(N999="zákl. přenesená",J999,0)</f>
        <v>0</v>
      </c>
      <c r="BH999" s="224">
        <f>IF(N999="sníž. přenesená",J999,0)</f>
        <v>0</v>
      </c>
      <c r="BI999" s="224">
        <f>IF(N999="nulová",J999,0)</f>
        <v>0</v>
      </c>
      <c r="BJ999" s="17" t="s">
        <v>82</v>
      </c>
      <c r="BK999" s="224">
        <f>ROUND(I999*H999,2)</f>
        <v>0</v>
      </c>
      <c r="BL999" s="17" t="s">
        <v>228</v>
      </c>
      <c r="BM999" s="223" t="s">
        <v>2261</v>
      </c>
    </row>
    <row r="1000" spans="1:51" s="12" customFormat="1" ht="12">
      <c r="A1000" s="12"/>
      <c r="B1000" s="225"/>
      <c r="C1000" s="226"/>
      <c r="D1000" s="227" t="s">
        <v>358</v>
      </c>
      <c r="E1000" s="228" t="s">
        <v>28</v>
      </c>
      <c r="F1000" s="229" t="s">
        <v>359</v>
      </c>
      <c r="G1000" s="226"/>
      <c r="H1000" s="228" t="s">
        <v>28</v>
      </c>
      <c r="I1000" s="230"/>
      <c r="J1000" s="226"/>
      <c r="K1000" s="226"/>
      <c r="L1000" s="231"/>
      <c r="M1000" s="232"/>
      <c r="N1000" s="233"/>
      <c r="O1000" s="233"/>
      <c r="P1000" s="233"/>
      <c r="Q1000" s="233"/>
      <c r="R1000" s="233"/>
      <c r="S1000" s="233"/>
      <c r="T1000" s="234"/>
      <c r="U1000" s="12"/>
      <c r="V1000" s="12"/>
      <c r="W1000" s="12"/>
      <c r="X1000" s="12"/>
      <c r="Y1000" s="12"/>
      <c r="Z1000" s="12"/>
      <c r="AA1000" s="12"/>
      <c r="AB1000" s="12"/>
      <c r="AC1000" s="12"/>
      <c r="AD1000" s="12"/>
      <c r="AE1000" s="12"/>
      <c r="AT1000" s="235" t="s">
        <v>358</v>
      </c>
      <c r="AU1000" s="235" t="s">
        <v>82</v>
      </c>
      <c r="AV1000" s="12" t="s">
        <v>82</v>
      </c>
      <c r="AW1000" s="12" t="s">
        <v>35</v>
      </c>
      <c r="AX1000" s="12" t="s">
        <v>74</v>
      </c>
      <c r="AY1000" s="235" t="s">
        <v>351</v>
      </c>
    </row>
    <row r="1001" spans="1:51" s="13" customFormat="1" ht="12">
      <c r="A1001" s="13"/>
      <c r="B1001" s="236"/>
      <c r="C1001" s="237"/>
      <c r="D1001" s="227" t="s">
        <v>358</v>
      </c>
      <c r="E1001" s="238" t="s">
        <v>2262</v>
      </c>
      <c r="F1001" s="239" t="s">
        <v>2263</v>
      </c>
      <c r="G1001" s="237"/>
      <c r="H1001" s="240">
        <v>189.665</v>
      </c>
      <c r="I1001" s="241"/>
      <c r="J1001" s="237"/>
      <c r="K1001" s="237"/>
      <c r="L1001" s="242"/>
      <c r="M1001" s="243"/>
      <c r="N1001" s="244"/>
      <c r="O1001" s="244"/>
      <c r="P1001" s="244"/>
      <c r="Q1001" s="244"/>
      <c r="R1001" s="244"/>
      <c r="S1001" s="244"/>
      <c r="T1001" s="245"/>
      <c r="U1001" s="13"/>
      <c r="V1001" s="13"/>
      <c r="W1001" s="13"/>
      <c r="X1001" s="13"/>
      <c r="Y1001" s="13"/>
      <c r="Z1001" s="13"/>
      <c r="AA1001" s="13"/>
      <c r="AB1001" s="13"/>
      <c r="AC1001" s="13"/>
      <c r="AD1001" s="13"/>
      <c r="AE1001" s="13"/>
      <c r="AT1001" s="246" t="s">
        <v>358</v>
      </c>
      <c r="AU1001" s="246" t="s">
        <v>82</v>
      </c>
      <c r="AV1001" s="13" t="s">
        <v>138</v>
      </c>
      <c r="AW1001" s="13" t="s">
        <v>35</v>
      </c>
      <c r="AX1001" s="13" t="s">
        <v>74</v>
      </c>
      <c r="AY1001" s="246" t="s">
        <v>351</v>
      </c>
    </row>
    <row r="1002" spans="1:51" s="13" customFormat="1" ht="12">
      <c r="A1002" s="13"/>
      <c r="B1002" s="236"/>
      <c r="C1002" s="237"/>
      <c r="D1002" s="227" t="s">
        <v>358</v>
      </c>
      <c r="E1002" s="238" t="s">
        <v>331</v>
      </c>
      <c r="F1002" s="239" t="s">
        <v>2264</v>
      </c>
      <c r="G1002" s="237"/>
      <c r="H1002" s="240">
        <v>-1.697</v>
      </c>
      <c r="I1002" s="241"/>
      <c r="J1002" s="237"/>
      <c r="K1002" s="237"/>
      <c r="L1002" s="242"/>
      <c r="M1002" s="243"/>
      <c r="N1002" s="244"/>
      <c r="O1002" s="244"/>
      <c r="P1002" s="244"/>
      <c r="Q1002" s="244"/>
      <c r="R1002" s="244"/>
      <c r="S1002" s="244"/>
      <c r="T1002" s="245"/>
      <c r="U1002" s="13"/>
      <c r="V1002" s="13"/>
      <c r="W1002" s="13"/>
      <c r="X1002" s="13"/>
      <c r="Y1002" s="13"/>
      <c r="Z1002" s="13"/>
      <c r="AA1002" s="13"/>
      <c r="AB1002" s="13"/>
      <c r="AC1002" s="13"/>
      <c r="AD1002" s="13"/>
      <c r="AE1002" s="13"/>
      <c r="AT1002" s="246" t="s">
        <v>358</v>
      </c>
      <c r="AU1002" s="246" t="s">
        <v>82</v>
      </c>
      <c r="AV1002" s="13" t="s">
        <v>138</v>
      </c>
      <c r="AW1002" s="13" t="s">
        <v>35</v>
      </c>
      <c r="AX1002" s="13" t="s">
        <v>74</v>
      </c>
      <c r="AY1002" s="246" t="s">
        <v>351</v>
      </c>
    </row>
    <row r="1003" spans="1:51" s="13" customFormat="1" ht="12">
      <c r="A1003" s="13"/>
      <c r="B1003" s="236"/>
      <c r="C1003" s="237"/>
      <c r="D1003" s="227" t="s">
        <v>358</v>
      </c>
      <c r="E1003" s="238" t="s">
        <v>333</v>
      </c>
      <c r="F1003" s="239" t="s">
        <v>2265</v>
      </c>
      <c r="G1003" s="237"/>
      <c r="H1003" s="240">
        <v>23.728</v>
      </c>
      <c r="I1003" s="241"/>
      <c r="J1003" s="237"/>
      <c r="K1003" s="237"/>
      <c r="L1003" s="242"/>
      <c r="M1003" s="243"/>
      <c r="N1003" s="244"/>
      <c r="O1003" s="244"/>
      <c r="P1003" s="244"/>
      <c r="Q1003" s="244"/>
      <c r="R1003" s="244"/>
      <c r="S1003" s="244"/>
      <c r="T1003" s="245"/>
      <c r="U1003" s="13"/>
      <c r="V1003" s="13"/>
      <c r="W1003" s="13"/>
      <c r="X1003" s="13"/>
      <c r="Y1003" s="13"/>
      <c r="Z1003" s="13"/>
      <c r="AA1003" s="13"/>
      <c r="AB1003" s="13"/>
      <c r="AC1003" s="13"/>
      <c r="AD1003" s="13"/>
      <c r="AE1003" s="13"/>
      <c r="AT1003" s="246" t="s">
        <v>358</v>
      </c>
      <c r="AU1003" s="246" t="s">
        <v>82</v>
      </c>
      <c r="AV1003" s="13" t="s">
        <v>138</v>
      </c>
      <c r="AW1003" s="13" t="s">
        <v>35</v>
      </c>
      <c r="AX1003" s="13" t="s">
        <v>74</v>
      </c>
      <c r="AY1003" s="246" t="s">
        <v>351</v>
      </c>
    </row>
    <row r="1004" spans="1:51" s="13" customFormat="1" ht="12">
      <c r="A1004" s="13"/>
      <c r="B1004" s="236"/>
      <c r="C1004" s="237"/>
      <c r="D1004" s="227" t="s">
        <v>358</v>
      </c>
      <c r="E1004" s="238" t="s">
        <v>2266</v>
      </c>
      <c r="F1004" s="239" t="s">
        <v>2267</v>
      </c>
      <c r="G1004" s="237"/>
      <c r="H1004" s="240">
        <v>211.696</v>
      </c>
      <c r="I1004" s="241"/>
      <c r="J1004" s="237"/>
      <c r="K1004" s="237"/>
      <c r="L1004" s="242"/>
      <c r="M1004" s="243"/>
      <c r="N1004" s="244"/>
      <c r="O1004" s="244"/>
      <c r="P1004" s="244"/>
      <c r="Q1004" s="244"/>
      <c r="R1004" s="244"/>
      <c r="S1004" s="244"/>
      <c r="T1004" s="245"/>
      <c r="U1004" s="13"/>
      <c r="V1004" s="13"/>
      <c r="W1004" s="13"/>
      <c r="X1004" s="13"/>
      <c r="Y1004" s="13"/>
      <c r="Z1004" s="13"/>
      <c r="AA1004" s="13"/>
      <c r="AB1004" s="13"/>
      <c r="AC1004" s="13"/>
      <c r="AD1004" s="13"/>
      <c r="AE1004" s="13"/>
      <c r="AT1004" s="246" t="s">
        <v>358</v>
      </c>
      <c r="AU1004" s="246" t="s">
        <v>82</v>
      </c>
      <c r="AV1004" s="13" t="s">
        <v>138</v>
      </c>
      <c r="AW1004" s="13" t="s">
        <v>35</v>
      </c>
      <c r="AX1004" s="13" t="s">
        <v>82</v>
      </c>
      <c r="AY1004" s="246" t="s">
        <v>351</v>
      </c>
    </row>
    <row r="1005" spans="1:63" s="11" customFormat="1" ht="25.9" customHeight="1">
      <c r="A1005" s="11"/>
      <c r="B1005" s="198"/>
      <c r="C1005" s="199"/>
      <c r="D1005" s="200" t="s">
        <v>73</v>
      </c>
      <c r="E1005" s="201" t="s">
        <v>2268</v>
      </c>
      <c r="F1005" s="201" t="s">
        <v>2269</v>
      </c>
      <c r="G1005" s="199"/>
      <c r="H1005" s="199"/>
      <c r="I1005" s="202"/>
      <c r="J1005" s="203">
        <f>BK1005</f>
        <v>0</v>
      </c>
      <c r="K1005" s="199"/>
      <c r="L1005" s="204"/>
      <c r="M1005" s="205"/>
      <c r="N1005" s="206"/>
      <c r="O1005" s="206"/>
      <c r="P1005" s="207">
        <f>SUM(P1006:P1013)</f>
        <v>0</v>
      </c>
      <c r="Q1005" s="206"/>
      <c r="R1005" s="207">
        <f>SUM(R1006:R1013)</f>
        <v>0.25177150000000004</v>
      </c>
      <c r="S1005" s="206"/>
      <c r="T1005" s="208">
        <f>SUM(T1006:T1013)</f>
        <v>0</v>
      </c>
      <c r="U1005" s="11"/>
      <c r="V1005" s="11"/>
      <c r="W1005" s="11"/>
      <c r="X1005" s="11"/>
      <c r="Y1005" s="11"/>
      <c r="Z1005" s="11"/>
      <c r="AA1005" s="11"/>
      <c r="AB1005" s="11"/>
      <c r="AC1005" s="11"/>
      <c r="AD1005" s="11"/>
      <c r="AE1005" s="11"/>
      <c r="AR1005" s="209" t="s">
        <v>228</v>
      </c>
      <c r="AT1005" s="210" t="s">
        <v>73</v>
      </c>
      <c r="AU1005" s="210" t="s">
        <v>74</v>
      </c>
      <c r="AY1005" s="209" t="s">
        <v>351</v>
      </c>
      <c r="BK1005" s="211">
        <f>SUM(BK1006:BK1013)</f>
        <v>0</v>
      </c>
    </row>
    <row r="1006" spans="1:65" s="2" customFormat="1" ht="21.75" customHeight="1">
      <c r="A1006" s="38"/>
      <c r="B1006" s="39"/>
      <c r="C1006" s="212" t="s">
        <v>2270</v>
      </c>
      <c r="D1006" s="212" t="s">
        <v>352</v>
      </c>
      <c r="E1006" s="213" t="s">
        <v>2271</v>
      </c>
      <c r="F1006" s="214" t="s">
        <v>2272</v>
      </c>
      <c r="G1006" s="215" t="s">
        <v>398</v>
      </c>
      <c r="H1006" s="216">
        <v>531.409</v>
      </c>
      <c r="I1006" s="217"/>
      <c r="J1006" s="218">
        <f>ROUND(I1006*H1006,2)</f>
        <v>0</v>
      </c>
      <c r="K1006" s="214" t="s">
        <v>356</v>
      </c>
      <c r="L1006" s="44"/>
      <c r="M1006" s="219" t="s">
        <v>28</v>
      </c>
      <c r="N1006" s="220" t="s">
        <v>45</v>
      </c>
      <c r="O1006" s="84"/>
      <c r="P1006" s="221">
        <f>O1006*H1006</f>
        <v>0</v>
      </c>
      <c r="Q1006" s="221">
        <v>0.0002</v>
      </c>
      <c r="R1006" s="221">
        <f>Q1006*H1006</f>
        <v>0.10628180000000001</v>
      </c>
      <c r="S1006" s="221">
        <v>0</v>
      </c>
      <c r="T1006" s="222">
        <f>S1006*H1006</f>
        <v>0</v>
      </c>
      <c r="U1006" s="38"/>
      <c r="V1006" s="38"/>
      <c r="W1006" s="38"/>
      <c r="X1006" s="38"/>
      <c r="Y1006" s="38"/>
      <c r="Z1006" s="38"/>
      <c r="AA1006" s="38"/>
      <c r="AB1006" s="38"/>
      <c r="AC1006" s="38"/>
      <c r="AD1006" s="38"/>
      <c r="AE1006" s="38"/>
      <c r="AR1006" s="223" t="s">
        <v>228</v>
      </c>
      <c r="AT1006" s="223" t="s">
        <v>352</v>
      </c>
      <c r="AU1006" s="223" t="s">
        <v>82</v>
      </c>
      <c r="AY1006" s="17" t="s">
        <v>351</v>
      </c>
      <c r="BE1006" s="224">
        <f>IF(N1006="základní",J1006,0)</f>
        <v>0</v>
      </c>
      <c r="BF1006" s="224">
        <f>IF(N1006="snížená",J1006,0)</f>
        <v>0</v>
      </c>
      <c r="BG1006" s="224">
        <f>IF(N1006="zákl. přenesená",J1006,0)</f>
        <v>0</v>
      </c>
      <c r="BH1006" s="224">
        <f>IF(N1006="sníž. přenesená",J1006,0)</f>
        <v>0</v>
      </c>
      <c r="BI1006" s="224">
        <f>IF(N1006="nulová",J1006,0)</f>
        <v>0</v>
      </c>
      <c r="BJ1006" s="17" t="s">
        <v>82</v>
      </c>
      <c r="BK1006" s="224">
        <f>ROUND(I1006*H1006,2)</f>
        <v>0</v>
      </c>
      <c r="BL1006" s="17" t="s">
        <v>228</v>
      </c>
      <c r="BM1006" s="223" t="s">
        <v>2273</v>
      </c>
    </row>
    <row r="1007" spans="1:51" s="13" customFormat="1" ht="12">
      <c r="A1007" s="13"/>
      <c r="B1007" s="236"/>
      <c r="C1007" s="237"/>
      <c r="D1007" s="227" t="s">
        <v>358</v>
      </c>
      <c r="E1007" s="238" t="s">
        <v>2274</v>
      </c>
      <c r="F1007" s="239" t="s">
        <v>2275</v>
      </c>
      <c r="G1007" s="237"/>
      <c r="H1007" s="240">
        <v>366.168</v>
      </c>
      <c r="I1007" s="241"/>
      <c r="J1007" s="237"/>
      <c r="K1007" s="237"/>
      <c r="L1007" s="242"/>
      <c r="M1007" s="243"/>
      <c r="N1007" s="244"/>
      <c r="O1007" s="244"/>
      <c r="P1007" s="244"/>
      <c r="Q1007" s="244"/>
      <c r="R1007" s="244"/>
      <c r="S1007" s="244"/>
      <c r="T1007" s="245"/>
      <c r="U1007" s="13"/>
      <c r="V1007" s="13"/>
      <c r="W1007" s="13"/>
      <c r="X1007" s="13"/>
      <c r="Y1007" s="13"/>
      <c r="Z1007" s="13"/>
      <c r="AA1007" s="13"/>
      <c r="AB1007" s="13"/>
      <c r="AC1007" s="13"/>
      <c r="AD1007" s="13"/>
      <c r="AE1007" s="13"/>
      <c r="AT1007" s="246" t="s">
        <v>358</v>
      </c>
      <c r="AU1007" s="246" t="s">
        <v>82</v>
      </c>
      <c r="AV1007" s="13" t="s">
        <v>138</v>
      </c>
      <c r="AW1007" s="13" t="s">
        <v>35</v>
      </c>
      <c r="AX1007" s="13" t="s">
        <v>74</v>
      </c>
      <c r="AY1007" s="246" t="s">
        <v>351</v>
      </c>
    </row>
    <row r="1008" spans="1:51" s="13" customFormat="1" ht="12">
      <c r="A1008" s="13"/>
      <c r="B1008" s="236"/>
      <c r="C1008" s="237"/>
      <c r="D1008" s="227" t="s">
        <v>358</v>
      </c>
      <c r="E1008" s="238" t="s">
        <v>335</v>
      </c>
      <c r="F1008" s="239" t="s">
        <v>786</v>
      </c>
      <c r="G1008" s="237"/>
      <c r="H1008" s="240">
        <v>165.241</v>
      </c>
      <c r="I1008" s="241"/>
      <c r="J1008" s="237"/>
      <c r="K1008" s="237"/>
      <c r="L1008" s="242"/>
      <c r="M1008" s="243"/>
      <c r="N1008" s="244"/>
      <c r="O1008" s="244"/>
      <c r="P1008" s="244"/>
      <c r="Q1008" s="244"/>
      <c r="R1008" s="244"/>
      <c r="S1008" s="244"/>
      <c r="T1008" s="245"/>
      <c r="U1008" s="13"/>
      <c r="V1008" s="13"/>
      <c r="W1008" s="13"/>
      <c r="X1008" s="13"/>
      <c r="Y1008" s="13"/>
      <c r="Z1008" s="13"/>
      <c r="AA1008" s="13"/>
      <c r="AB1008" s="13"/>
      <c r="AC1008" s="13"/>
      <c r="AD1008" s="13"/>
      <c r="AE1008" s="13"/>
      <c r="AT1008" s="246" t="s">
        <v>358</v>
      </c>
      <c r="AU1008" s="246" t="s">
        <v>82</v>
      </c>
      <c r="AV1008" s="13" t="s">
        <v>138</v>
      </c>
      <c r="AW1008" s="13" t="s">
        <v>35</v>
      </c>
      <c r="AX1008" s="13" t="s">
        <v>74</v>
      </c>
      <c r="AY1008" s="246" t="s">
        <v>351</v>
      </c>
    </row>
    <row r="1009" spans="1:51" s="13" customFormat="1" ht="12">
      <c r="A1009" s="13"/>
      <c r="B1009" s="236"/>
      <c r="C1009" s="237"/>
      <c r="D1009" s="227" t="s">
        <v>358</v>
      </c>
      <c r="E1009" s="238" t="s">
        <v>2276</v>
      </c>
      <c r="F1009" s="239" t="s">
        <v>2277</v>
      </c>
      <c r="G1009" s="237"/>
      <c r="H1009" s="240">
        <v>531.409</v>
      </c>
      <c r="I1009" s="241"/>
      <c r="J1009" s="237"/>
      <c r="K1009" s="237"/>
      <c r="L1009" s="242"/>
      <c r="M1009" s="243"/>
      <c r="N1009" s="244"/>
      <c r="O1009" s="244"/>
      <c r="P1009" s="244"/>
      <c r="Q1009" s="244"/>
      <c r="R1009" s="244"/>
      <c r="S1009" s="244"/>
      <c r="T1009" s="245"/>
      <c r="U1009" s="13"/>
      <c r="V1009" s="13"/>
      <c r="W1009" s="13"/>
      <c r="X1009" s="13"/>
      <c r="Y1009" s="13"/>
      <c r="Z1009" s="13"/>
      <c r="AA1009" s="13"/>
      <c r="AB1009" s="13"/>
      <c r="AC1009" s="13"/>
      <c r="AD1009" s="13"/>
      <c r="AE1009" s="13"/>
      <c r="AT1009" s="246" t="s">
        <v>358</v>
      </c>
      <c r="AU1009" s="246" t="s">
        <v>82</v>
      </c>
      <c r="AV1009" s="13" t="s">
        <v>138</v>
      </c>
      <c r="AW1009" s="13" t="s">
        <v>35</v>
      </c>
      <c r="AX1009" s="13" t="s">
        <v>82</v>
      </c>
      <c r="AY1009" s="246" t="s">
        <v>351</v>
      </c>
    </row>
    <row r="1010" spans="1:65" s="2" customFormat="1" ht="33" customHeight="1">
      <c r="A1010" s="38"/>
      <c r="B1010" s="39"/>
      <c r="C1010" s="212" t="s">
        <v>2278</v>
      </c>
      <c r="D1010" s="212" t="s">
        <v>352</v>
      </c>
      <c r="E1010" s="213" t="s">
        <v>2279</v>
      </c>
      <c r="F1010" s="214" t="s">
        <v>2280</v>
      </c>
      <c r="G1010" s="215" t="s">
        <v>398</v>
      </c>
      <c r="H1010" s="216">
        <v>531.409</v>
      </c>
      <c r="I1010" s="217"/>
      <c r="J1010" s="218">
        <f>ROUND(I1010*H1010,2)</f>
        <v>0</v>
      </c>
      <c r="K1010" s="214" t="s">
        <v>356</v>
      </c>
      <c r="L1010" s="44"/>
      <c r="M1010" s="219" t="s">
        <v>28</v>
      </c>
      <c r="N1010" s="220" t="s">
        <v>45</v>
      </c>
      <c r="O1010" s="84"/>
      <c r="P1010" s="221">
        <f>O1010*H1010</f>
        <v>0</v>
      </c>
      <c r="Q1010" s="221">
        <v>0.00026</v>
      </c>
      <c r="R1010" s="221">
        <f>Q1010*H1010</f>
        <v>0.13816634</v>
      </c>
      <c r="S1010" s="221">
        <v>0</v>
      </c>
      <c r="T1010" s="222">
        <f>S1010*H1010</f>
        <v>0</v>
      </c>
      <c r="U1010" s="38"/>
      <c r="V1010" s="38"/>
      <c r="W1010" s="38"/>
      <c r="X1010" s="38"/>
      <c r="Y1010" s="38"/>
      <c r="Z1010" s="38"/>
      <c r="AA1010" s="38"/>
      <c r="AB1010" s="38"/>
      <c r="AC1010" s="38"/>
      <c r="AD1010" s="38"/>
      <c r="AE1010" s="38"/>
      <c r="AR1010" s="223" t="s">
        <v>228</v>
      </c>
      <c r="AT1010" s="223" t="s">
        <v>352</v>
      </c>
      <c r="AU1010" s="223" t="s">
        <v>82</v>
      </c>
      <c r="AY1010" s="17" t="s">
        <v>351</v>
      </c>
      <c r="BE1010" s="224">
        <f>IF(N1010="základní",J1010,0)</f>
        <v>0</v>
      </c>
      <c r="BF1010" s="224">
        <f>IF(N1010="snížená",J1010,0)</f>
        <v>0</v>
      </c>
      <c r="BG1010" s="224">
        <f>IF(N1010="zákl. přenesená",J1010,0)</f>
        <v>0</v>
      </c>
      <c r="BH1010" s="224">
        <f>IF(N1010="sníž. přenesená",J1010,0)</f>
        <v>0</v>
      </c>
      <c r="BI1010" s="224">
        <f>IF(N1010="nulová",J1010,0)</f>
        <v>0</v>
      </c>
      <c r="BJ1010" s="17" t="s">
        <v>82</v>
      </c>
      <c r="BK1010" s="224">
        <f>ROUND(I1010*H1010,2)</f>
        <v>0</v>
      </c>
      <c r="BL1010" s="17" t="s">
        <v>228</v>
      </c>
      <c r="BM1010" s="223" t="s">
        <v>2281</v>
      </c>
    </row>
    <row r="1011" spans="1:51" s="13" customFormat="1" ht="12">
      <c r="A1011" s="13"/>
      <c r="B1011" s="236"/>
      <c r="C1011" s="237"/>
      <c r="D1011" s="227" t="s">
        <v>358</v>
      </c>
      <c r="E1011" s="238" t="s">
        <v>2282</v>
      </c>
      <c r="F1011" s="239" t="s">
        <v>2283</v>
      </c>
      <c r="G1011" s="237"/>
      <c r="H1011" s="240">
        <v>531.409</v>
      </c>
      <c r="I1011" s="241"/>
      <c r="J1011" s="237"/>
      <c r="K1011" s="237"/>
      <c r="L1011" s="242"/>
      <c r="M1011" s="243"/>
      <c r="N1011" s="244"/>
      <c r="O1011" s="244"/>
      <c r="P1011" s="244"/>
      <c r="Q1011" s="244"/>
      <c r="R1011" s="244"/>
      <c r="S1011" s="244"/>
      <c r="T1011" s="245"/>
      <c r="U1011" s="13"/>
      <c r="V1011" s="13"/>
      <c r="W1011" s="13"/>
      <c r="X1011" s="13"/>
      <c r="Y1011" s="13"/>
      <c r="Z1011" s="13"/>
      <c r="AA1011" s="13"/>
      <c r="AB1011" s="13"/>
      <c r="AC1011" s="13"/>
      <c r="AD1011" s="13"/>
      <c r="AE1011" s="13"/>
      <c r="AT1011" s="246" t="s">
        <v>358</v>
      </c>
      <c r="AU1011" s="246" t="s">
        <v>82</v>
      </c>
      <c r="AV1011" s="13" t="s">
        <v>138</v>
      </c>
      <c r="AW1011" s="13" t="s">
        <v>35</v>
      </c>
      <c r="AX1011" s="13" t="s">
        <v>82</v>
      </c>
      <c r="AY1011" s="246" t="s">
        <v>351</v>
      </c>
    </row>
    <row r="1012" spans="1:65" s="2" customFormat="1" ht="44.25" customHeight="1">
      <c r="A1012" s="38"/>
      <c r="B1012" s="39"/>
      <c r="C1012" s="212" t="s">
        <v>2284</v>
      </c>
      <c r="D1012" s="212" t="s">
        <v>352</v>
      </c>
      <c r="E1012" s="213" t="s">
        <v>2285</v>
      </c>
      <c r="F1012" s="214" t="s">
        <v>2286</v>
      </c>
      <c r="G1012" s="215" t="s">
        <v>398</v>
      </c>
      <c r="H1012" s="216">
        <v>366.168</v>
      </c>
      <c r="I1012" s="217"/>
      <c r="J1012" s="218">
        <f>ROUND(I1012*H1012,2)</f>
        <v>0</v>
      </c>
      <c r="K1012" s="214" t="s">
        <v>356</v>
      </c>
      <c r="L1012" s="44"/>
      <c r="M1012" s="219" t="s">
        <v>28</v>
      </c>
      <c r="N1012" s="220" t="s">
        <v>45</v>
      </c>
      <c r="O1012" s="84"/>
      <c r="P1012" s="221">
        <f>O1012*H1012</f>
        <v>0</v>
      </c>
      <c r="Q1012" s="221">
        <v>2E-05</v>
      </c>
      <c r="R1012" s="221">
        <f>Q1012*H1012</f>
        <v>0.007323360000000001</v>
      </c>
      <c r="S1012" s="221">
        <v>0</v>
      </c>
      <c r="T1012" s="222">
        <f>S1012*H1012</f>
        <v>0</v>
      </c>
      <c r="U1012" s="38"/>
      <c r="V1012" s="38"/>
      <c r="W1012" s="38"/>
      <c r="X1012" s="38"/>
      <c r="Y1012" s="38"/>
      <c r="Z1012" s="38"/>
      <c r="AA1012" s="38"/>
      <c r="AB1012" s="38"/>
      <c r="AC1012" s="38"/>
      <c r="AD1012" s="38"/>
      <c r="AE1012" s="38"/>
      <c r="AR1012" s="223" t="s">
        <v>228</v>
      </c>
      <c r="AT1012" s="223" t="s">
        <v>352</v>
      </c>
      <c r="AU1012" s="223" t="s">
        <v>82</v>
      </c>
      <c r="AY1012" s="17" t="s">
        <v>351</v>
      </c>
      <c r="BE1012" s="224">
        <f>IF(N1012="základní",J1012,0)</f>
        <v>0</v>
      </c>
      <c r="BF1012" s="224">
        <f>IF(N1012="snížená",J1012,0)</f>
        <v>0</v>
      </c>
      <c r="BG1012" s="224">
        <f>IF(N1012="zákl. přenesená",J1012,0)</f>
        <v>0</v>
      </c>
      <c r="BH1012" s="224">
        <f>IF(N1012="sníž. přenesená",J1012,0)</f>
        <v>0</v>
      </c>
      <c r="BI1012" s="224">
        <f>IF(N1012="nulová",J1012,0)</f>
        <v>0</v>
      </c>
      <c r="BJ1012" s="17" t="s">
        <v>82</v>
      </c>
      <c r="BK1012" s="224">
        <f>ROUND(I1012*H1012,2)</f>
        <v>0</v>
      </c>
      <c r="BL1012" s="17" t="s">
        <v>228</v>
      </c>
      <c r="BM1012" s="223" t="s">
        <v>2287</v>
      </c>
    </row>
    <row r="1013" spans="1:51" s="13" customFormat="1" ht="12">
      <c r="A1013" s="13"/>
      <c r="B1013" s="236"/>
      <c r="C1013" s="237"/>
      <c r="D1013" s="227" t="s">
        <v>358</v>
      </c>
      <c r="E1013" s="238" t="s">
        <v>2288</v>
      </c>
      <c r="F1013" s="239" t="s">
        <v>2275</v>
      </c>
      <c r="G1013" s="237"/>
      <c r="H1013" s="240">
        <v>366.168</v>
      </c>
      <c r="I1013" s="241"/>
      <c r="J1013" s="237"/>
      <c r="K1013" s="237"/>
      <c r="L1013" s="242"/>
      <c r="M1013" s="243"/>
      <c r="N1013" s="244"/>
      <c r="O1013" s="244"/>
      <c r="P1013" s="244"/>
      <c r="Q1013" s="244"/>
      <c r="R1013" s="244"/>
      <c r="S1013" s="244"/>
      <c r="T1013" s="245"/>
      <c r="U1013" s="13"/>
      <c r="V1013" s="13"/>
      <c r="W1013" s="13"/>
      <c r="X1013" s="13"/>
      <c r="Y1013" s="13"/>
      <c r="Z1013" s="13"/>
      <c r="AA1013" s="13"/>
      <c r="AB1013" s="13"/>
      <c r="AC1013" s="13"/>
      <c r="AD1013" s="13"/>
      <c r="AE1013" s="13"/>
      <c r="AT1013" s="246" t="s">
        <v>358</v>
      </c>
      <c r="AU1013" s="246" t="s">
        <v>82</v>
      </c>
      <c r="AV1013" s="13" t="s">
        <v>138</v>
      </c>
      <c r="AW1013" s="13" t="s">
        <v>35</v>
      </c>
      <c r="AX1013" s="13" t="s">
        <v>82</v>
      </c>
      <c r="AY1013" s="246" t="s">
        <v>351</v>
      </c>
    </row>
    <row r="1014" spans="1:63" s="11" customFormat="1" ht="25.9" customHeight="1">
      <c r="A1014" s="11"/>
      <c r="B1014" s="198"/>
      <c r="C1014" s="199"/>
      <c r="D1014" s="200" t="s">
        <v>73</v>
      </c>
      <c r="E1014" s="201" t="s">
        <v>970</v>
      </c>
      <c r="F1014" s="201" t="s">
        <v>2289</v>
      </c>
      <c r="G1014" s="199"/>
      <c r="H1014" s="199"/>
      <c r="I1014" s="202"/>
      <c r="J1014" s="203">
        <f>BK1014</f>
        <v>0</v>
      </c>
      <c r="K1014" s="199"/>
      <c r="L1014" s="204"/>
      <c r="M1014" s="205"/>
      <c r="N1014" s="206"/>
      <c r="O1014" s="206"/>
      <c r="P1014" s="207">
        <f>SUM(P1015:P1021)</f>
        <v>0</v>
      </c>
      <c r="Q1014" s="206"/>
      <c r="R1014" s="207">
        <f>SUM(R1015:R1021)</f>
        <v>13.991231639999999</v>
      </c>
      <c r="S1014" s="206"/>
      <c r="T1014" s="208">
        <f>SUM(T1015:T1021)</f>
        <v>0</v>
      </c>
      <c r="U1014" s="11"/>
      <c r="V1014" s="11"/>
      <c r="W1014" s="11"/>
      <c r="X1014" s="11"/>
      <c r="Y1014" s="11"/>
      <c r="Z1014" s="11"/>
      <c r="AA1014" s="11"/>
      <c r="AB1014" s="11"/>
      <c r="AC1014" s="11"/>
      <c r="AD1014" s="11"/>
      <c r="AE1014" s="11"/>
      <c r="AR1014" s="209" t="s">
        <v>228</v>
      </c>
      <c r="AT1014" s="210" t="s">
        <v>73</v>
      </c>
      <c r="AU1014" s="210" t="s">
        <v>74</v>
      </c>
      <c r="AY1014" s="209" t="s">
        <v>351</v>
      </c>
      <c r="BK1014" s="211">
        <f>SUM(BK1015:BK1021)</f>
        <v>0</v>
      </c>
    </row>
    <row r="1015" spans="1:65" s="2" customFormat="1" ht="44.25" customHeight="1">
      <c r="A1015" s="38"/>
      <c r="B1015" s="39"/>
      <c r="C1015" s="212" t="s">
        <v>2290</v>
      </c>
      <c r="D1015" s="212" t="s">
        <v>352</v>
      </c>
      <c r="E1015" s="213" t="s">
        <v>2291</v>
      </c>
      <c r="F1015" s="214" t="s">
        <v>2292</v>
      </c>
      <c r="G1015" s="215" t="s">
        <v>612</v>
      </c>
      <c r="H1015" s="216">
        <v>64.85</v>
      </c>
      <c r="I1015" s="217"/>
      <c r="J1015" s="218">
        <f>ROUND(I1015*H1015,2)</f>
        <v>0</v>
      </c>
      <c r="K1015" s="214" t="s">
        <v>356</v>
      </c>
      <c r="L1015" s="44"/>
      <c r="M1015" s="219" t="s">
        <v>28</v>
      </c>
      <c r="N1015" s="220" t="s">
        <v>45</v>
      </c>
      <c r="O1015" s="84"/>
      <c r="P1015" s="221">
        <f>O1015*H1015</f>
        <v>0</v>
      </c>
      <c r="Q1015" s="221">
        <v>0.1295</v>
      </c>
      <c r="R1015" s="221">
        <f>Q1015*H1015</f>
        <v>8.398075</v>
      </c>
      <c r="S1015" s="221">
        <v>0</v>
      </c>
      <c r="T1015" s="222">
        <f>S1015*H1015</f>
        <v>0</v>
      </c>
      <c r="U1015" s="38"/>
      <c r="V1015" s="38"/>
      <c r="W1015" s="38"/>
      <c r="X1015" s="38"/>
      <c r="Y1015" s="38"/>
      <c r="Z1015" s="38"/>
      <c r="AA1015" s="38"/>
      <c r="AB1015" s="38"/>
      <c r="AC1015" s="38"/>
      <c r="AD1015" s="38"/>
      <c r="AE1015" s="38"/>
      <c r="AR1015" s="223" t="s">
        <v>228</v>
      </c>
      <c r="AT1015" s="223" t="s">
        <v>352</v>
      </c>
      <c r="AU1015" s="223" t="s">
        <v>82</v>
      </c>
      <c r="AY1015" s="17" t="s">
        <v>351</v>
      </c>
      <c r="BE1015" s="224">
        <f>IF(N1015="základní",J1015,0)</f>
        <v>0</v>
      </c>
      <c r="BF1015" s="224">
        <f>IF(N1015="snížená",J1015,0)</f>
        <v>0</v>
      </c>
      <c r="BG1015" s="224">
        <f>IF(N1015="zákl. přenesená",J1015,0)</f>
        <v>0</v>
      </c>
      <c r="BH1015" s="224">
        <f>IF(N1015="sníž. přenesená",J1015,0)</f>
        <v>0</v>
      </c>
      <c r="BI1015" s="224">
        <f>IF(N1015="nulová",J1015,0)</f>
        <v>0</v>
      </c>
      <c r="BJ1015" s="17" t="s">
        <v>82</v>
      </c>
      <c r="BK1015" s="224">
        <f>ROUND(I1015*H1015,2)</f>
        <v>0</v>
      </c>
      <c r="BL1015" s="17" t="s">
        <v>228</v>
      </c>
      <c r="BM1015" s="223" t="s">
        <v>2293</v>
      </c>
    </row>
    <row r="1016" spans="1:51" s="12" customFormat="1" ht="12">
      <c r="A1016" s="12"/>
      <c r="B1016" s="225"/>
      <c r="C1016" s="226"/>
      <c r="D1016" s="227" t="s">
        <v>358</v>
      </c>
      <c r="E1016" s="228" t="s">
        <v>28</v>
      </c>
      <c r="F1016" s="229" t="s">
        <v>582</v>
      </c>
      <c r="G1016" s="226"/>
      <c r="H1016" s="228" t="s">
        <v>28</v>
      </c>
      <c r="I1016" s="230"/>
      <c r="J1016" s="226"/>
      <c r="K1016" s="226"/>
      <c r="L1016" s="231"/>
      <c r="M1016" s="232"/>
      <c r="N1016" s="233"/>
      <c r="O1016" s="233"/>
      <c r="P1016" s="233"/>
      <c r="Q1016" s="233"/>
      <c r="R1016" s="233"/>
      <c r="S1016" s="233"/>
      <c r="T1016" s="234"/>
      <c r="U1016" s="12"/>
      <c r="V1016" s="12"/>
      <c r="W1016" s="12"/>
      <c r="X1016" s="12"/>
      <c r="Y1016" s="12"/>
      <c r="Z1016" s="12"/>
      <c r="AA1016" s="12"/>
      <c r="AB1016" s="12"/>
      <c r="AC1016" s="12"/>
      <c r="AD1016" s="12"/>
      <c r="AE1016" s="12"/>
      <c r="AT1016" s="235" t="s">
        <v>358</v>
      </c>
      <c r="AU1016" s="235" t="s">
        <v>82</v>
      </c>
      <c r="AV1016" s="12" t="s">
        <v>82</v>
      </c>
      <c r="AW1016" s="12" t="s">
        <v>35</v>
      </c>
      <c r="AX1016" s="12" t="s">
        <v>74</v>
      </c>
      <c r="AY1016" s="235" t="s">
        <v>351</v>
      </c>
    </row>
    <row r="1017" spans="1:51" s="13" customFormat="1" ht="12">
      <c r="A1017" s="13"/>
      <c r="B1017" s="236"/>
      <c r="C1017" s="237"/>
      <c r="D1017" s="227" t="s">
        <v>358</v>
      </c>
      <c r="E1017" s="238" t="s">
        <v>2294</v>
      </c>
      <c r="F1017" s="239" t="s">
        <v>2295</v>
      </c>
      <c r="G1017" s="237"/>
      <c r="H1017" s="240">
        <v>64.85</v>
      </c>
      <c r="I1017" s="241"/>
      <c r="J1017" s="237"/>
      <c r="K1017" s="237"/>
      <c r="L1017" s="242"/>
      <c r="M1017" s="243"/>
      <c r="N1017" s="244"/>
      <c r="O1017" s="244"/>
      <c r="P1017" s="244"/>
      <c r="Q1017" s="244"/>
      <c r="R1017" s="244"/>
      <c r="S1017" s="244"/>
      <c r="T1017" s="245"/>
      <c r="U1017" s="13"/>
      <c r="V1017" s="13"/>
      <c r="W1017" s="13"/>
      <c r="X1017" s="13"/>
      <c r="Y1017" s="13"/>
      <c r="Z1017" s="13"/>
      <c r="AA1017" s="13"/>
      <c r="AB1017" s="13"/>
      <c r="AC1017" s="13"/>
      <c r="AD1017" s="13"/>
      <c r="AE1017" s="13"/>
      <c r="AT1017" s="246" t="s">
        <v>358</v>
      </c>
      <c r="AU1017" s="246" t="s">
        <v>82</v>
      </c>
      <c r="AV1017" s="13" t="s">
        <v>138</v>
      </c>
      <c r="AW1017" s="13" t="s">
        <v>35</v>
      </c>
      <c r="AX1017" s="13" t="s">
        <v>82</v>
      </c>
      <c r="AY1017" s="246" t="s">
        <v>351</v>
      </c>
    </row>
    <row r="1018" spans="1:65" s="2" customFormat="1" ht="16.5" customHeight="1">
      <c r="A1018" s="38"/>
      <c r="B1018" s="39"/>
      <c r="C1018" s="247" t="s">
        <v>2296</v>
      </c>
      <c r="D1018" s="247" t="s">
        <v>612</v>
      </c>
      <c r="E1018" s="248" t="s">
        <v>2297</v>
      </c>
      <c r="F1018" s="249" t="s">
        <v>2298</v>
      </c>
      <c r="G1018" s="250" t="s">
        <v>534</v>
      </c>
      <c r="H1018" s="251">
        <v>133.591</v>
      </c>
      <c r="I1018" s="252"/>
      <c r="J1018" s="253">
        <f>ROUND(I1018*H1018,2)</f>
        <v>0</v>
      </c>
      <c r="K1018" s="249" t="s">
        <v>356</v>
      </c>
      <c r="L1018" s="254"/>
      <c r="M1018" s="255" t="s">
        <v>28</v>
      </c>
      <c r="N1018" s="256" t="s">
        <v>45</v>
      </c>
      <c r="O1018" s="84"/>
      <c r="P1018" s="221">
        <f>O1018*H1018</f>
        <v>0</v>
      </c>
      <c r="Q1018" s="221">
        <v>0.009</v>
      </c>
      <c r="R1018" s="221">
        <f>Q1018*H1018</f>
        <v>1.202319</v>
      </c>
      <c r="S1018" s="221">
        <v>0</v>
      </c>
      <c r="T1018" s="222">
        <f>S1018*H1018</f>
        <v>0</v>
      </c>
      <c r="U1018" s="38"/>
      <c r="V1018" s="38"/>
      <c r="W1018" s="38"/>
      <c r="X1018" s="38"/>
      <c r="Y1018" s="38"/>
      <c r="Z1018" s="38"/>
      <c r="AA1018" s="38"/>
      <c r="AB1018" s="38"/>
      <c r="AC1018" s="38"/>
      <c r="AD1018" s="38"/>
      <c r="AE1018" s="38"/>
      <c r="AR1018" s="223" t="s">
        <v>405</v>
      </c>
      <c r="AT1018" s="223" t="s">
        <v>612</v>
      </c>
      <c r="AU1018" s="223" t="s">
        <v>82</v>
      </c>
      <c r="AY1018" s="17" t="s">
        <v>351</v>
      </c>
      <c r="BE1018" s="224">
        <f>IF(N1018="základní",J1018,0)</f>
        <v>0</v>
      </c>
      <c r="BF1018" s="224">
        <f>IF(N1018="snížená",J1018,0)</f>
        <v>0</v>
      </c>
      <c r="BG1018" s="224">
        <f>IF(N1018="zákl. přenesená",J1018,0)</f>
        <v>0</v>
      </c>
      <c r="BH1018" s="224">
        <f>IF(N1018="sníž. přenesená",J1018,0)</f>
        <v>0</v>
      </c>
      <c r="BI1018" s="224">
        <f>IF(N1018="nulová",J1018,0)</f>
        <v>0</v>
      </c>
      <c r="BJ1018" s="17" t="s">
        <v>82</v>
      </c>
      <c r="BK1018" s="224">
        <f>ROUND(I1018*H1018,2)</f>
        <v>0</v>
      </c>
      <c r="BL1018" s="17" t="s">
        <v>228</v>
      </c>
      <c r="BM1018" s="223" t="s">
        <v>2299</v>
      </c>
    </row>
    <row r="1019" spans="1:51" s="13" customFormat="1" ht="12">
      <c r="A1019" s="13"/>
      <c r="B1019" s="236"/>
      <c r="C1019" s="237"/>
      <c r="D1019" s="227" t="s">
        <v>358</v>
      </c>
      <c r="E1019" s="238" t="s">
        <v>2300</v>
      </c>
      <c r="F1019" s="239" t="s">
        <v>2301</v>
      </c>
      <c r="G1019" s="237"/>
      <c r="H1019" s="240">
        <v>133.591</v>
      </c>
      <c r="I1019" s="241"/>
      <c r="J1019" s="237"/>
      <c r="K1019" s="237"/>
      <c r="L1019" s="242"/>
      <c r="M1019" s="243"/>
      <c r="N1019" s="244"/>
      <c r="O1019" s="244"/>
      <c r="P1019" s="244"/>
      <c r="Q1019" s="244"/>
      <c r="R1019" s="244"/>
      <c r="S1019" s="244"/>
      <c r="T1019" s="245"/>
      <c r="U1019" s="13"/>
      <c r="V1019" s="13"/>
      <c r="W1019" s="13"/>
      <c r="X1019" s="13"/>
      <c r="Y1019" s="13"/>
      <c r="Z1019" s="13"/>
      <c r="AA1019" s="13"/>
      <c r="AB1019" s="13"/>
      <c r="AC1019" s="13"/>
      <c r="AD1019" s="13"/>
      <c r="AE1019" s="13"/>
      <c r="AT1019" s="246" t="s">
        <v>358</v>
      </c>
      <c r="AU1019" s="246" t="s">
        <v>82</v>
      </c>
      <c r="AV1019" s="13" t="s">
        <v>138</v>
      </c>
      <c r="AW1019" s="13" t="s">
        <v>35</v>
      </c>
      <c r="AX1019" s="13" t="s">
        <v>82</v>
      </c>
      <c r="AY1019" s="246" t="s">
        <v>351</v>
      </c>
    </row>
    <row r="1020" spans="1:65" s="2" customFormat="1" ht="21.75" customHeight="1">
      <c r="A1020" s="38"/>
      <c r="B1020" s="39"/>
      <c r="C1020" s="212" t="s">
        <v>2302</v>
      </c>
      <c r="D1020" s="212" t="s">
        <v>352</v>
      </c>
      <c r="E1020" s="213" t="s">
        <v>2303</v>
      </c>
      <c r="F1020" s="214" t="s">
        <v>2304</v>
      </c>
      <c r="G1020" s="215" t="s">
        <v>355</v>
      </c>
      <c r="H1020" s="216">
        <v>1.946</v>
      </c>
      <c r="I1020" s="217"/>
      <c r="J1020" s="218">
        <f>ROUND(I1020*H1020,2)</f>
        <v>0</v>
      </c>
      <c r="K1020" s="214" t="s">
        <v>356</v>
      </c>
      <c r="L1020" s="44"/>
      <c r="M1020" s="219" t="s">
        <v>28</v>
      </c>
      <c r="N1020" s="220" t="s">
        <v>45</v>
      </c>
      <c r="O1020" s="84"/>
      <c r="P1020" s="221">
        <f>O1020*H1020</f>
        <v>0</v>
      </c>
      <c r="Q1020" s="221">
        <v>2.25634</v>
      </c>
      <c r="R1020" s="221">
        <f>Q1020*H1020</f>
        <v>4.390837639999999</v>
      </c>
      <c r="S1020" s="221">
        <v>0</v>
      </c>
      <c r="T1020" s="222">
        <f>S1020*H1020</f>
        <v>0</v>
      </c>
      <c r="U1020" s="38"/>
      <c r="V1020" s="38"/>
      <c r="W1020" s="38"/>
      <c r="X1020" s="38"/>
      <c r="Y1020" s="38"/>
      <c r="Z1020" s="38"/>
      <c r="AA1020" s="38"/>
      <c r="AB1020" s="38"/>
      <c r="AC1020" s="38"/>
      <c r="AD1020" s="38"/>
      <c r="AE1020" s="38"/>
      <c r="AR1020" s="223" t="s">
        <v>228</v>
      </c>
      <c r="AT1020" s="223" t="s">
        <v>352</v>
      </c>
      <c r="AU1020" s="223" t="s">
        <v>82</v>
      </c>
      <c r="AY1020" s="17" t="s">
        <v>351</v>
      </c>
      <c r="BE1020" s="224">
        <f>IF(N1020="základní",J1020,0)</f>
        <v>0</v>
      </c>
      <c r="BF1020" s="224">
        <f>IF(N1020="snížená",J1020,0)</f>
        <v>0</v>
      </c>
      <c r="BG1020" s="224">
        <f>IF(N1020="zákl. přenesená",J1020,0)</f>
        <v>0</v>
      </c>
      <c r="BH1020" s="224">
        <f>IF(N1020="sníž. přenesená",J1020,0)</f>
        <v>0</v>
      </c>
      <c r="BI1020" s="224">
        <f>IF(N1020="nulová",J1020,0)</f>
        <v>0</v>
      </c>
      <c r="BJ1020" s="17" t="s">
        <v>82</v>
      </c>
      <c r="BK1020" s="224">
        <f>ROUND(I1020*H1020,2)</f>
        <v>0</v>
      </c>
      <c r="BL1020" s="17" t="s">
        <v>228</v>
      </c>
      <c r="BM1020" s="223" t="s">
        <v>2305</v>
      </c>
    </row>
    <row r="1021" spans="1:51" s="13" customFormat="1" ht="12">
      <c r="A1021" s="13"/>
      <c r="B1021" s="236"/>
      <c r="C1021" s="237"/>
      <c r="D1021" s="227" t="s">
        <v>358</v>
      </c>
      <c r="E1021" s="238" t="s">
        <v>2306</v>
      </c>
      <c r="F1021" s="239" t="s">
        <v>2307</v>
      </c>
      <c r="G1021" s="237"/>
      <c r="H1021" s="240">
        <v>1.946</v>
      </c>
      <c r="I1021" s="241"/>
      <c r="J1021" s="237"/>
      <c r="K1021" s="237"/>
      <c r="L1021" s="242"/>
      <c r="M1021" s="243"/>
      <c r="N1021" s="244"/>
      <c r="O1021" s="244"/>
      <c r="P1021" s="244"/>
      <c r="Q1021" s="244"/>
      <c r="R1021" s="244"/>
      <c r="S1021" s="244"/>
      <c r="T1021" s="245"/>
      <c r="U1021" s="13"/>
      <c r="V1021" s="13"/>
      <c r="W1021" s="13"/>
      <c r="X1021" s="13"/>
      <c r="Y1021" s="13"/>
      <c r="Z1021" s="13"/>
      <c r="AA1021" s="13"/>
      <c r="AB1021" s="13"/>
      <c r="AC1021" s="13"/>
      <c r="AD1021" s="13"/>
      <c r="AE1021" s="13"/>
      <c r="AT1021" s="246" t="s">
        <v>358</v>
      </c>
      <c r="AU1021" s="246" t="s">
        <v>82</v>
      </c>
      <c r="AV1021" s="13" t="s">
        <v>138</v>
      </c>
      <c r="AW1021" s="13" t="s">
        <v>35</v>
      </c>
      <c r="AX1021" s="13" t="s">
        <v>82</v>
      </c>
      <c r="AY1021" s="246" t="s">
        <v>351</v>
      </c>
    </row>
    <row r="1022" spans="1:63" s="11" customFormat="1" ht="25.9" customHeight="1">
      <c r="A1022" s="11"/>
      <c r="B1022" s="198"/>
      <c r="C1022" s="199"/>
      <c r="D1022" s="200" t="s">
        <v>73</v>
      </c>
      <c r="E1022" s="201" t="s">
        <v>987</v>
      </c>
      <c r="F1022" s="201" t="s">
        <v>2308</v>
      </c>
      <c r="G1022" s="199"/>
      <c r="H1022" s="199"/>
      <c r="I1022" s="202"/>
      <c r="J1022" s="203">
        <f>BK1022</f>
        <v>0</v>
      </c>
      <c r="K1022" s="199"/>
      <c r="L1022" s="204"/>
      <c r="M1022" s="205"/>
      <c r="N1022" s="206"/>
      <c r="O1022" s="206"/>
      <c r="P1022" s="207">
        <f>SUM(P1023:P1034)</f>
        <v>0</v>
      </c>
      <c r="Q1022" s="206"/>
      <c r="R1022" s="207">
        <f>SUM(R1023:R1034)</f>
        <v>0.03326</v>
      </c>
      <c r="S1022" s="206"/>
      <c r="T1022" s="208">
        <f>SUM(T1023:T1034)</f>
        <v>0</v>
      </c>
      <c r="U1022" s="11"/>
      <c r="V1022" s="11"/>
      <c r="W1022" s="11"/>
      <c r="X1022" s="11"/>
      <c r="Y1022" s="11"/>
      <c r="Z1022" s="11"/>
      <c r="AA1022" s="11"/>
      <c r="AB1022" s="11"/>
      <c r="AC1022" s="11"/>
      <c r="AD1022" s="11"/>
      <c r="AE1022" s="11"/>
      <c r="AR1022" s="209" t="s">
        <v>228</v>
      </c>
      <c r="AT1022" s="210" t="s">
        <v>73</v>
      </c>
      <c r="AU1022" s="210" t="s">
        <v>74</v>
      </c>
      <c r="AY1022" s="209" t="s">
        <v>351</v>
      </c>
      <c r="BK1022" s="211">
        <f>SUM(BK1023:BK1034)</f>
        <v>0</v>
      </c>
    </row>
    <row r="1023" spans="1:65" s="2" customFormat="1" ht="44.25" customHeight="1">
      <c r="A1023" s="38"/>
      <c r="B1023" s="39"/>
      <c r="C1023" s="212" t="s">
        <v>2309</v>
      </c>
      <c r="D1023" s="212" t="s">
        <v>352</v>
      </c>
      <c r="E1023" s="213" t="s">
        <v>2310</v>
      </c>
      <c r="F1023" s="214" t="s">
        <v>2311</v>
      </c>
      <c r="G1023" s="215" t="s">
        <v>398</v>
      </c>
      <c r="H1023" s="216">
        <v>210.96</v>
      </c>
      <c r="I1023" s="217"/>
      <c r="J1023" s="218">
        <f>ROUND(I1023*H1023,2)</f>
        <v>0</v>
      </c>
      <c r="K1023" s="214" t="s">
        <v>356</v>
      </c>
      <c r="L1023" s="44"/>
      <c r="M1023" s="219" t="s">
        <v>28</v>
      </c>
      <c r="N1023" s="220" t="s">
        <v>45</v>
      </c>
      <c r="O1023" s="84"/>
      <c r="P1023" s="221">
        <f>O1023*H1023</f>
        <v>0</v>
      </c>
      <c r="Q1023" s="221">
        <v>0</v>
      </c>
      <c r="R1023" s="221">
        <f>Q1023*H1023</f>
        <v>0</v>
      </c>
      <c r="S1023" s="221">
        <v>0</v>
      </c>
      <c r="T1023" s="222">
        <f>S1023*H1023</f>
        <v>0</v>
      </c>
      <c r="U1023" s="38"/>
      <c r="V1023" s="38"/>
      <c r="W1023" s="38"/>
      <c r="X1023" s="38"/>
      <c r="Y1023" s="38"/>
      <c r="Z1023" s="38"/>
      <c r="AA1023" s="38"/>
      <c r="AB1023" s="38"/>
      <c r="AC1023" s="38"/>
      <c r="AD1023" s="38"/>
      <c r="AE1023" s="38"/>
      <c r="AR1023" s="223" t="s">
        <v>228</v>
      </c>
      <c r="AT1023" s="223" t="s">
        <v>352</v>
      </c>
      <c r="AU1023" s="223" t="s">
        <v>82</v>
      </c>
      <c r="AY1023" s="17" t="s">
        <v>351</v>
      </c>
      <c r="BE1023" s="224">
        <f>IF(N1023="základní",J1023,0)</f>
        <v>0</v>
      </c>
      <c r="BF1023" s="224">
        <f>IF(N1023="snížená",J1023,0)</f>
        <v>0</v>
      </c>
      <c r="BG1023" s="224">
        <f>IF(N1023="zákl. přenesená",J1023,0)</f>
        <v>0</v>
      </c>
      <c r="BH1023" s="224">
        <f>IF(N1023="sníž. přenesená",J1023,0)</f>
        <v>0</v>
      </c>
      <c r="BI1023" s="224">
        <f>IF(N1023="nulová",J1023,0)</f>
        <v>0</v>
      </c>
      <c r="BJ1023" s="17" t="s">
        <v>82</v>
      </c>
      <c r="BK1023" s="224">
        <f>ROUND(I1023*H1023,2)</f>
        <v>0</v>
      </c>
      <c r="BL1023" s="17" t="s">
        <v>228</v>
      </c>
      <c r="BM1023" s="223" t="s">
        <v>2312</v>
      </c>
    </row>
    <row r="1024" spans="1:51" s="13" customFormat="1" ht="12">
      <c r="A1024" s="13"/>
      <c r="B1024" s="236"/>
      <c r="C1024" s="237"/>
      <c r="D1024" s="227" t="s">
        <v>358</v>
      </c>
      <c r="E1024" s="238" t="s">
        <v>2313</v>
      </c>
      <c r="F1024" s="239" t="s">
        <v>2314</v>
      </c>
      <c r="G1024" s="237"/>
      <c r="H1024" s="240">
        <v>210.96</v>
      </c>
      <c r="I1024" s="241"/>
      <c r="J1024" s="237"/>
      <c r="K1024" s="237"/>
      <c r="L1024" s="242"/>
      <c r="M1024" s="243"/>
      <c r="N1024" s="244"/>
      <c r="O1024" s="244"/>
      <c r="P1024" s="244"/>
      <c r="Q1024" s="244"/>
      <c r="R1024" s="244"/>
      <c r="S1024" s="244"/>
      <c r="T1024" s="245"/>
      <c r="U1024" s="13"/>
      <c r="V1024" s="13"/>
      <c r="W1024" s="13"/>
      <c r="X1024" s="13"/>
      <c r="Y1024" s="13"/>
      <c r="Z1024" s="13"/>
      <c r="AA1024" s="13"/>
      <c r="AB1024" s="13"/>
      <c r="AC1024" s="13"/>
      <c r="AD1024" s="13"/>
      <c r="AE1024" s="13"/>
      <c r="AT1024" s="246" t="s">
        <v>358</v>
      </c>
      <c r="AU1024" s="246" t="s">
        <v>82</v>
      </c>
      <c r="AV1024" s="13" t="s">
        <v>138</v>
      </c>
      <c r="AW1024" s="13" t="s">
        <v>35</v>
      </c>
      <c r="AX1024" s="13" t="s">
        <v>82</v>
      </c>
      <c r="AY1024" s="246" t="s">
        <v>351</v>
      </c>
    </row>
    <row r="1025" spans="1:65" s="2" customFormat="1" ht="44.25" customHeight="1">
      <c r="A1025" s="38"/>
      <c r="B1025" s="39"/>
      <c r="C1025" s="212" t="s">
        <v>2315</v>
      </c>
      <c r="D1025" s="212" t="s">
        <v>352</v>
      </c>
      <c r="E1025" s="213" t="s">
        <v>2316</v>
      </c>
      <c r="F1025" s="214" t="s">
        <v>2317</v>
      </c>
      <c r="G1025" s="215" t="s">
        <v>398</v>
      </c>
      <c r="H1025" s="216">
        <v>12657.6</v>
      </c>
      <c r="I1025" s="217"/>
      <c r="J1025" s="218">
        <f>ROUND(I1025*H1025,2)</f>
        <v>0</v>
      </c>
      <c r="K1025" s="214" t="s">
        <v>356</v>
      </c>
      <c r="L1025" s="44"/>
      <c r="M1025" s="219" t="s">
        <v>28</v>
      </c>
      <c r="N1025" s="220" t="s">
        <v>45</v>
      </c>
      <c r="O1025" s="84"/>
      <c r="P1025" s="221">
        <f>O1025*H1025</f>
        <v>0</v>
      </c>
      <c r="Q1025" s="221">
        <v>0</v>
      </c>
      <c r="R1025" s="221">
        <f>Q1025*H1025</f>
        <v>0</v>
      </c>
      <c r="S1025" s="221">
        <v>0</v>
      </c>
      <c r="T1025" s="222">
        <f>S1025*H1025</f>
        <v>0</v>
      </c>
      <c r="U1025" s="38"/>
      <c r="V1025" s="38"/>
      <c r="W1025" s="38"/>
      <c r="X1025" s="38"/>
      <c r="Y1025" s="38"/>
      <c r="Z1025" s="38"/>
      <c r="AA1025" s="38"/>
      <c r="AB1025" s="38"/>
      <c r="AC1025" s="38"/>
      <c r="AD1025" s="38"/>
      <c r="AE1025" s="38"/>
      <c r="AR1025" s="223" t="s">
        <v>228</v>
      </c>
      <c r="AT1025" s="223" t="s">
        <v>352</v>
      </c>
      <c r="AU1025" s="223" t="s">
        <v>82</v>
      </c>
      <c r="AY1025" s="17" t="s">
        <v>351</v>
      </c>
      <c r="BE1025" s="224">
        <f>IF(N1025="základní",J1025,0)</f>
        <v>0</v>
      </c>
      <c r="BF1025" s="224">
        <f>IF(N1025="snížená",J1025,0)</f>
        <v>0</v>
      </c>
      <c r="BG1025" s="224">
        <f>IF(N1025="zákl. přenesená",J1025,0)</f>
        <v>0</v>
      </c>
      <c r="BH1025" s="224">
        <f>IF(N1025="sníž. přenesená",J1025,0)</f>
        <v>0</v>
      </c>
      <c r="BI1025" s="224">
        <f>IF(N1025="nulová",J1025,0)</f>
        <v>0</v>
      </c>
      <c r="BJ1025" s="17" t="s">
        <v>82</v>
      </c>
      <c r="BK1025" s="224">
        <f>ROUND(I1025*H1025,2)</f>
        <v>0</v>
      </c>
      <c r="BL1025" s="17" t="s">
        <v>228</v>
      </c>
      <c r="BM1025" s="223" t="s">
        <v>2318</v>
      </c>
    </row>
    <row r="1026" spans="1:51" s="13" customFormat="1" ht="12">
      <c r="A1026" s="13"/>
      <c r="B1026" s="236"/>
      <c r="C1026" s="237"/>
      <c r="D1026" s="227" t="s">
        <v>358</v>
      </c>
      <c r="E1026" s="238" t="s">
        <v>2319</v>
      </c>
      <c r="F1026" s="239" t="s">
        <v>2320</v>
      </c>
      <c r="G1026" s="237"/>
      <c r="H1026" s="240">
        <v>12657.6</v>
      </c>
      <c r="I1026" s="241"/>
      <c r="J1026" s="237"/>
      <c r="K1026" s="237"/>
      <c r="L1026" s="242"/>
      <c r="M1026" s="243"/>
      <c r="N1026" s="244"/>
      <c r="O1026" s="244"/>
      <c r="P1026" s="244"/>
      <c r="Q1026" s="244"/>
      <c r="R1026" s="244"/>
      <c r="S1026" s="244"/>
      <c r="T1026" s="245"/>
      <c r="U1026" s="13"/>
      <c r="V1026" s="13"/>
      <c r="W1026" s="13"/>
      <c r="X1026" s="13"/>
      <c r="Y1026" s="13"/>
      <c r="Z1026" s="13"/>
      <c r="AA1026" s="13"/>
      <c r="AB1026" s="13"/>
      <c r="AC1026" s="13"/>
      <c r="AD1026" s="13"/>
      <c r="AE1026" s="13"/>
      <c r="AT1026" s="246" t="s">
        <v>358</v>
      </c>
      <c r="AU1026" s="246" t="s">
        <v>82</v>
      </c>
      <c r="AV1026" s="13" t="s">
        <v>138</v>
      </c>
      <c r="AW1026" s="13" t="s">
        <v>35</v>
      </c>
      <c r="AX1026" s="13" t="s">
        <v>82</v>
      </c>
      <c r="AY1026" s="246" t="s">
        <v>351</v>
      </c>
    </row>
    <row r="1027" spans="1:65" s="2" customFormat="1" ht="44.25" customHeight="1">
      <c r="A1027" s="38"/>
      <c r="B1027" s="39"/>
      <c r="C1027" s="212" t="s">
        <v>2321</v>
      </c>
      <c r="D1027" s="212" t="s">
        <v>352</v>
      </c>
      <c r="E1027" s="213" t="s">
        <v>2322</v>
      </c>
      <c r="F1027" s="214" t="s">
        <v>2323</v>
      </c>
      <c r="G1027" s="215" t="s">
        <v>398</v>
      </c>
      <c r="H1027" s="216">
        <v>210.96</v>
      </c>
      <c r="I1027" s="217"/>
      <c r="J1027" s="218">
        <f>ROUND(I1027*H1027,2)</f>
        <v>0</v>
      </c>
      <c r="K1027" s="214" t="s">
        <v>356</v>
      </c>
      <c r="L1027" s="44"/>
      <c r="M1027" s="219" t="s">
        <v>28</v>
      </c>
      <c r="N1027" s="220" t="s">
        <v>45</v>
      </c>
      <c r="O1027" s="84"/>
      <c r="P1027" s="221">
        <f>O1027*H1027</f>
        <v>0</v>
      </c>
      <c r="Q1027" s="221">
        <v>0</v>
      </c>
      <c r="R1027" s="221">
        <f>Q1027*H1027</f>
        <v>0</v>
      </c>
      <c r="S1027" s="221">
        <v>0</v>
      </c>
      <c r="T1027" s="222">
        <f>S1027*H1027</f>
        <v>0</v>
      </c>
      <c r="U1027" s="38"/>
      <c r="V1027" s="38"/>
      <c r="W1027" s="38"/>
      <c r="X1027" s="38"/>
      <c r="Y1027" s="38"/>
      <c r="Z1027" s="38"/>
      <c r="AA1027" s="38"/>
      <c r="AB1027" s="38"/>
      <c r="AC1027" s="38"/>
      <c r="AD1027" s="38"/>
      <c r="AE1027" s="38"/>
      <c r="AR1027" s="223" t="s">
        <v>228</v>
      </c>
      <c r="AT1027" s="223" t="s">
        <v>352</v>
      </c>
      <c r="AU1027" s="223" t="s">
        <v>82</v>
      </c>
      <c r="AY1027" s="17" t="s">
        <v>351</v>
      </c>
      <c r="BE1027" s="224">
        <f>IF(N1027="základní",J1027,0)</f>
        <v>0</v>
      </c>
      <c r="BF1027" s="224">
        <f>IF(N1027="snížená",J1027,0)</f>
        <v>0</v>
      </c>
      <c r="BG1027" s="224">
        <f>IF(N1027="zákl. přenesená",J1027,0)</f>
        <v>0</v>
      </c>
      <c r="BH1027" s="224">
        <f>IF(N1027="sníž. přenesená",J1027,0)</f>
        <v>0</v>
      </c>
      <c r="BI1027" s="224">
        <f>IF(N1027="nulová",J1027,0)</f>
        <v>0</v>
      </c>
      <c r="BJ1027" s="17" t="s">
        <v>82</v>
      </c>
      <c r="BK1027" s="224">
        <f>ROUND(I1027*H1027,2)</f>
        <v>0</v>
      </c>
      <c r="BL1027" s="17" t="s">
        <v>228</v>
      </c>
      <c r="BM1027" s="223" t="s">
        <v>2324</v>
      </c>
    </row>
    <row r="1028" spans="1:51" s="13" customFormat="1" ht="12">
      <c r="A1028" s="13"/>
      <c r="B1028" s="236"/>
      <c r="C1028" s="237"/>
      <c r="D1028" s="227" t="s">
        <v>358</v>
      </c>
      <c r="E1028" s="238" t="s">
        <v>2325</v>
      </c>
      <c r="F1028" s="239" t="s">
        <v>2326</v>
      </c>
      <c r="G1028" s="237"/>
      <c r="H1028" s="240">
        <v>210.96</v>
      </c>
      <c r="I1028" s="241"/>
      <c r="J1028" s="237"/>
      <c r="K1028" s="237"/>
      <c r="L1028" s="242"/>
      <c r="M1028" s="243"/>
      <c r="N1028" s="244"/>
      <c r="O1028" s="244"/>
      <c r="P1028" s="244"/>
      <c r="Q1028" s="244"/>
      <c r="R1028" s="244"/>
      <c r="S1028" s="244"/>
      <c r="T1028" s="245"/>
      <c r="U1028" s="13"/>
      <c r="V1028" s="13"/>
      <c r="W1028" s="13"/>
      <c r="X1028" s="13"/>
      <c r="Y1028" s="13"/>
      <c r="Z1028" s="13"/>
      <c r="AA1028" s="13"/>
      <c r="AB1028" s="13"/>
      <c r="AC1028" s="13"/>
      <c r="AD1028" s="13"/>
      <c r="AE1028" s="13"/>
      <c r="AT1028" s="246" t="s">
        <v>358</v>
      </c>
      <c r="AU1028" s="246" t="s">
        <v>82</v>
      </c>
      <c r="AV1028" s="13" t="s">
        <v>138</v>
      </c>
      <c r="AW1028" s="13" t="s">
        <v>35</v>
      </c>
      <c r="AX1028" s="13" t="s">
        <v>82</v>
      </c>
      <c r="AY1028" s="246" t="s">
        <v>351</v>
      </c>
    </row>
    <row r="1029" spans="1:65" s="2" customFormat="1" ht="33" customHeight="1">
      <c r="A1029" s="38"/>
      <c r="B1029" s="39"/>
      <c r="C1029" s="212" t="s">
        <v>2327</v>
      </c>
      <c r="D1029" s="212" t="s">
        <v>352</v>
      </c>
      <c r="E1029" s="213" t="s">
        <v>2328</v>
      </c>
      <c r="F1029" s="214" t="s">
        <v>2329</v>
      </c>
      <c r="G1029" s="215" t="s">
        <v>398</v>
      </c>
      <c r="H1029" s="216">
        <v>203.75</v>
      </c>
      <c r="I1029" s="217"/>
      <c r="J1029" s="218">
        <f>ROUND(I1029*H1029,2)</f>
        <v>0</v>
      </c>
      <c r="K1029" s="214" t="s">
        <v>356</v>
      </c>
      <c r="L1029" s="44"/>
      <c r="M1029" s="219" t="s">
        <v>28</v>
      </c>
      <c r="N1029" s="220" t="s">
        <v>45</v>
      </c>
      <c r="O1029" s="84"/>
      <c r="P1029" s="221">
        <f>O1029*H1029</f>
        <v>0</v>
      </c>
      <c r="Q1029" s="221">
        <v>0.00013</v>
      </c>
      <c r="R1029" s="221">
        <f>Q1029*H1029</f>
        <v>0.026487499999999997</v>
      </c>
      <c r="S1029" s="221">
        <v>0</v>
      </c>
      <c r="T1029" s="222">
        <f>S1029*H1029</f>
        <v>0</v>
      </c>
      <c r="U1029" s="38"/>
      <c r="V1029" s="38"/>
      <c r="W1029" s="38"/>
      <c r="X1029" s="38"/>
      <c r="Y1029" s="38"/>
      <c r="Z1029" s="38"/>
      <c r="AA1029" s="38"/>
      <c r="AB1029" s="38"/>
      <c r="AC1029" s="38"/>
      <c r="AD1029" s="38"/>
      <c r="AE1029" s="38"/>
      <c r="AR1029" s="223" t="s">
        <v>228</v>
      </c>
      <c r="AT1029" s="223" t="s">
        <v>352</v>
      </c>
      <c r="AU1029" s="223" t="s">
        <v>82</v>
      </c>
      <c r="AY1029" s="17" t="s">
        <v>351</v>
      </c>
      <c r="BE1029" s="224">
        <f>IF(N1029="základní",J1029,0)</f>
        <v>0</v>
      </c>
      <c r="BF1029" s="224">
        <f>IF(N1029="snížená",J1029,0)</f>
        <v>0</v>
      </c>
      <c r="BG1029" s="224">
        <f>IF(N1029="zákl. přenesená",J1029,0)</f>
        <v>0</v>
      </c>
      <c r="BH1029" s="224">
        <f>IF(N1029="sníž. přenesená",J1029,0)</f>
        <v>0</v>
      </c>
      <c r="BI1029" s="224">
        <f>IF(N1029="nulová",J1029,0)</f>
        <v>0</v>
      </c>
      <c r="BJ1029" s="17" t="s">
        <v>82</v>
      </c>
      <c r="BK1029" s="224">
        <f>ROUND(I1029*H1029,2)</f>
        <v>0</v>
      </c>
      <c r="BL1029" s="17" t="s">
        <v>228</v>
      </c>
      <c r="BM1029" s="223" t="s">
        <v>2330</v>
      </c>
    </row>
    <row r="1030" spans="1:51" s="13" customFormat="1" ht="12">
      <c r="A1030" s="13"/>
      <c r="B1030" s="236"/>
      <c r="C1030" s="237"/>
      <c r="D1030" s="227" t="s">
        <v>358</v>
      </c>
      <c r="E1030" s="238" t="s">
        <v>2331</v>
      </c>
      <c r="F1030" s="239" t="s">
        <v>1199</v>
      </c>
      <c r="G1030" s="237"/>
      <c r="H1030" s="240">
        <v>161.15</v>
      </c>
      <c r="I1030" s="241"/>
      <c r="J1030" s="237"/>
      <c r="K1030" s="237"/>
      <c r="L1030" s="242"/>
      <c r="M1030" s="243"/>
      <c r="N1030" s="244"/>
      <c r="O1030" s="244"/>
      <c r="P1030" s="244"/>
      <c r="Q1030" s="244"/>
      <c r="R1030" s="244"/>
      <c r="S1030" s="244"/>
      <c r="T1030" s="245"/>
      <c r="U1030" s="13"/>
      <c r="V1030" s="13"/>
      <c r="W1030" s="13"/>
      <c r="X1030" s="13"/>
      <c r="Y1030" s="13"/>
      <c r="Z1030" s="13"/>
      <c r="AA1030" s="13"/>
      <c r="AB1030" s="13"/>
      <c r="AC1030" s="13"/>
      <c r="AD1030" s="13"/>
      <c r="AE1030" s="13"/>
      <c r="AT1030" s="246" t="s">
        <v>358</v>
      </c>
      <c r="AU1030" s="246" t="s">
        <v>82</v>
      </c>
      <c r="AV1030" s="13" t="s">
        <v>138</v>
      </c>
      <c r="AW1030" s="13" t="s">
        <v>35</v>
      </c>
      <c r="AX1030" s="13" t="s">
        <v>74</v>
      </c>
      <c r="AY1030" s="246" t="s">
        <v>351</v>
      </c>
    </row>
    <row r="1031" spans="1:51" s="13" customFormat="1" ht="12">
      <c r="A1031" s="13"/>
      <c r="B1031" s="236"/>
      <c r="C1031" s="237"/>
      <c r="D1031" s="227" t="s">
        <v>358</v>
      </c>
      <c r="E1031" s="238" t="s">
        <v>219</v>
      </c>
      <c r="F1031" s="239" t="s">
        <v>2332</v>
      </c>
      <c r="G1031" s="237"/>
      <c r="H1031" s="240">
        <v>42.6</v>
      </c>
      <c r="I1031" s="241"/>
      <c r="J1031" s="237"/>
      <c r="K1031" s="237"/>
      <c r="L1031" s="242"/>
      <c r="M1031" s="243"/>
      <c r="N1031" s="244"/>
      <c r="O1031" s="244"/>
      <c r="P1031" s="244"/>
      <c r="Q1031" s="244"/>
      <c r="R1031" s="244"/>
      <c r="S1031" s="244"/>
      <c r="T1031" s="245"/>
      <c r="U1031" s="13"/>
      <c r="V1031" s="13"/>
      <c r="W1031" s="13"/>
      <c r="X1031" s="13"/>
      <c r="Y1031" s="13"/>
      <c r="Z1031" s="13"/>
      <c r="AA1031" s="13"/>
      <c r="AB1031" s="13"/>
      <c r="AC1031" s="13"/>
      <c r="AD1031" s="13"/>
      <c r="AE1031" s="13"/>
      <c r="AT1031" s="246" t="s">
        <v>358</v>
      </c>
      <c r="AU1031" s="246" t="s">
        <v>82</v>
      </c>
      <c r="AV1031" s="13" t="s">
        <v>138</v>
      </c>
      <c r="AW1031" s="13" t="s">
        <v>35</v>
      </c>
      <c r="AX1031" s="13" t="s">
        <v>74</v>
      </c>
      <c r="AY1031" s="246" t="s">
        <v>351</v>
      </c>
    </row>
    <row r="1032" spans="1:51" s="13" customFormat="1" ht="12">
      <c r="A1032" s="13"/>
      <c r="B1032" s="236"/>
      <c r="C1032" s="237"/>
      <c r="D1032" s="227" t="s">
        <v>358</v>
      </c>
      <c r="E1032" s="238" t="s">
        <v>2333</v>
      </c>
      <c r="F1032" s="239" t="s">
        <v>2334</v>
      </c>
      <c r="G1032" s="237"/>
      <c r="H1032" s="240">
        <v>203.75</v>
      </c>
      <c r="I1032" s="241"/>
      <c r="J1032" s="237"/>
      <c r="K1032" s="237"/>
      <c r="L1032" s="242"/>
      <c r="M1032" s="243"/>
      <c r="N1032" s="244"/>
      <c r="O1032" s="244"/>
      <c r="P1032" s="244"/>
      <c r="Q1032" s="244"/>
      <c r="R1032" s="244"/>
      <c r="S1032" s="244"/>
      <c r="T1032" s="245"/>
      <c r="U1032" s="13"/>
      <c r="V1032" s="13"/>
      <c r="W1032" s="13"/>
      <c r="X1032" s="13"/>
      <c r="Y1032" s="13"/>
      <c r="Z1032" s="13"/>
      <c r="AA1032" s="13"/>
      <c r="AB1032" s="13"/>
      <c r="AC1032" s="13"/>
      <c r="AD1032" s="13"/>
      <c r="AE1032" s="13"/>
      <c r="AT1032" s="246" t="s">
        <v>358</v>
      </c>
      <c r="AU1032" s="246" t="s">
        <v>82</v>
      </c>
      <c r="AV1032" s="13" t="s">
        <v>138</v>
      </c>
      <c r="AW1032" s="13" t="s">
        <v>35</v>
      </c>
      <c r="AX1032" s="13" t="s">
        <v>82</v>
      </c>
      <c r="AY1032" s="246" t="s">
        <v>351</v>
      </c>
    </row>
    <row r="1033" spans="1:65" s="2" customFormat="1" ht="33" customHeight="1">
      <c r="A1033" s="38"/>
      <c r="B1033" s="39"/>
      <c r="C1033" s="212" t="s">
        <v>2335</v>
      </c>
      <c r="D1033" s="212" t="s">
        <v>352</v>
      </c>
      <c r="E1033" s="213" t="s">
        <v>2336</v>
      </c>
      <c r="F1033" s="214" t="s">
        <v>2337</v>
      </c>
      <c r="G1033" s="215" t="s">
        <v>398</v>
      </c>
      <c r="H1033" s="216">
        <v>32.25</v>
      </c>
      <c r="I1033" s="217"/>
      <c r="J1033" s="218">
        <f>ROUND(I1033*H1033,2)</f>
        <v>0</v>
      </c>
      <c r="K1033" s="214" t="s">
        <v>356</v>
      </c>
      <c r="L1033" s="44"/>
      <c r="M1033" s="219" t="s">
        <v>28</v>
      </c>
      <c r="N1033" s="220" t="s">
        <v>45</v>
      </c>
      <c r="O1033" s="84"/>
      <c r="P1033" s="221">
        <f>O1033*H1033</f>
        <v>0</v>
      </c>
      <c r="Q1033" s="221">
        <v>0.00021</v>
      </c>
      <c r="R1033" s="221">
        <f>Q1033*H1033</f>
        <v>0.0067725</v>
      </c>
      <c r="S1033" s="221">
        <v>0</v>
      </c>
      <c r="T1033" s="222">
        <f>S1033*H1033</f>
        <v>0</v>
      </c>
      <c r="U1033" s="38"/>
      <c r="V1033" s="38"/>
      <c r="W1033" s="38"/>
      <c r="X1033" s="38"/>
      <c r="Y1033" s="38"/>
      <c r="Z1033" s="38"/>
      <c r="AA1033" s="38"/>
      <c r="AB1033" s="38"/>
      <c r="AC1033" s="38"/>
      <c r="AD1033" s="38"/>
      <c r="AE1033" s="38"/>
      <c r="AR1033" s="223" t="s">
        <v>228</v>
      </c>
      <c r="AT1033" s="223" t="s">
        <v>352</v>
      </c>
      <c r="AU1033" s="223" t="s">
        <v>82</v>
      </c>
      <c r="AY1033" s="17" t="s">
        <v>351</v>
      </c>
      <c r="BE1033" s="224">
        <f>IF(N1033="základní",J1033,0)</f>
        <v>0</v>
      </c>
      <c r="BF1033" s="224">
        <f>IF(N1033="snížená",J1033,0)</f>
        <v>0</v>
      </c>
      <c r="BG1033" s="224">
        <f>IF(N1033="zákl. přenesená",J1033,0)</f>
        <v>0</v>
      </c>
      <c r="BH1033" s="224">
        <f>IF(N1033="sníž. přenesená",J1033,0)</f>
        <v>0</v>
      </c>
      <c r="BI1033" s="224">
        <f>IF(N1033="nulová",J1033,0)</f>
        <v>0</v>
      </c>
      <c r="BJ1033" s="17" t="s">
        <v>82</v>
      </c>
      <c r="BK1033" s="224">
        <f>ROUND(I1033*H1033,2)</f>
        <v>0</v>
      </c>
      <c r="BL1033" s="17" t="s">
        <v>228</v>
      </c>
      <c r="BM1033" s="223" t="s">
        <v>2338</v>
      </c>
    </row>
    <row r="1034" spans="1:51" s="13" customFormat="1" ht="12">
      <c r="A1034" s="13"/>
      <c r="B1034" s="236"/>
      <c r="C1034" s="237"/>
      <c r="D1034" s="227" t="s">
        <v>358</v>
      </c>
      <c r="E1034" s="238" t="s">
        <v>2339</v>
      </c>
      <c r="F1034" s="239" t="s">
        <v>2340</v>
      </c>
      <c r="G1034" s="237"/>
      <c r="H1034" s="240">
        <v>32.25</v>
      </c>
      <c r="I1034" s="241"/>
      <c r="J1034" s="237"/>
      <c r="K1034" s="237"/>
      <c r="L1034" s="242"/>
      <c r="M1034" s="243"/>
      <c r="N1034" s="244"/>
      <c r="O1034" s="244"/>
      <c r="P1034" s="244"/>
      <c r="Q1034" s="244"/>
      <c r="R1034" s="244"/>
      <c r="S1034" s="244"/>
      <c r="T1034" s="245"/>
      <c r="U1034" s="13"/>
      <c r="V1034" s="13"/>
      <c r="W1034" s="13"/>
      <c r="X1034" s="13"/>
      <c r="Y1034" s="13"/>
      <c r="Z1034" s="13"/>
      <c r="AA1034" s="13"/>
      <c r="AB1034" s="13"/>
      <c r="AC1034" s="13"/>
      <c r="AD1034" s="13"/>
      <c r="AE1034" s="13"/>
      <c r="AT1034" s="246" t="s">
        <v>358</v>
      </c>
      <c r="AU1034" s="246" t="s">
        <v>82</v>
      </c>
      <c r="AV1034" s="13" t="s">
        <v>138</v>
      </c>
      <c r="AW1034" s="13" t="s">
        <v>35</v>
      </c>
      <c r="AX1034" s="13" t="s">
        <v>82</v>
      </c>
      <c r="AY1034" s="246" t="s">
        <v>351</v>
      </c>
    </row>
    <row r="1035" spans="1:63" s="11" customFormat="1" ht="25.9" customHeight="1">
      <c r="A1035" s="11"/>
      <c r="B1035" s="198"/>
      <c r="C1035" s="199"/>
      <c r="D1035" s="200" t="s">
        <v>73</v>
      </c>
      <c r="E1035" s="201" t="s">
        <v>995</v>
      </c>
      <c r="F1035" s="201" t="s">
        <v>2341</v>
      </c>
      <c r="G1035" s="199"/>
      <c r="H1035" s="199"/>
      <c r="I1035" s="202"/>
      <c r="J1035" s="203">
        <f>BK1035</f>
        <v>0</v>
      </c>
      <c r="K1035" s="199"/>
      <c r="L1035" s="204"/>
      <c r="M1035" s="205"/>
      <c r="N1035" s="206"/>
      <c r="O1035" s="206"/>
      <c r="P1035" s="207">
        <f>SUM(P1036:P1093)</f>
        <v>0</v>
      </c>
      <c r="Q1035" s="206"/>
      <c r="R1035" s="207">
        <f>SUM(R1036:R1093)</f>
        <v>0.6144170200000001</v>
      </c>
      <c r="S1035" s="206"/>
      <c r="T1035" s="208">
        <f>SUM(T1036:T1093)</f>
        <v>0</v>
      </c>
      <c r="U1035" s="11"/>
      <c r="V1035" s="11"/>
      <c r="W1035" s="11"/>
      <c r="X1035" s="11"/>
      <c r="Y1035" s="11"/>
      <c r="Z1035" s="11"/>
      <c r="AA1035" s="11"/>
      <c r="AB1035" s="11"/>
      <c r="AC1035" s="11"/>
      <c r="AD1035" s="11"/>
      <c r="AE1035" s="11"/>
      <c r="AR1035" s="209" t="s">
        <v>228</v>
      </c>
      <c r="AT1035" s="210" t="s">
        <v>73</v>
      </c>
      <c r="AU1035" s="210" t="s">
        <v>74</v>
      </c>
      <c r="AY1035" s="209" t="s">
        <v>351</v>
      </c>
      <c r="BK1035" s="211">
        <f>SUM(BK1036:BK1093)</f>
        <v>0</v>
      </c>
    </row>
    <row r="1036" spans="1:65" s="2" customFormat="1" ht="78" customHeight="1">
      <c r="A1036" s="38"/>
      <c r="B1036" s="39"/>
      <c r="C1036" s="212" t="s">
        <v>2342</v>
      </c>
      <c r="D1036" s="212" t="s">
        <v>352</v>
      </c>
      <c r="E1036" s="213" t="s">
        <v>2343</v>
      </c>
      <c r="F1036" s="214" t="s">
        <v>2344</v>
      </c>
      <c r="G1036" s="215" t="s">
        <v>398</v>
      </c>
      <c r="H1036" s="216">
        <v>325.863</v>
      </c>
      <c r="I1036" s="217"/>
      <c r="J1036" s="218">
        <f>ROUND(I1036*H1036,2)</f>
        <v>0</v>
      </c>
      <c r="K1036" s="214" t="s">
        <v>356</v>
      </c>
      <c r="L1036" s="44"/>
      <c r="M1036" s="219" t="s">
        <v>28</v>
      </c>
      <c r="N1036" s="220" t="s">
        <v>45</v>
      </c>
      <c r="O1036" s="84"/>
      <c r="P1036" s="221">
        <f>O1036*H1036</f>
        <v>0</v>
      </c>
      <c r="Q1036" s="221">
        <v>4E-05</v>
      </c>
      <c r="R1036" s="221">
        <f>Q1036*H1036</f>
        <v>0.01303452</v>
      </c>
      <c r="S1036" s="221">
        <v>0</v>
      </c>
      <c r="T1036" s="222">
        <f>S1036*H1036</f>
        <v>0</v>
      </c>
      <c r="U1036" s="38"/>
      <c r="V1036" s="38"/>
      <c r="W1036" s="38"/>
      <c r="X1036" s="38"/>
      <c r="Y1036" s="38"/>
      <c r="Z1036" s="38"/>
      <c r="AA1036" s="38"/>
      <c r="AB1036" s="38"/>
      <c r="AC1036" s="38"/>
      <c r="AD1036" s="38"/>
      <c r="AE1036" s="38"/>
      <c r="AR1036" s="223" t="s">
        <v>228</v>
      </c>
      <c r="AT1036" s="223" t="s">
        <v>352</v>
      </c>
      <c r="AU1036" s="223" t="s">
        <v>82</v>
      </c>
      <c r="AY1036" s="17" t="s">
        <v>351</v>
      </c>
      <c r="BE1036" s="224">
        <f>IF(N1036="základní",J1036,0)</f>
        <v>0</v>
      </c>
      <c r="BF1036" s="224">
        <f>IF(N1036="snížená",J1036,0)</f>
        <v>0</v>
      </c>
      <c r="BG1036" s="224">
        <f>IF(N1036="zákl. přenesená",J1036,0)</f>
        <v>0</v>
      </c>
      <c r="BH1036" s="224">
        <f>IF(N1036="sníž. přenesená",J1036,0)</f>
        <v>0</v>
      </c>
      <c r="BI1036" s="224">
        <f>IF(N1036="nulová",J1036,0)</f>
        <v>0</v>
      </c>
      <c r="BJ1036" s="17" t="s">
        <v>82</v>
      </c>
      <c r="BK1036" s="224">
        <f>ROUND(I1036*H1036,2)</f>
        <v>0</v>
      </c>
      <c r="BL1036" s="17" t="s">
        <v>228</v>
      </c>
      <c r="BM1036" s="223" t="s">
        <v>2345</v>
      </c>
    </row>
    <row r="1037" spans="1:51" s="13" customFormat="1" ht="12">
      <c r="A1037" s="13"/>
      <c r="B1037" s="236"/>
      <c r="C1037" s="237"/>
      <c r="D1037" s="227" t="s">
        <v>358</v>
      </c>
      <c r="E1037" s="238" t="s">
        <v>2346</v>
      </c>
      <c r="F1037" s="239" t="s">
        <v>1199</v>
      </c>
      <c r="G1037" s="237"/>
      <c r="H1037" s="240">
        <v>161.15</v>
      </c>
      <c r="I1037" s="241"/>
      <c r="J1037" s="237"/>
      <c r="K1037" s="237"/>
      <c r="L1037" s="242"/>
      <c r="M1037" s="243"/>
      <c r="N1037" s="244"/>
      <c r="O1037" s="244"/>
      <c r="P1037" s="244"/>
      <c r="Q1037" s="244"/>
      <c r="R1037" s="244"/>
      <c r="S1037" s="244"/>
      <c r="T1037" s="245"/>
      <c r="U1037" s="13"/>
      <c r="V1037" s="13"/>
      <c r="W1037" s="13"/>
      <c r="X1037" s="13"/>
      <c r="Y1037" s="13"/>
      <c r="Z1037" s="13"/>
      <c r="AA1037" s="13"/>
      <c r="AB1037" s="13"/>
      <c r="AC1037" s="13"/>
      <c r="AD1037" s="13"/>
      <c r="AE1037" s="13"/>
      <c r="AT1037" s="246" t="s">
        <v>358</v>
      </c>
      <c r="AU1037" s="246" t="s">
        <v>82</v>
      </c>
      <c r="AV1037" s="13" t="s">
        <v>138</v>
      </c>
      <c r="AW1037" s="13" t="s">
        <v>35</v>
      </c>
      <c r="AX1037" s="13" t="s">
        <v>74</v>
      </c>
      <c r="AY1037" s="246" t="s">
        <v>351</v>
      </c>
    </row>
    <row r="1038" spans="1:51" s="13" customFormat="1" ht="12">
      <c r="A1038" s="13"/>
      <c r="B1038" s="236"/>
      <c r="C1038" s="237"/>
      <c r="D1038" s="227" t="s">
        <v>358</v>
      </c>
      <c r="E1038" s="238" t="s">
        <v>221</v>
      </c>
      <c r="F1038" s="239" t="s">
        <v>2347</v>
      </c>
      <c r="G1038" s="237"/>
      <c r="H1038" s="240">
        <v>164.713</v>
      </c>
      <c r="I1038" s="241"/>
      <c r="J1038" s="237"/>
      <c r="K1038" s="237"/>
      <c r="L1038" s="242"/>
      <c r="M1038" s="243"/>
      <c r="N1038" s="244"/>
      <c r="O1038" s="244"/>
      <c r="P1038" s="244"/>
      <c r="Q1038" s="244"/>
      <c r="R1038" s="244"/>
      <c r="S1038" s="244"/>
      <c r="T1038" s="245"/>
      <c r="U1038" s="13"/>
      <c r="V1038" s="13"/>
      <c r="W1038" s="13"/>
      <c r="X1038" s="13"/>
      <c r="Y1038" s="13"/>
      <c r="Z1038" s="13"/>
      <c r="AA1038" s="13"/>
      <c r="AB1038" s="13"/>
      <c r="AC1038" s="13"/>
      <c r="AD1038" s="13"/>
      <c r="AE1038" s="13"/>
      <c r="AT1038" s="246" t="s">
        <v>358</v>
      </c>
      <c r="AU1038" s="246" t="s">
        <v>82</v>
      </c>
      <c r="AV1038" s="13" t="s">
        <v>138</v>
      </c>
      <c r="AW1038" s="13" t="s">
        <v>35</v>
      </c>
      <c r="AX1038" s="13" t="s">
        <v>74</v>
      </c>
      <c r="AY1038" s="246" t="s">
        <v>351</v>
      </c>
    </row>
    <row r="1039" spans="1:51" s="13" customFormat="1" ht="12">
      <c r="A1039" s="13"/>
      <c r="B1039" s="236"/>
      <c r="C1039" s="237"/>
      <c r="D1039" s="227" t="s">
        <v>358</v>
      </c>
      <c r="E1039" s="238" t="s">
        <v>2348</v>
      </c>
      <c r="F1039" s="239" t="s">
        <v>2349</v>
      </c>
      <c r="G1039" s="237"/>
      <c r="H1039" s="240">
        <v>325.863</v>
      </c>
      <c r="I1039" s="241"/>
      <c r="J1039" s="237"/>
      <c r="K1039" s="237"/>
      <c r="L1039" s="242"/>
      <c r="M1039" s="243"/>
      <c r="N1039" s="244"/>
      <c r="O1039" s="244"/>
      <c r="P1039" s="244"/>
      <c r="Q1039" s="244"/>
      <c r="R1039" s="244"/>
      <c r="S1039" s="244"/>
      <c r="T1039" s="245"/>
      <c r="U1039" s="13"/>
      <c r="V1039" s="13"/>
      <c r="W1039" s="13"/>
      <c r="X1039" s="13"/>
      <c r="Y1039" s="13"/>
      <c r="Z1039" s="13"/>
      <c r="AA1039" s="13"/>
      <c r="AB1039" s="13"/>
      <c r="AC1039" s="13"/>
      <c r="AD1039" s="13"/>
      <c r="AE1039" s="13"/>
      <c r="AT1039" s="246" t="s">
        <v>358</v>
      </c>
      <c r="AU1039" s="246" t="s">
        <v>82</v>
      </c>
      <c r="AV1039" s="13" t="s">
        <v>138</v>
      </c>
      <c r="AW1039" s="13" t="s">
        <v>35</v>
      </c>
      <c r="AX1039" s="13" t="s">
        <v>82</v>
      </c>
      <c r="AY1039" s="246" t="s">
        <v>351</v>
      </c>
    </row>
    <row r="1040" spans="1:65" s="2" customFormat="1" ht="16.5" customHeight="1">
      <c r="A1040" s="38"/>
      <c r="B1040" s="39"/>
      <c r="C1040" s="212" t="s">
        <v>2350</v>
      </c>
      <c r="D1040" s="212" t="s">
        <v>352</v>
      </c>
      <c r="E1040" s="213" t="s">
        <v>2351</v>
      </c>
      <c r="F1040" s="214" t="s">
        <v>2352</v>
      </c>
      <c r="G1040" s="215" t="s">
        <v>534</v>
      </c>
      <c r="H1040" s="216">
        <v>2</v>
      </c>
      <c r="I1040" s="217"/>
      <c r="J1040" s="218">
        <f>ROUND(I1040*H1040,2)</f>
        <v>0</v>
      </c>
      <c r="K1040" s="214" t="s">
        <v>28</v>
      </c>
      <c r="L1040" s="44"/>
      <c r="M1040" s="219" t="s">
        <v>28</v>
      </c>
      <c r="N1040" s="220" t="s">
        <v>45</v>
      </c>
      <c r="O1040" s="84"/>
      <c r="P1040" s="221">
        <f>O1040*H1040</f>
        <v>0</v>
      </c>
      <c r="Q1040" s="221">
        <v>1E-05</v>
      </c>
      <c r="R1040" s="221">
        <f>Q1040*H1040</f>
        <v>2E-05</v>
      </c>
      <c r="S1040" s="221">
        <v>0</v>
      </c>
      <c r="T1040" s="222">
        <f>S1040*H1040</f>
        <v>0</v>
      </c>
      <c r="U1040" s="38"/>
      <c r="V1040" s="38"/>
      <c r="W1040" s="38"/>
      <c r="X1040" s="38"/>
      <c r="Y1040" s="38"/>
      <c r="Z1040" s="38"/>
      <c r="AA1040" s="38"/>
      <c r="AB1040" s="38"/>
      <c r="AC1040" s="38"/>
      <c r="AD1040" s="38"/>
      <c r="AE1040" s="38"/>
      <c r="AR1040" s="223" t="s">
        <v>228</v>
      </c>
      <c r="AT1040" s="223" t="s">
        <v>352</v>
      </c>
      <c r="AU1040" s="223" t="s">
        <v>82</v>
      </c>
      <c r="AY1040" s="17" t="s">
        <v>351</v>
      </c>
      <c r="BE1040" s="224">
        <f>IF(N1040="základní",J1040,0)</f>
        <v>0</v>
      </c>
      <c r="BF1040" s="224">
        <f>IF(N1040="snížená",J1040,0)</f>
        <v>0</v>
      </c>
      <c r="BG1040" s="224">
        <f>IF(N1040="zákl. přenesená",J1040,0)</f>
        <v>0</v>
      </c>
      <c r="BH1040" s="224">
        <f>IF(N1040="sníž. přenesená",J1040,0)</f>
        <v>0</v>
      </c>
      <c r="BI1040" s="224">
        <f>IF(N1040="nulová",J1040,0)</f>
        <v>0</v>
      </c>
      <c r="BJ1040" s="17" t="s">
        <v>82</v>
      </c>
      <c r="BK1040" s="224">
        <f>ROUND(I1040*H1040,2)</f>
        <v>0</v>
      </c>
      <c r="BL1040" s="17" t="s">
        <v>228</v>
      </c>
      <c r="BM1040" s="223" t="s">
        <v>2353</v>
      </c>
    </row>
    <row r="1041" spans="1:51" s="12" customFormat="1" ht="12">
      <c r="A1041" s="12"/>
      <c r="B1041" s="225"/>
      <c r="C1041" s="226"/>
      <c r="D1041" s="227" t="s">
        <v>358</v>
      </c>
      <c r="E1041" s="228" t="s">
        <v>28</v>
      </c>
      <c r="F1041" s="229" t="s">
        <v>582</v>
      </c>
      <c r="G1041" s="226"/>
      <c r="H1041" s="228" t="s">
        <v>28</v>
      </c>
      <c r="I1041" s="230"/>
      <c r="J1041" s="226"/>
      <c r="K1041" s="226"/>
      <c r="L1041" s="231"/>
      <c r="M1041" s="232"/>
      <c r="N1041" s="233"/>
      <c r="O1041" s="233"/>
      <c r="P1041" s="233"/>
      <c r="Q1041" s="233"/>
      <c r="R1041" s="233"/>
      <c r="S1041" s="233"/>
      <c r="T1041" s="234"/>
      <c r="U1041" s="12"/>
      <c r="V1041" s="12"/>
      <c r="W1041" s="12"/>
      <c r="X1041" s="12"/>
      <c r="Y1041" s="12"/>
      <c r="Z1041" s="12"/>
      <c r="AA1041" s="12"/>
      <c r="AB1041" s="12"/>
      <c r="AC1041" s="12"/>
      <c r="AD1041" s="12"/>
      <c r="AE1041" s="12"/>
      <c r="AT1041" s="235" t="s">
        <v>358</v>
      </c>
      <c r="AU1041" s="235" t="s">
        <v>82</v>
      </c>
      <c r="AV1041" s="12" t="s">
        <v>82</v>
      </c>
      <c r="AW1041" s="12" t="s">
        <v>35</v>
      </c>
      <c r="AX1041" s="12" t="s">
        <v>74</v>
      </c>
      <c r="AY1041" s="235" t="s">
        <v>351</v>
      </c>
    </row>
    <row r="1042" spans="1:51" s="13" customFormat="1" ht="12">
      <c r="A1042" s="13"/>
      <c r="B1042" s="236"/>
      <c r="C1042" s="237"/>
      <c r="D1042" s="227" t="s">
        <v>358</v>
      </c>
      <c r="E1042" s="238" t="s">
        <v>2354</v>
      </c>
      <c r="F1042" s="239" t="s">
        <v>138</v>
      </c>
      <c r="G1042" s="237"/>
      <c r="H1042" s="240">
        <v>2</v>
      </c>
      <c r="I1042" s="241"/>
      <c r="J1042" s="237"/>
      <c r="K1042" s="237"/>
      <c r="L1042" s="242"/>
      <c r="M1042" s="243"/>
      <c r="N1042" s="244"/>
      <c r="O1042" s="244"/>
      <c r="P1042" s="244"/>
      <c r="Q1042" s="244"/>
      <c r="R1042" s="244"/>
      <c r="S1042" s="244"/>
      <c r="T1042" s="245"/>
      <c r="U1042" s="13"/>
      <c r="V1042" s="13"/>
      <c r="W1042" s="13"/>
      <c r="X1042" s="13"/>
      <c r="Y1042" s="13"/>
      <c r="Z1042" s="13"/>
      <c r="AA1042" s="13"/>
      <c r="AB1042" s="13"/>
      <c r="AC1042" s="13"/>
      <c r="AD1042" s="13"/>
      <c r="AE1042" s="13"/>
      <c r="AT1042" s="246" t="s">
        <v>358</v>
      </c>
      <c r="AU1042" s="246" t="s">
        <v>82</v>
      </c>
      <c r="AV1042" s="13" t="s">
        <v>138</v>
      </c>
      <c r="AW1042" s="13" t="s">
        <v>35</v>
      </c>
      <c r="AX1042" s="13" t="s">
        <v>82</v>
      </c>
      <c r="AY1042" s="246" t="s">
        <v>351</v>
      </c>
    </row>
    <row r="1043" spans="1:65" s="2" customFormat="1" ht="16.5" customHeight="1">
      <c r="A1043" s="38"/>
      <c r="B1043" s="39"/>
      <c r="C1043" s="247" t="s">
        <v>2355</v>
      </c>
      <c r="D1043" s="247" t="s">
        <v>612</v>
      </c>
      <c r="E1043" s="248" t="s">
        <v>2356</v>
      </c>
      <c r="F1043" s="249" t="s">
        <v>2357</v>
      </c>
      <c r="G1043" s="250" t="s">
        <v>534</v>
      </c>
      <c r="H1043" s="251">
        <v>2</v>
      </c>
      <c r="I1043" s="252"/>
      <c r="J1043" s="253">
        <f>ROUND(I1043*H1043,2)</f>
        <v>0</v>
      </c>
      <c r="K1043" s="249" t="s">
        <v>28</v>
      </c>
      <c r="L1043" s="254"/>
      <c r="M1043" s="255" t="s">
        <v>28</v>
      </c>
      <c r="N1043" s="256" t="s">
        <v>45</v>
      </c>
      <c r="O1043" s="84"/>
      <c r="P1043" s="221">
        <f>O1043*H1043</f>
        <v>0</v>
      </c>
      <c r="Q1043" s="221">
        <v>0.0067</v>
      </c>
      <c r="R1043" s="221">
        <f>Q1043*H1043</f>
        <v>0.0134</v>
      </c>
      <c r="S1043" s="221">
        <v>0</v>
      </c>
      <c r="T1043" s="222">
        <f>S1043*H1043</f>
        <v>0</v>
      </c>
      <c r="U1043" s="38"/>
      <c r="V1043" s="38"/>
      <c r="W1043" s="38"/>
      <c r="X1043" s="38"/>
      <c r="Y1043" s="38"/>
      <c r="Z1043" s="38"/>
      <c r="AA1043" s="38"/>
      <c r="AB1043" s="38"/>
      <c r="AC1043" s="38"/>
      <c r="AD1043" s="38"/>
      <c r="AE1043" s="38"/>
      <c r="AR1043" s="223" t="s">
        <v>405</v>
      </c>
      <c r="AT1043" s="223" t="s">
        <v>612</v>
      </c>
      <c r="AU1043" s="223" t="s">
        <v>82</v>
      </c>
      <c r="AY1043" s="17" t="s">
        <v>351</v>
      </c>
      <c r="BE1043" s="224">
        <f>IF(N1043="základní",J1043,0)</f>
        <v>0</v>
      </c>
      <c r="BF1043" s="224">
        <f>IF(N1043="snížená",J1043,0)</f>
        <v>0</v>
      </c>
      <c r="BG1043" s="224">
        <f>IF(N1043="zákl. přenesená",J1043,0)</f>
        <v>0</v>
      </c>
      <c r="BH1043" s="224">
        <f>IF(N1043="sníž. přenesená",J1043,0)</f>
        <v>0</v>
      </c>
      <c r="BI1043" s="224">
        <f>IF(N1043="nulová",J1043,0)</f>
        <v>0</v>
      </c>
      <c r="BJ1043" s="17" t="s">
        <v>82</v>
      </c>
      <c r="BK1043" s="224">
        <f>ROUND(I1043*H1043,2)</f>
        <v>0</v>
      </c>
      <c r="BL1043" s="17" t="s">
        <v>228</v>
      </c>
      <c r="BM1043" s="223" t="s">
        <v>2358</v>
      </c>
    </row>
    <row r="1044" spans="1:51" s="12" customFormat="1" ht="12">
      <c r="A1044" s="12"/>
      <c r="B1044" s="225"/>
      <c r="C1044" s="226"/>
      <c r="D1044" s="227" t="s">
        <v>358</v>
      </c>
      <c r="E1044" s="228" t="s">
        <v>28</v>
      </c>
      <c r="F1044" s="229" t="s">
        <v>582</v>
      </c>
      <c r="G1044" s="226"/>
      <c r="H1044" s="228" t="s">
        <v>28</v>
      </c>
      <c r="I1044" s="230"/>
      <c r="J1044" s="226"/>
      <c r="K1044" s="226"/>
      <c r="L1044" s="231"/>
      <c r="M1044" s="232"/>
      <c r="N1044" s="233"/>
      <c r="O1044" s="233"/>
      <c r="P1044" s="233"/>
      <c r="Q1044" s="233"/>
      <c r="R1044" s="233"/>
      <c r="S1044" s="233"/>
      <c r="T1044" s="234"/>
      <c r="U1044" s="12"/>
      <c r="V1044" s="12"/>
      <c r="W1044" s="12"/>
      <c r="X1044" s="12"/>
      <c r="Y1044" s="12"/>
      <c r="Z1044" s="12"/>
      <c r="AA1044" s="12"/>
      <c r="AB1044" s="12"/>
      <c r="AC1044" s="12"/>
      <c r="AD1044" s="12"/>
      <c r="AE1044" s="12"/>
      <c r="AT1044" s="235" t="s">
        <v>358</v>
      </c>
      <c r="AU1044" s="235" t="s">
        <v>82</v>
      </c>
      <c r="AV1044" s="12" t="s">
        <v>82</v>
      </c>
      <c r="AW1044" s="12" t="s">
        <v>35</v>
      </c>
      <c r="AX1044" s="12" t="s">
        <v>74</v>
      </c>
      <c r="AY1044" s="235" t="s">
        <v>351</v>
      </c>
    </row>
    <row r="1045" spans="1:51" s="13" customFormat="1" ht="12">
      <c r="A1045" s="13"/>
      <c r="B1045" s="236"/>
      <c r="C1045" s="237"/>
      <c r="D1045" s="227" t="s">
        <v>358</v>
      </c>
      <c r="E1045" s="238" t="s">
        <v>2359</v>
      </c>
      <c r="F1045" s="239" t="s">
        <v>138</v>
      </c>
      <c r="G1045" s="237"/>
      <c r="H1045" s="240">
        <v>2</v>
      </c>
      <c r="I1045" s="241"/>
      <c r="J1045" s="237"/>
      <c r="K1045" s="237"/>
      <c r="L1045" s="242"/>
      <c r="M1045" s="243"/>
      <c r="N1045" s="244"/>
      <c r="O1045" s="244"/>
      <c r="P1045" s="244"/>
      <c r="Q1045" s="244"/>
      <c r="R1045" s="244"/>
      <c r="S1045" s="244"/>
      <c r="T1045" s="245"/>
      <c r="U1045" s="13"/>
      <c r="V1045" s="13"/>
      <c r="W1045" s="13"/>
      <c r="X1045" s="13"/>
      <c r="Y1045" s="13"/>
      <c r="Z1045" s="13"/>
      <c r="AA1045" s="13"/>
      <c r="AB1045" s="13"/>
      <c r="AC1045" s="13"/>
      <c r="AD1045" s="13"/>
      <c r="AE1045" s="13"/>
      <c r="AT1045" s="246" t="s">
        <v>358</v>
      </c>
      <c r="AU1045" s="246" t="s">
        <v>82</v>
      </c>
      <c r="AV1045" s="13" t="s">
        <v>138</v>
      </c>
      <c r="AW1045" s="13" t="s">
        <v>35</v>
      </c>
      <c r="AX1045" s="13" t="s">
        <v>82</v>
      </c>
      <c r="AY1045" s="246" t="s">
        <v>351</v>
      </c>
    </row>
    <row r="1046" spans="1:65" s="2" customFormat="1" ht="21.75" customHeight="1">
      <c r="A1046" s="38"/>
      <c r="B1046" s="39"/>
      <c r="C1046" s="212" t="s">
        <v>2360</v>
      </c>
      <c r="D1046" s="212" t="s">
        <v>352</v>
      </c>
      <c r="E1046" s="213" t="s">
        <v>2361</v>
      </c>
      <c r="F1046" s="214" t="s">
        <v>2362</v>
      </c>
      <c r="G1046" s="215" t="s">
        <v>534</v>
      </c>
      <c r="H1046" s="216">
        <v>1</v>
      </c>
      <c r="I1046" s="217"/>
      <c r="J1046" s="218">
        <f>ROUND(I1046*H1046,2)</f>
        <v>0</v>
      </c>
      <c r="K1046" s="214" t="s">
        <v>28</v>
      </c>
      <c r="L1046" s="44"/>
      <c r="M1046" s="219" t="s">
        <v>28</v>
      </c>
      <c r="N1046" s="220" t="s">
        <v>45</v>
      </c>
      <c r="O1046" s="84"/>
      <c r="P1046" s="221">
        <f>O1046*H1046</f>
        <v>0</v>
      </c>
      <c r="Q1046" s="221">
        <v>1E-05</v>
      </c>
      <c r="R1046" s="221">
        <f>Q1046*H1046</f>
        <v>1E-05</v>
      </c>
      <c r="S1046" s="221">
        <v>0</v>
      </c>
      <c r="T1046" s="222">
        <f>S1046*H1046</f>
        <v>0</v>
      </c>
      <c r="U1046" s="38"/>
      <c r="V1046" s="38"/>
      <c r="W1046" s="38"/>
      <c r="X1046" s="38"/>
      <c r="Y1046" s="38"/>
      <c r="Z1046" s="38"/>
      <c r="AA1046" s="38"/>
      <c r="AB1046" s="38"/>
      <c r="AC1046" s="38"/>
      <c r="AD1046" s="38"/>
      <c r="AE1046" s="38"/>
      <c r="AR1046" s="223" t="s">
        <v>228</v>
      </c>
      <c r="AT1046" s="223" t="s">
        <v>352</v>
      </c>
      <c r="AU1046" s="223" t="s">
        <v>82</v>
      </c>
      <c r="AY1046" s="17" t="s">
        <v>351</v>
      </c>
      <c r="BE1046" s="224">
        <f>IF(N1046="základní",J1046,0)</f>
        <v>0</v>
      </c>
      <c r="BF1046" s="224">
        <f>IF(N1046="snížená",J1046,0)</f>
        <v>0</v>
      </c>
      <c r="BG1046" s="224">
        <f>IF(N1046="zákl. přenesená",J1046,0)</f>
        <v>0</v>
      </c>
      <c r="BH1046" s="224">
        <f>IF(N1046="sníž. přenesená",J1046,0)</f>
        <v>0</v>
      </c>
      <c r="BI1046" s="224">
        <f>IF(N1046="nulová",J1046,0)</f>
        <v>0</v>
      </c>
      <c r="BJ1046" s="17" t="s">
        <v>82</v>
      </c>
      <c r="BK1046" s="224">
        <f>ROUND(I1046*H1046,2)</f>
        <v>0</v>
      </c>
      <c r="BL1046" s="17" t="s">
        <v>228</v>
      </c>
      <c r="BM1046" s="223" t="s">
        <v>2363</v>
      </c>
    </row>
    <row r="1047" spans="1:51" s="12" customFormat="1" ht="12">
      <c r="A1047" s="12"/>
      <c r="B1047" s="225"/>
      <c r="C1047" s="226"/>
      <c r="D1047" s="227" t="s">
        <v>358</v>
      </c>
      <c r="E1047" s="228" t="s">
        <v>28</v>
      </c>
      <c r="F1047" s="229" t="s">
        <v>582</v>
      </c>
      <c r="G1047" s="226"/>
      <c r="H1047" s="228" t="s">
        <v>28</v>
      </c>
      <c r="I1047" s="230"/>
      <c r="J1047" s="226"/>
      <c r="K1047" s="226"/>
      <c r="L1047" s="231"/>
      <c r="M1047" s="232"/>
      <c r="N1047" s="233"/>
      <c r="O1047" s="233"/>
      <c r="P1047" s="233"/>
      <c r="Q1047" s="233"/>
      <c r="R1047" s="233"/>
      <c r="S1047" s="233"/>
      <c r="T1047" s="234"/>
      <c r="U1047" s="12"/>
      <c r="V1047" s="12"/>
      <c r="W1047" s="12"/>
      <c r="X1047" s="12"/>
      <c r="Y1047" s="12"/>
      <c r="Z1047" s="12"/>
      <c r="AA1047" s="12"/>
      <c r="AB1047" s="12"/>
      <c r="AC1047" s="12"/>
      <c r="AD1047" s="12"/>
      <c r="AE1047" s="12"/>
      <c r="AT1047" s="235" t="s">
        <v>358</v>
      </c>
      <c r="AU1047" s="235" t="s">
        <v>82</v>
      </c>
      <c r="AV1047" s="12" t="s">
        <v>82</v>
      </c>
      <c r="AW1047" s="12" t="s">
        <v>35</v>
      </c>
      <c r="AX1047" s="12" t="s">
        <v>74</v>
      </c>
      <c r="AY1047" s="235" t="s">
        <v>351</v>
      </c>
    </row>
    <row r="1048" spans="1:51" s="13" customFormat="1" ht="12">
      <c r="A1048" s="13"/>
      <c r="B1048" s="236"/>
      <c r="C1048" s="237"/>
      <c r="D1048" s="227" t="s">
        <v>358</v>
      </c>
      <c r="E1048" s="238" t="s">
        <v>2364</v>
      </c>
      <c r="F1048" s="239" t="s">
        <v>82</v>
      </c>
      <c r="G1048" s="237"/>
      <c r="H1048" s="240">
        <v>1</v>
      </c>
      <c r="I1048" s="241"/>
      <c r="J1048" s="237"/>
      <c r="K1048" s="237"/>
      <c r="L1048" s="242"/>
      <c r="M1048" s="243"/>
      <c r="N1048" s="244"/>
      <c r="O1048" s="244"/>
      <c r="P1048" s="244"/>
      <c r="Q1048" s="244"/>
      <c r="R1048" s="244"/>
      <c r="S1048" s="244"/>
      <c r="T1048" s="245"/>
      <c r="U1048" s="13"/>
      <c r="V1048" s="13"/>
      <c r="W1048" s="13"/>
      <c r="X1048" s="13"/>
      <c r="Y1048" s="13"/>
      <c r="Z1048" s="13"/>
      <c r="AA1048" s="13"/>
      <c r="AB1048" s="13"/>
      <c r="AC1048" s="13"/>
      <c r="AD1048" s="13"/>
      <c r="AE1048" s="13"/>
      <c r="AT1048" s="246" t="s">
        <v>358</v>
      </c>
      <c r="AU1048" s="246" t="s">
        <v>82</v>
      </c>
      <c r="AV1048" s="13" t="s">
        <v>138</v>
      </c>
      <c r="AW1048" s="13" t="s">
        <v>35</v>
      </c>
      <c r="AX1048" s="13" t="s">
        <v>82</v>
      </c>
      <c r="AY1048" s="246" t="s">
        <v>351</v>
      </c>
    </row>
    <row r="1049" spans="1:65" s="2" customFormat="1" ht="16.5" customHeight="1">
      <c r="A1049" s="38"/>
      <c r="B1049" s="39"/>
      <c r="C1049" s="247" t="s">
        <v>2365</v>
      </c>
      <c r="D1049" s="247" t="s">
        <v>612</v>
      </c>
      <c r="E1049" s="248" t="s">
        <v>2366</v>
      </c>
      <c r="F1049" s="249" t="s">
        <v>2367</v>
      </c>
      <c r="G1049" s="250" t="s">
        <v>534</v>
      </c>
      <c r="H1049" s="251">
        <v>1</v>
      </c>
      <c r="I1049" s="252"/>
      <c r="J1049" s="253">
        <f>ROUND(I1049*H1049,2)</f>
        <v>0</v>
      </c>
      <c r="K1049" s="249" t="s">
        <v>28</v>
      </c>
      <c r="L1049" s="254"/>
      <c r="M1049" s="255" t="s">
        <v>28</v>
      </c>
      <c r="N1049" s="256" t="s">
        <v>45</v>
      </c>
      <c r="O1049" s="84"/>
      <c r="P1049" s="221">
        <f>O1049*H1049</f>
        <v>0</v>
      </c>
      <c r="Q1049" s="221">
        <v>0.0025</v>
      </c>
      <c r="R1049" s="221">
        <f>Q1049*H1049</f>
        <v>0.0025</v>
      </c>
      <c r="S1049" s="221">
        <v>0</v>
      </c>
      <c r="T1049" s="222">
        <f>S1049*H1049</f>
        <v>0</v>
      </c>
      <c r="U1049" s="38"/>
      <c r="V1049" s="38"/>
      <c r="W1049" s="38"/>
      <c r="X1049" s="38"/>
      <c r="Y1049" s="38"/>
      <c r="Z1049" s="38"/>
      <c r="AA1049" s="38"/>
      <c r="AB1049" s="38"/>
      <c r="AC1049" s="38"/>
      <c r="AD1049" s="38"/>
      <c r="AE1049" s="38"/>
      <c r="AR1049" s="223" t="s">
        <v>405</v>
      </c>
      <c r="AT1049" s="223" t="s">
        <v>612</v>
      </c>
      <c r="AU1049" s="223" t="s">
        <v>82</v>
      </c>
      <c r="AY1049" s="17" t="s">
        <v>351</v>
      </c>
      <c r="BE1049" s="224">
        <f>IF(N1049="základní",J1049,0)</f>
        <v>0</v>
      </c>
      <c r="BF1049" s="224">
        <f>IF(N1049="snížená",J1049,0)</f>
        <v>0</v>
      </c>
      <c r="BG1049" s="224">
        <f>IF(N1049="zákl. přenesená",J1049,0)</f>
        <v>0</v>
      </c>
      <c r="BH1049" s="224">
        <f>IF(N1049="sníž. přenesená",J1049,0)</f>
        <v>0</v>
      </c>
      <c r="BI1049" s="224">
        <f>IF(N1049="nulová",J1049,0)</f>
        <v>0</v>
      </c>
      <c r="BJ1049" s="17" t="s">
        <v>82</v>
      </c>
      <c r="BK1049" s="224">
        <f>ROUND(I1049*H1049,2)</f>
        <v>0</v>
      </c>
      <c r="BL1049" s="17" t="s">
        <v>228</v>
      </c>
      <c r="BM1049" s="223" t="s">
        <v>2368</v>
      </c>
    </row>
    <row r="1050" spans="1:51" s="12" customFormat="1" ht="12">
      <c r="A1050" s="12"/>
      <c r="B1050" s="225"/>
      <c r="C1050" s="226"/>
      <c r="D1050" s="227" t="s">
        <v>358</v>
      </c>
      <c r="E1050" s="228" t="s">
        <v>28</v>
      </c>
      <c r="F1050" s="229" t="s">
        <v>582</v>
      </c>
      <c r="G1050" s="226"/>
      <c r="H1050" s="228" t="s">
        <v>28</v>
      </c>
      <c r="I1050" s="230"/>
      <c r="J1050" s="226"/>
      <c r="K1050" s="226"/>
      <c r="L1050" s="231"/>
      <c r="M1050" s="232"/>
      <c r="N1050" s="233"/>
      <c r="O1050" s="233"/>
      <c r="P1050" s="233"/>
      <c r="Q1050" s="233"/>
      <c r="R1050" s="233"/>
      <c r="S1050" s="233"/>
      <c r="T1050" s="234"/>
      <c r="U1050" s="12"/>
      <c r="V1050" s="12"/>
      <c r="W1050" s="12"/>
      <c r="X1050" s="12"/>
      <c r="Y1050" s="12"/>
      <c r="Z1050" s="12"/>
      <c r="AA1050" s="12"/>
      <c r="AB1050" s="12"/>
      <c r="AC1050" s="12"/>
      <c r="AD1050" s="12"/>
      <c r="AE1050" s="12"/>
      <c r="AT1050" s="235" t="s">
        <v>358</v>
      </c>
      <c r="AU1050" s="235" t="s">
        <v>82</v>
      </c>
      <c r="AV1050" s="12" t="s">
        <v>82</v>
      </c>
      <c r="AW1050" s="12" t="s">
        <v>35</v>
      </c>
      <c r="AX1050" s="12" t="s">
        <v>74</v>
      </c>
      <c r="AY1050" s="235" t="s">
        <v>351</v>
      </c>
    </row>
    <row r="1051" spans="1:51" s="13" customFormat="1" ht="12">
      <c r="A1051" s="13"/>
      <c r="B1051" s="236"/>
      <c r="C1051" s="237"/>
      <c r="D1051" s="227" t="s">
        <v>358</v>
      </c>
      <c r="E1051" s="238" t="s">
        <v>2369</v>
      </c>
      <c r="F1051" s="239" t="s">
        <v>82</v>
      </c>
      <c r="G1051" s="237"/>
      <c r="H1051" s="240">
        <v>1</v>
      </c>
      <c r="I1051" s="241"/>
      <c r="J1051" s="237"/>
      <c r="K1051" s="237"/>
      <c r="L1051" s="242"/>
      <c r="M1051" s="243"/>
      <c r="N1051" s="244"/>
      <c r="O1051" s="244"/>
      <c r="P1051" s="244"/>
      <c r="Q1051" s="244"/>
      <c r="R1051" s="244"/>
      <c r="S1051" s="244"/>
      <c r="T1051" s="245"/>
      <c r="U1051" s="13"/>
      <c r="V1051" s="13"/>
      <c r="W1051" s="13"/>
      <c r="X1051" s="13"/>
      <c r="Y1051" s="13"/>
      <c r="Z1051" s="13"/>
      <c r="AA1051" s="13"/>
      <c r="AB1051" s="13"/>
      <c r="AC1051" s="13"/>
      <c r="AD1051" s="13"/>
      <c r="AE1051" s="13"/>
      <c r="AT1051" s="246" t="s">
        <v>358</v>
      </c>
      <c r="AU1051" s="246" t="s">
        <v>82</v>
      </c>
      <c r="AV1051" s="13" t="s">
        <v>138</v>
      </c>
      <c r="AW1051" s="13" t="s">
        <v>35</v>
      </c>
      <c r="AX1051" s="13" t="s">
        <v>82</v>
      </c>
      <c r="AY1051" s="246" t="s">
        <v>351</v>
      </c>
    </row>
    <row r="1052" spans="1:65" s="2" customFormat="1" ht="44.25" customHeight="1">
      <c r="A1052" s="38"/>
      <c r="B1052" s="39"/>
      <c r="C1052" s="212" t="s">
        <v>2370</v>
      </c>
      <c r="D1052" s="212" t="s">
        <v>352</v>
      </c>
      <c r="E1052" s="213" t="s">
        <v>2371</v>
      </c>
      <c r="F1052" s="214" t="s">
        <v>2372</v>
      </c>
      <c r="G1052" s="215" t="s">
        <v>534</v>
      </c>
      <c r="H1052" s="216">
        <v>1</v>
      </c>
      <c r="I1052" s="217"/>
      <c r="J1052" s="218">
        <f>ROUND(I1052*H1052,2)</f>
        <v>0</v>
      </c>
      <c r="K1052" s="214" t="s">
        <v>356</v>
      </c>
      <c r="L1052" s="44"/>
      <c r="M1052" s="219" t="s">
        <v>28</v>
      </c>
      <c r="N1052" s="220" t="s">
        <v>45</v>
      </c>
      <c r="O1052" s="84"/>
      <c r="P1052" s="221">
        <f>O1052*H1052</f>
        <v>0</v>
      </c>
      <c r="Q1052" s="221">
        <v>0.01638</v>
      </c>
      <c r="R1052" s="221">
        <f>Q1052*H1052</f>
        <v>0.01638</v>
      </c>
      <c r="S1052" s="221">
        <v>0</v>
      </c>
      <c r="T1052" s="222">
        <f>S1052*H1052</f>
        <v>0</v>
      </c>
      <c r="U1052" s="38"/>
      <c r="V1052" s="38"/>
      <c r="W1052" s="38"/>
      <c r="X1052" s="38"/>
      <c r="Y1052" s="38"/>
      <c r="Z1052" s="38"/>
      <c r="AA1052" s="38"/>
      <c r="AB1052" s="38"/>
      <c r="AC1052" s="38"/>
      <c r="AD1052" s="38"/>
      <c r="AE1052" s="38"/>
      <c r="AR1052" s="223" t="s">
        <v>228</v>
      </c>
      <c r="AT1052" s="223" t="s">
        <v>352</v>
      </c>
      <c r="AU1052" s="223" t="s">
        <v>82</v>
      </c>
      <c r="AY1052" s="17" t="s">
        <v>351</v>
      </c>
      <c r="BE1052" s="224">
        <f>IF(N1052="základní",J1052,0)</f>
        <v>0</v>
      </c>
      <c r="BF1052" s="224">
        <f>IF(N1052="snížená",J1052,0)</f>
        <v>0</v>
      </c>
      <c r="BG1052" s="224">
        <f>IF(N1052="zákl. přenesená",J1052,0)</f>
        <v>0</v>
      </c>
      <c r="BH1052" s="224">
        <f>IF(N1052="sníž. přenesená",J1052,0)</f>
        <v>0</v>
      </c>
      <c r="BI1052" s="224">
        <f>IF(N1052="nulová",J1052,0)</f>
        <v>0</v>
      </c>
      <c r="BJ1052" s="17" t="s">
        <v>82</v>
      </c>
      <c r="BK1052" s="224">
        <f>ROUND(I1052*H1052,2)</f>
        <v>0</v>
      </c>
      <c r="BL1052" s="17" t="s">
        <v>228</v>
      </c>
      <c r="BM1052" s="223" t="s">
        <v>2373</v>
      </c>
    </row>
    <row r="1053" spans="1:51" s="12" customFormat="1" ht="12">
      <c r="A1053" s="12"/>
      <c r="B1053" s="225"/>
      <c r="C1053" s="226"/>
      <c r="D1053" s="227" t="s">
        <v>358</v>
      </c>
      <c r="E1053" s="228" t="s">
        <v>28</v>
      </c>
      <c r="F1053" s="229" t="s">
        <v>359</v>
      </c>
      <c r="G1053" s="226"/>
      <c r="H1053" s="228" t="s">
        <v>28</v>
      </c>
      <c r="I1053" s="230"/>
      <c r="J1053" s="226"/>
      <c r="K1053" s="226"/>
      <c r="L1053" s="231"/>
      <c r="M1053" s="232"/>
      <c r="N1053" s="233"/>
      <c r="O1053" s="233"/>
      <c r="P1053" s="233"/>
      <c r="Q1053" s="233"/>
      <c r="R1053" s="233"/>
      <c r="S1053" s="233"/>
      <c r="T1053" s="234"/>
      <c r="U1053" s="12"/>
      <c r="V1053" s="12"/>
      <c r="W1053" s="12"/>
      <c r="X1053" s="12"/>
      <c r="Y1053" s="12"/>
      <c r="Z1053" s="12"/>
      <c r="AA1053" s="12"/>
      <c r="AB1053" s="12"/>
      <c r="AC1053" s="12"/>
      <c r="AD1053" s="12"/>
      <c r="AE1053" s="12"/>
      <c r="AT1053" s="235" t="s">
        <v>358</v>
      </c>
      <c r="AU1053" s="235" t="s">
        <v>82</v>
      </c>
      <c r="AV1053" s="12" t="s">
        <v>82</v>
      </c>
      <c r="AW1053" s="12" t="s">
        <v>35</v>
      </c>
      <c r="AX1053" s="12" t="s">
        <v>74</v>
      </c>
      <c r="AY1053" s="235" t="s">
        <v>351</v>
      </c>
    </row>
    <row r="1054" spans="1:51" s="13" customFormat="1" ht="12">
      <c r="A1054" s="13"/>
      <c r="B1054" s="236"/>
      <c r="C1054" s="237"/>
      <c r="D1054" s="227" t="s">
        <v>358</v>
      </c>
      <c r="E1054" s="238" t="s">
        <v>2374</v>
      </c>
      <c r="F1054" s="239" t="s">
        <v>82</v>
      </c>
      <c r="G1054" s="237"/>
      <c r="H1054" s="240">
        <v>1</v>
      </c>
      <c r="I1054" s="241"/>
      <c r="J1054" s="237"/>
      <c r="K1054" s="237"/>
      <c r="L1054" s="242"/>
      <c r="M1054" s="243"/>
      <c r="N1054" s="244"/>
      <c r="O1054" s="244"/>
      <c r="P1054" s="244"/>
      <c r="Q1054" s="244"/>
      <c r="R1054" s="244"/>
      <c r="S1054" s="244"/>
      <c r="T1054" s="245"/>
      <c r="U1054" s="13"/>
      <c r="V1054" s="13"/>
      <c r="W1054" s="13"/>
      <c r="X1054" s="13"/>
      <c r="Y1054" s="13"/>
      <c r="Z1054" s="13"/>
      <c r="AA1054" s="13"/>
      <c r="AB1054" s="13"/>
      <c r="AC1054" s="13"/>
      <c r="AD1054" s="13"/>
      <c r="AE1054" s="13"/>
      <c r="AT1054" s="246" t="s">
        <v>358</v>
      </c>
      <c r="AU1054" s="246" t="s">
        <v>82</v>
      </c>
      <c r="AV1054" s="13" t="s">
        <v>138</v>
      </c>
      <c r="AW1054" s="13" t="s">
        <v>35</v>
      </c>
      <c r="AX1054" s="13" t="s">
        <v>82</v>
      </c>
      <c r="AY1054" s="246" t="s">
        <v>351</v>
      </c>
    </row>
    <row r="1055" spans="1:65" s="2" customFormat="1" ht="21.75" customHeight="1">
      <c r="A1055" s="38"/>
      <c r="B1055" s="39"/>
      <c r="C1055" s="247" t="s">
        <v>2375</v>
      </c>
      <c r="D1055" s="247" t="s">
        <v>612</v>
      </c>
      <c r="E1055" s="248" t="s">
        <v>2376</v>
      </c>
      <c r="F1055" s="249" t="s">
        <v>2377</v>
      </c>
      <c r="G1055" s="250" t="s">
        <v>612</v>
      </c>
      <c r="H1055" s="251">
        <v>0.45</v>
      </c>
      <c r="I1055" s="252"/>
      <c r="J1055" s="253">
        <f>ROUND(I1055*H1055,2)</f>
        <v>0</v>
      </c>
      <c r="K1055" s="249" t="s">
        <v>356</v>
      </c>
      <c r="L1055" s="254"/>
      <c r="M1055" s="255" t="s">
        <v>28</v>
      </c>
      <c r="N1055" s="256" t="s">
        <v>45</v>
      </c>
      <c r="O1055" s="84"/>
      <c r="P1055" s="221">
        <f>O1055*H1055</f>
        <v>0</v>
      </c>
      <c r="Q1055" s="221">
        <v>0.00425</v>
      </c>
      <c r="R1055" s="221">
        <f>Q1055*H1055</f>
        <v>0.0019125000000000001</v>
      </c>
      <c r="S1055" s="221">
        <v>0</v>
      </c>
      <c r="T1055" s="222">
        <f>S1055*H1055</f>
        <v>0</v>
      </c>
      <c r="U1055" s="38"/>
      <c r="V1055" s="38"/>
      <c r="W1055" s="38"/>
      <c r="X1055" s="38"/>
      <c r="Y1055" s="38"/>
      <c r="Z1055" s="38"/>
      <c r="AA1055" s="38"/>
      <c r="AB1055" s="38"/>
      <c r="AC1055" s="38"/>
      <c r="AD1055" s="38"/>
      <c r="AE1055" s="38"/>
      <c r="AR1055" s="223" t="s">
        <v>405</v>
      </c>
      <c r="AT1055" s="223" t="s">
        <v>612</v>
      </c>
      <c r="AU1055" s="223" t="s">
        <v>82</v>
      </c>
      <c r="AY1055" s="17" t="s">
        <v>351</v>
      </c>
      <c r="BE1055" s="224">
        <f>IF(N1055="základní",J1055,0)</f>
        <v>0</v>
      </c>
      <c r="BF1055" s="224">
        <f>IF(N1055="snížená",J1055,0)</f>
        <v>0</v>
      </c>
      <c r="BG1055" s="224">
        <f>IF(N1055="zákl. přenesená",J1055,0)</f>
        <v>0</v>
      </c>
      <c r="BH1055" s="224">
        <f>IF(N1055="sníž. přenesená",J1055,0)</f>
        <v>0</v>
      </c>
      <c r="BI1055" s="224">
        <f>IF(N1055="nulová",J1055,0)</f>
        <v>0</v>
      </c>
      <c r="BJ1055" s="17" t="s">
        <v>82</v>
      </c>
      <c r="BK1055" s="224">
        <f>ROUND(I1055*H1055,2)</f>
        <v>0</v>
      </c>
      <c r="BL1055" s="17" t="s">
        <v>228</v>
      </c>
      <c r="BM1055" s="223" t="s">
        <v>2378</v>
      </c>
    </row>
    <row r="1056" spans="1:51" s="12" customFormat="1" ht="12">
      <c r="A1056" s="12"/>
      <c r="B1056" s="225"/>
      <c r="C1056" s="226"/>
      <c r="D1056" s="227" t="s">
        <v>358</v>
      </c>
      <c r="E1056" s="228" t="s">
        <v>28</v>
      </c>
      <c r="F1056" s="229" t="s">
        <v>359</v>
      </c>
      <c r="G1056" s="226"/>
      <c r="H1056" s="228" t="s">
        <v>28</v>
      </c>
      <c r="I1056" s="230"/>
      <c r="J1056" s="226"/>
      <c r="K1056" s="226"/>
      <c r="L1056" s="231"/>
      <c r="M1056" s="232"/>
      <c r="N1056" s="233"/>
      <c r="O1056" s="233"/>
      <c r="P1056" s="233"/>
      <c r="Q1056" s="233"/>
      <c r="R1056" s="233"/>
      <c r="S1056" s="233"/>
      <c r="T1056" s="234"/>
      <c r="U1056" s="12"/>
      <c r="V1056" s="12"/>
      <c r="W1056" s="12"/>
      <c r="X1056" s="12"/>
      <c r="Y1056" s="12"/>
      <c r="Z1056" s="12"/>
      <c r="AA1056" s="12"/>
      <c r="AB1056" s="12"/>
      <c r="AC1056" s="12"/>
      <c r="AD1056" s="12"/>
      <c r="AE1056" s="12"/>
      <c r="AT1056" s="235" t="s">
        <v>358</v>
      </c>
      <c r="AU1056" s="235" t="s">
        <v>82</v>
      </c>
      <c r="AV1056" s="12" t="s">
        <v>82</v>
      </c>
      <c r="AW1056" s="12" t="s">
        <v>35</v>
      </c>
      <c r="AX1056" s="12" t="s">
        <v>74</v>
      </c>
      <c r="AY1056" s="235" t="s">
        <v>351</v>
      </c>
    </row>
    <row r="1057" spans="1:51" s="13" customFormat="1" ht="12">
      <c r="A1057" s="13"/>
      <c r="B1057" s="236"/>
      <c r="C1057" s="237"/>
      <c r="D1057" s="227" t="s">
        <v>358</v>
      </c>
      <c r="E1057" s="238" t="s">
        <v>2379</v>
      </c>
      <c r="F1057" s="239" t="s">
        <v>2380</v>
      </c>
      <c r="G1057" s="237"/>
      <c r="H1057" s="240">
        <v>0.45</v>
      </c>
      <c r="I1057" s="241"/>
      <c r="J1057" s="237"/>
      <c r="K1057" s="237"/>
      <c r="L1057" s="242"/>
      <c r="M1057" s="243"/>
      <c r="N1057" s="244"/>
      <c r="O1057" s="244"/>
      <c r="P1057" s="244"/>
      <c r="Q1057" s="244"/>
      <c r="R1057" s="244"/>
      <c r="S1057" s="244"/>
      <c r="T1057" s="245"/>
      <c r="U1057" s="13"/>
      <c r="V1057" s="13"/>
      <c r="W1057" s="13"/>
      <c r="X1057" s="13"/>
      <c r="Y1057" s="13"/>
      <c r="Z1057" s="13"/>
      <c r="AA1057" s="13"/>
      <c r="AB1057" s="13"/>
      <c r="AC1057" s="13"/>
      <c r="AD1057" s="13"/>
      <c r="AE1057" s="13"/>
      <c r="AT1057" s="246" t="s">
        <v>358</v>
      </c>
      <c r="AU1057" s="246" t="s">
        <v>82</v>
      </c>
      <c r="AV1057" s="13" t="s">
        <v>138</v>
      </c>
      <c r="AW1057" s="13" t="s">
        <v>35</v>
      </c>
      <c r="AX1057" s="13" t="s">
        <v>82</v>
      </c>
      <c r="AY1057" s="246" t="s">
        <v>351</v>
      </c>
    </row>
    <row r="1058" spans="1:65" s="2" customFormat="1" ht="44.25" customHeight="1">
      <c r="A1058" s="38"/>
      <c r="B1058" s="39"/>
      <c r="C1058" s="212" t="s">
        <v>2381</v>
      </c>
      <c r="D1058" s="212" t="s">
        <v>352</v>
      </c>
      <c r="E1058" s="213" t="s">
        <v>2382</v>
      </c>
      <c r="F1058" s="214" t="s">
        <v>2383</v>
      </c>
      <c r="G1058" s="215" t="s">
        <v>534</v>
      </c>
      <c r="H1058" s="216">
        <v>1</v>
      </c>
      <c r="I1058" s="217"/>
      <c r="J1058" s="218">
        <f>ROUND(I1058*H1058,2)</f>
        <v>0</v>
      </c>
      <c r="K1058" s="214" t="s">
        <v>356</v>
      </c>
      <c r="L1058" s="44"/>
      <c r="M1058" s="219" t="s">
        <v>28</v>
      </c>
      <c r="N1058" s="220" t="s">
        <v>45</v>
      </c>
      <c r="O1058" s="84"/>
      <c r="P1058" s="221">
        <f>O1058*H1058</f>
        <v>0</v>
      </c>
      <c r="Q1058" s="221">
        <v>0.00015</v>
      </c>
      <c r="R1058" s="221">
        <f>Q1058*H1058</f>
        <v>0.00015</v>
      </c>
      <c r="S1058" s="221">
        <v>0</v>
      </c>
      <c r="T1058" s="222">
        <f>S1058*H1058</f>
        <v>0</v>
      </c>
      <c r="U1058" s="38"/>
      <c r="V1058" s="38"/>
      <c r="W1058" s="38"/>
      <c r="X1058" s="38"/>
      <c r="Y1058" s="38"/>
      <c r="Z1058" s="38"/>
      <c r="AA1058" s="38"/>
      <c r="AB1058" s="38"/>
      <c r="AC1058" s="38"/>
      <c r="AD1058" s="38"/>
      <c r="AE1058" s="38"/>
      <c r="AR1058" s="223" t="s">
        <v>228</v>
      </c>
      <c r="AT1058" s="223" t="s">
        <v>352</v>
      </c>
      <c r="AU1058" s="223" t="s">
        <v>82</v>
      </c>
      <c r="AY1058" s="17" t="s">
        <v>351</v>
      </c>
      <c r="BE1058" s="224">
        <f>IF(N1058="základní",J1058,0)</f>
        <v>0</v>
      </c>
      <c r="BF1058" s="224">
        <f>IF(N1058="snížená",J1058,0)</f>
        <v>0</v>
      </c>
      <c r="BG1058" s="224">
        <f>IF(N1058="zákl. přenesená",J1058,0)</f>
        <v>0</v>
      </c>
      <c r="BH1058" s="224">
        <f>IF(N1058="sníž. přenesená",J1058,0)</f>
        <v>0</v>
      </c>
      <c r="BI1058" s="224">
        <f>IF(N1058="nulová",J1058,0)</f>
        <v>0</v>
      </c>
      <c r="BJ1058" s="17" t="s">
        <v>82</v>
      </c>
      <c r="BK1058" s="224">
        <f>ROUND(I1058*H1058,2)</f>
        <v>0</v>
      </c>
      <c r="BL1058" s="17" t="s">
        <v>228</v>
      </c>
      <c r="BM1058" s="223" t="s">
        <v>2384</v>
      </c>
    </row>
    <row r="1059" spans="1:51" s="12" customFormat="1" ht="12">
      <c r="A1059" s="12"/>
      <c r="B1059" s="225"/>
      <c r="C1059" s="226"/>
      <c r="D1059" s="227" t="s">
        <v>358</v>
      </c>
      <c r="E1059" s="228" t="s">
        <v>28</v>
      </c>
      <c r="F1059" s="229" t="s">
        <v>359</v>
      </c>
      <c r="G1059" s="226"/>
      <c r="H1059" s="228" t="s">
        <v>28</v>
      </c>
      <c r="I1059" s="230"/>
      <c r="J1059" s="226"/>
      <c r="K1059" s="226"/>
      <c r="L1059" s="231"/>
      <c r="M1059" s="232"/>
      <c r="N1059" s="233"/>
      <c r="O1059" s="233"/>
      <c r="P1059" s="233"/>
      <c r="Q1059" s="233"/>
      <c r="R1059" s="233"/>
      <c r="S1059" s="233"/>
      <c r="T1059" s="234"/>
      <c r="U1059" s="12"/>
      <c r="V1059" s="12"/>
      <c r="W1059" s="12"/>
      <c r="X1059" s="12"/>
      <c r="Y1059" s="12"/>
      <c r="Z1059" s="12"/>
      <c r="AA1059" s="12"/>
      <c r="AB1059" s="12"/>
      <c r="AC1059" s="12"/>
      <c r="AD1059" s="12"/>
      <c r="AE1059" s="12"/>
      <c r="AT1059" s="235" t="s">
        <v>358</v>
      </c>
      <c r="AU1059" s="235" t="s">
        <v>82</v>
      </c>
      <c r="AV1059" s="12" t="s">
        <v>82</v>
      </c>
      <c r="AW1059" s="12" t="s">
        <v>35</v>
      </c>
      <c r="AX1059" s="12" t="s">
        <v>74</v>
      </c>
      <c r="AY1059" s="235" t="s">
        <v>351</v>
      </c>
    </row>
    <row r="1060" spans="1:51" s="13" customFormat="1" ht="12">
      <c r="A1060" s="13"/>
      <c r="B1060" s="236"/>
      <c r="C1060" s="237"/>
      <c r="D1060" s="227" t="s">
        <v>358</v>
      </c>
      <c r="E1060" s="238" t="s">
        <v>2385</v>
      </c>
      <c r="F1060" s="239" t="s">
        <v>82</v>
      </c>
      <c r="G1060" s="237"/>
      <c r="H1060" s="240">
        <v>1</v>
      </c>
      <c r="I1060" s="241"/>
      <c r="J1060" s="237"/>
      <c r="K1060" s="237"/>
      <c r="L1060" s="242"/>
      <c r="M1060" s="243"/>
      <c r="N1060" s="244"/>
      <c r="O1060" s="244"/>
      <c r="P1060" s="244"/>
      <c r="Q1060" s="244"/>
      <c r="R1060" s="244"/>
      <c r="S1060" s="244"/>
      <c r="T1060" s="245"/>
      <c r="U1060" s="13"/>
      <c r="V1060" s="13"/>
      <c r="W1060" s="13"/>
      <c r="X1060" s="13"/>
      <c r="Y1060" s="13"/>
      <c r="Z1060" s="13"/>
      <c r="AA1060" s="13"/>
      <c r="AB1060" s="13"/>
      <c r="AC1060" s="13"/>
      <c r="AD1060" s="13"/>
      <c r="AE1060" s="13"/>
      <c r="AT1060" s="246" t="s">
        <v>358</v>
      </c>
      <c r="AU1060" s="246" t="s">
        <v>82</v>
      </c>
      <c r="AV1060" s="13" t="s">
        <v>138</v>
      </c>
      <c r="AW1060" s="13" t="s">
        <v>35</v>
      </c>
      <c r="AX1060" s="13" t="s">
        <v>82</v>
      </c>
      <c r="AY1060" s="246" t="s">
        <v>351</v>
      </c>
    </row>
    <row r="1061" spans="1:65" s="2" customFormat="1" ht="21.75" customHeight="1">
      <c r="A1061" s="38"/>
      <c r="B1061" s="39"/>
      <c r="C1061" s="247" t="s">
        <v>2386</v>
      </c>
      <c r="D1061" s="247" t="s">
        <v>612</v>
      </c>
      <c r="E1061" s="248" t="s">
        <v>2387</v>
      </c>
      <c r="F1061" s="249" t="s">
        <v>2377</v>
      </c>
      <c r="G1061" s="250" t="s">
        <v>612</v>
      </c>
      <c r="H1061" s="251">
        <v>1.8</v>
      </c>
      <c r="I1061" s="252"/>
      <c r="J1061" s="253">
        <f>ROUND(I1061*H1061,2)</f>
        <v>0</v>
      </c>
      <c r="K1061" s="249" t="s">
        <v>356</v>
      </c>
      <c r="L1061" s="254"/>
      <c r="M1061" s="255" t="s">
        <v>28</v>
      </c>
      <c r="N1061" s="256" t="s">
        <v>45</v>
      </c>
      <c r="O1061" s="84"/>
      <c r="P1061" s="221">
        <f>O1061*H1061</f>
        <v>0</v>
      </c>
      <c r="Q1061" s="221">
        <v>0.00425</v>
      </c>
      <c r="R1061" s="221">
        <f>Q1061*H1061</f>
        <v>0.0076500000000000005</v>
      </c>
      <c r="S1061" s="221">
        <v>0</v>
      </c>
      <c r="T1061" s="222">
        <f>S1061*H1061</f>
        <v>0</v>
      </c>
      <c r="U1061" s="38"/>
      <c r="V1061" s="38"/>
      <c r="W1061" s="38"/>
      <c r="X1061" s="38"/>
      <c r="Y1061" s="38"/>
      <c r="Z1061" s="38"/>
      <c r="AA1061" s="38"/>
      <c r="AB1061" s="38"/>
      <c r="AC1061" s="38"/>
      <c r="AD1061" s="38"/>
      <c r="AE1061" s="38"/>
      <c r="AR1061" s="223" t="s">
        <v>405</v>
      </c>
      <c r="AT1061" s="223" t="s">
        <v>612</v>
      </c>
      <c r="AU1061" s="223" t="s">
        <v>82</v>
      </c>
      <c r="AY1061" s="17" t="s">
        <v>351</v>
      </c>
      <c r="BE1061" s="224">
        <f>IF(N1061="základní",J1061,0)</f>
        <v>0</v>
      </c>
      <c r="BF1061" s="224">
        <f>IF(N1061="snížená",J1061,0)</f>
        <v>0</v>
      </c>
      <c r="BG1061" s="224">
        <f>IF(N1061="zákl. přenesená",J1061,0)</f>
        <v>0</v>
      </c>
      <c r="BH1061" s="224">
        <f>IF(N1061="sníž. přenesená",J1061,0)</f>
        <v>0</v>
      </c>
      <c r="BI1061" s="224">
        <f>IF(N1061="nulová",J1061,0)</f>
        <v>0</v>
      </c>
      <c r="BJ1061" s="17" t="s">
        <v>82</v>
      </c>
      <c r="BK1061" s="224">
        <f>ROUND(I1061*H1061,2)</f>
        <v>0</v>
      </c>
      <c r="BL1061" s="17" t="s">
        <v>228</v>
      </c>
      <c r="BM1061" s="223" t="s">
        <v>2388</v>
      </c>
    </row>
    <row r="1062" spans="1:51" s="12" customFormat="1" ht="12">
      <c r="A1062" s="12"/>
      <c r="B1062" s="225"/>
      <c r="C1062" s="226"/>
      <c r="D1062" s="227" t="s">
        <v>358</v>
      </c>
      <c r="E1062" s="228" t="s">
        <v>28</v>
      </c>
      <c r="F1062" s="229" t="s">
        <v>359</v>
      </c>
      <c r="G1062" s="226"/>
      <c r="H1062" s="228" t="s">
        <v>28</v>
      </c>
      <c r="I1062" s="230"/>
      <c r="J1062" s="226"/>
      <c r="K1062" s="226"/>
      <c r="L1062" s="231"/>
      <c r="M1062" s="232"/>
      <c r="N1062" s="233"/>
      <c r="O1062" s="233"/>
      <c r="P1062" s="233"/>
      <c r="Q1062" s="233"/>
      <c r="R1062" s="233"/>
      <c r="S1062" s="233"/>
      <c r="T1062" s="234"/>
      <c r="U1062" s="12"/>
      <c r="V1062" s="12"/>
      <c r="W1062" s="12"/>
      <c r="X1062" s="12"/>
      <c r="Y1062" s="12"/>
      <c r="Z1062" s="12"/>
      <c r="AA1062" s="12"/>
      <c r="AB1062" s="12"/>
      <c r="AC1062" s="12"/>
      <c r="AD1062" s="12"/>
      <c r="AE1062" s="12"/>
      <c r="AT1062" s="235" t="s">
        <v>358</v>
      </c>
      <c r="AU1062" s="235" t="s">
        <v>82</v>
      </c>
      <c r="AV1062" s="12" t="s">
        <v>82</v>
      </c>
      <c r="AW1062" s="12" t="s">
        <v>35</v>
      </c>
      <c r="AX1062" s="12" t="s">
        <v>74</v>
      </c>
      <c r="AY1062" s="235" t="s">
        <v>351</v>
      </c>
    </row>
    <row r="1063" spans="1:51" s="13" customFormat="1" ht="12">
      <c r="A1063" s="13"/>
      <c r="B1063" s="236"/>
      <c r="C1063" s="237"/>
      <c r="D1063" s="227" t="s">
        <v>358</v>
      </c>
      <c r="E1063" s="238" t="s">
        <v>2389</v>
      </c>
      <c r="F1063" s="239" t="s">
        <v>2390</v>
      </c>
      <c r="G1063" s="237"/>
      <c r="H1063" s="240">
        <v>1.8</v>
      </c>
      <c r="I1063" s="241"/>
      <c r="J1063" s="237"/>
      <c r="K1063" s="237"/>
      <c r="L1063" s="242"/>
      <c r="M1063" s="243"/>
      <c r="N1063" s="244"/>
      <c r="O1063" s="244"/>
      <c r="P1063" s="244"/>
      <c r="Q1063" s="244"/>
      <c r="R1063" s="244"/>
      <c r="S1063" s="244"/>
      <c r="T1063" s="245"/>
      <c r="U1063" s="13"/>
      <c r="V1063" s="13"/>
      <c r="W1063" s="13"/>
      <c r="X1063" s="13"/>
      <c r="Y1063" s="13"/>
      <c r="Z1063" s="13"/>
      <c r="AA1063" s="13"/>
      <c r="AB1063" s="13"/>
      <c r="AC1063" s="13"/>
      <c r="AD1063" s="13"/>
      <c r="AE1063" s="13"/>
      <c r="AT1063" s="246" t="s">
        <v>358</v>
      </c>
      <c r="AU1063" s="246" t="s">
        <v>82</v>
      </c>
      <c r="AV1063" s="13" t="s">
        <v>138</v>
      </c>
      <c r="AW1063" s="13" t="s">
        <v>35</v>
      </c>
      <c r="AX1063" s="13" t="s">
        <v>82</v>
      </c>
      <c r="AY1063" s="246" t="s">
        <v>351</v>
      </c>
    </row>
    <row r="1064" spans="1:65" s="2" customFormat="1" ht="21.75" customHeight="1">
      <c r="A1064" s="38"/>
      <c r="B1064" s="39"/>
      <c r="C1064" s="212" t="s">
        <v>2391</v>
      </c>
      <c r="D1064" s="212" t="s">
        <v>352</v>
      </c>
      <c r="E1064" s="213" t="s">
        <v>2392</v>
      </c>
      <c r="F1064" s="214" t="s">
        <v>2393</v>
      </c>
      <c r="G1064" s="215" t="s">
        <v>1086</v>
      </c>
      <c r="H1064" s="216">
        <v>2</v>
      </c>
      <c r="I1064" s="217"/>
      <c r="J1064" s="218">
        <f>ROUND(I1064*H1064,2)</f>
        <v>0</v>
      </c>
      <c r="K1064" s="214" t="s">
        <v>28</v>
      </c>
      <c r="L1064" s="44"/>
      <c r="M1064" s="219" t="s">
        <v>28</v>
      </c>
      <c r="N1064" s="220" t="s">
        <v>45</v>
      </c>
      <c r="O1064" s="84"/>
      <c r="P1064" s="221">
        <f>O1064*H1064</f>
        <v>0</v>
      </c>
      <c r="Q1064" s="221">
        <v>0</v>
      </c>
      <c r="R1064" s="221">
        <f>Q1064*H1064</f>
        <v>0</v>
      </c>
      <c r="S1064" s="221">
        <v>0</v>
      </c>
      <c r="T1064" s="222">
        <f>S1064*H1064</f>
        <v>0</v>
      </c>
      <c r="U1064" s="38"/>
      <c r="V1064" s="38"/>
      <c r="W1064" s="38"/>
      <c r="X1064" s="38"/>
      <c r="Y1064" s="38"/>
      <c r="Z1064" s="38"/>
      <c r="AA1064" s="38"/>
      <c r="AB1064" s="38"/>
      <c r="AC1064" s="38"/>
      <c r="AD1064" s="38"/>
      <c r="AE1064" s="38"/>
      <c r="AR1064" s="223" t="s">
        <v>228</v>
      </c>
      <c r="AT1064" s="223" t="s">
        <v>352</v>
      </c>
      <c r="AU1064" s="223" t="s">
        <v>82</v>
      </c>
      <c r="AY1064" s="17" t="s">
        <v>351</v>
      </c>
      <c r="BE1064" s="224">
        <f>IF(N1064="základní",J1064,0)</f>
        <v>0</v>
      </c>
      <c r="BF1064" s="224">
        <f>IF(N1064="snížená",J1064,0)</f>
        <v>0</v>
      </c>
      <c r="BG1064" s="224">
        <f>IF(N1064="zákl. přenesená",J1064,0)</f>
        <v>0</v>
      </c>
      <c r="BH1064" s="224">
        <f>IF(N1064="sníž. přenesená",J1064,0)</f>
        <v>0</v>
      </c>
      <c r="BI1064" s="224">
        <f>IF(N1064="nulová",J1064,0)</f>
        <v>0</v>
      </c>
      <c r="BJ1064" s="17" t="s">
        <v>82</v>
      </c>
      <c r="BK1064" s="224">
        <f>ROUND(I1064*H1064,2)</f>
        <v>0</v>
      </c>
      <c r="BL1064" s="17" t="s">
        <v>228</v>
      </c>
      <c r="BM1064" s="223" t="s">
        <v>2394</v>
      </c>
    </row>
    <row r="1065" spans="1:51" s="12" customFormat="1" ht="12">
      <c r="A1065" s="12"/>
      <c r="B1065" s="225"/>
      <c r="C1065" s="226"/>
      <c r="D1065" s="227" t="s">
        <v>358</v>
      </c>
      <c r="E1065" s="228" t="s">
        <v>28</v>
      </c>
      <c r="F1065" s="229" t="s">
        <v>1088</v>
      </c>
      <c r="G1065" s="226"/>
      <c r="H1065" s="228" t="s">
        <v>28</v>
      </c>
      <c r="I1065" s="230"/>
      <c r="J1065" s="226"/>
      <c r="K1065" s="226"/>
      <c r="L1065" s="231"/>
      <c r="M1065" s="232"/>
      <c r="N1065" s="233"/>
      <c r="O1065" s="233"/>
      <c r="P1065" s="233"/>
      <c r="Q1065" s="233"/>
      <c r="R1065" s="233"/>
      <c r="S1065" s="233"/>
      <c r="T1065" s="234"/>
      <c r="U1065" s="12"/>
      <c r="V1065" s="12"/>
      <c r="W1065" s="12"/>
      <c r="X1065" s="12"/>
      <c r="Y1065" s="12"/>
      <c r="Z1065" s="12"/>
      <c r="AA1065" s="12"/>
      <c r="AB1065" s="12"/>
      <c r="AC1065" s="12"/>
      <c r="AD1065" s="12"/>
      <c r="AE1065" s="12"/>
      <c r="AT1065" s="235" t="s">
        <v>358</v>
      </c>
      <c r="AU1065" s="235" t="s">
        <v>82</v>
      </c>
      <c r="AV1065" s="12" t="s">
        <v>82</v>
      </c>
      <c r="AW1065" s="12" t="s">
        <v>35</v>
      </c>
      <c r="AX1065" s="12" t="s">
        <v>74</v>
      </c>
      <c r="AY1065" s="235" t="s">
        <v>351</v>
      </c>
    </row>
    <row r="1066" spans="1:51" s="13" customFormat="1" ht="12">
      <c r="A1066" s="13"/>
      <c r="B1066" s="236"/>
      <c r="C1066" s="237"/>
      <c r="D1066" s="227" t="s">
        <v>358</v>
      </c>
      <c r="E1066" s="238" t="s">
        <v>2395</v>
      </c>
      <c r="F1066" s="239" t="s">
        <v>138</v>
      </c>
      <c r="G1066" s="237"/>
      <c r="H1066" s="240">
        <v>2</v>
      </c>
      <c r="I1066" s="241"/>
      <c r="J1066" s="237"/>
      <c r="K1066" s="237"/>
      <c r="L1066" s="242"/>
      <c r="M1066" s="243"/>
      <c r="N1066" s="244"/>
      <c r="O1066" s="244"/>
      <c r="P1066" s="244"/>
      <c r="Q1066" s="244"/>
      <c r="R1066" s="244"/>
      <c r="S1066" s="244"/>
      <c r="T1066" s="245"/>
      <c r="U1066" s="13"/>
      <c r="V1066" s="13"/>
      <c r="W1066" s="13"/>
      <c r="X1066" s="13"/>
      <c r="Y1066" s="13"/>
      <c r="Z1066" s="13"/>
      <c r="AA1066" s="13"/>
      <c r="AB1066" s="13"/>
      <c r="AC1066" s="13"/>
      <c r="AD1066" s="13"/>
      <c r="AE1066" s="13"/>
      <c r="AT1066" s="246" t="s">
        <v>358</v>
      </c>
      <c r="AU1066" s="246" t="s">
        <v>82</v>
      </c>
      <c r="AV1066" s="13" t="s">
        <v>138</v>
      </c>
      <c r="AW1066" s="13" t="s">
        <v>35</v>
      </c>
      <c r="AX1066" s="13" t="s">
        <v>82</v>
      </c>
      <c r="AY1066" s="246" t="s">
        <v>351</v>
      </c>
    </row>
    <row r="1067" spans="1:65" s="2" customFormat="1" ht="21.75" customHeight="1">
      <c r="A1067" s="38"/>
      <c r="B1067" s="39"/>
      <c r="C1067" s="212" t="s">
        <v>2396</v>
      </c>
      <c r="D1067" s="212" t="s">
        <v>352</v>
      </c>
      <c r="E1067" s="213" t="s">
        <v>2397</v>
      </c>
      <c r="F1067" s="214" t="s">
        <v>2398</v>
      </c>
      <c r="G1067" s="215" t="s">
        <v>1086</v>
      </c>
      <c r="H1067" s="216">
        <v>1</v>
      </c>
      <c r="I1067" s="217"/>
      <c r="J1067" s="218">
        <f>ROUND(I1067*H1067,2)</f>
        <v>0</v>
      </c>
      <c r="K1067" s="214" t="s">
        <v>28</v>
      </c>
      <c r="L1067" s="44"/>
      <c r="M1067" s="219" t="s">
        <v>28</v>
      </c>
      <c r="N1067" s="220" t="s">
        <v>45</v>
      </c>
      <c r="O1067" s="84"/>
      <c r="P1067" s="221">
        <f>O1067*H1067</f>
        <v>0</v>
      </c>
      <c r="Q1067" s="221">
        <v>0</v>
      </c>
      <c r="R1067" s="221">
        <f>Q1067*H1067</f>
        <v>0</v>
      </c>
      <c r="S1067" s="221">
        <v>0</v>
      </c>
      <c r="T1067" s="222">
        <f>S1067*H1067</f>
        <v>0</v>
      </c>
      <c r="U1067" s="38"/>
      <c r="V1067" s="38"/>
      <c r="W1067" s="38"/>
      <c r="X1067" s="38"/>
      <c r="Y1067" s="38"/>
      <c r="Z1067" s="38"/>
      <c r="AA1067" s="38"/>
      <c r="AB1067" s="38"/>
      <c r="AC1067" s="38"/>
      <c r="AD1067" s="38"/>
      <c r="AE1067" s="38"/>
      <c r="AR1067" s="223" t="s">
        <v>228</v>
      </c>
      <c r="AT1067" s="223" t="s">
        <v>352</v>
      </c>
      <c r="AU1067" s="223" t="s">
        <v>82</v>
      </c>
      <c r="AY1067" s="17" t="s">
        <v>351</v>
      </c>
      <c r="BE1067" s="224">
        <f>IF(N1067="základní",J1067,0)</f>
        <v>0</v>
      </c>
      <c r="BF1067" s="224">
        <f>IF(N1067="snížená",J1067,0)</f>
        <v>0</v>
      </c>
      <c r="BG1067" s="224">
        <f>IF(N1067="zákl. přenesená",J1067,0)</f>
        <v>0</v>
      </c>
      <c r="BH1067" s="224">
        <f>IF(N1067="sníž. přenesená",J1067,0)</f>
        <v>0</v>
      </c>
      <c r="BI1067" s="224">
        <f>IF(N1067="nulová",J1067,0)</f>
        <v>0</v>
      </c>
      <c r="BJ1067" s="17" t="s">
        <v>82</v>
      </c>
      <c r="BK1067" s="224">
        <f>ROUND(I1067*H1067,2)</f>
        <v>0</v>
      </c>
      <c r="BL1067" s="17" t="s">
        <v>228</v>
      </c>
      <c r="BM1067" s="223" t="s">
        <v>2399</v>
      </c>
    </row>
    <row r="1068" spans="1:51" s="12" customFormat="1" ht="12">
      <c r="A1068" s="12"/>
      <c r="B1068" s="225"/>
      <c r="C1068" s="226"/>
      <c r="D1068" s="227" t="s">
        <v>358</v>
      </c>
      <c r="E1068" s="228" t="s">
        <v>28</v>
      </c>
      <c r="F1068" s="229" t="s">
        <v>1088</v>
      </c>
      <c r="G1068" s="226"/>
      <c r="H1068" s="228" t="s">
        <v>28</v>
      </c>
      <c r="I1068" s="230"/>
      <c r="J1068" s="226"/>
      <c r="K1068" s="226"/>
      <c r="L1068" s="231"/>
      <c r="M1068" s="232"/>
      <c r="N1068" s="233"/>
      <c r="O1068" s="233"/>
      <c r="P1068" s="233"/>
      <c r="Q1068" s="233"/>
      <c r="R1068" s="233"/>
      <c r="S1068" s="233"/>
      <c r="T1068" s="234"/>
      <c r="U1068" s="12"/>
      <c r="V1068" s="12"/>
      <c r="W1068" s="12"/>
      <c r="X1068" s="12"/>
      <c r="Y1068" s="12"/>
      <c r="Z1068" s="12"/>
      <c r="AA1068" s="12"/>
      <c r="AB1068" s="12"/>
      <c r="AC1068" s="12"/>
      <c r="AD1068" s="12"/>
      <c r="AE1068" s="12"/>
      <c r="AT1068" s="235" t="s">
        <v>358</v>
      </c>
      <c r="AU1068" s="235" t="s">
        <v>82</v>
      </c>
      <c r="AV1068" s="12" t="s">
        <v>82</v>
      </c>
      <c r="AW1068" s="12" t="s">
        <v>35</v>
      </c>
      <c r="AX1068" s="12" t="s">
        <v>74</v>
      </c>
      <c r="AY1068" s="235" t="s">
        <v>351</v>
      </c>
    </row>
    <row r="1069" spans="1:51" s="13" customFormat="1" ht="12">
      <c r="A1069" s="13"/>
      <c r="B1069" s="236"/>
      <c r="C1069" s="237"/>
      <c r="D1069" s="227" t="s">
        <v>358</v>
      </c>
      <c r="E1069" s="238" t="s">
        <v>2400</v>
      </c>
      <c r="F1069" s="239" t="s">
        <v>82</v>
      </c>
      <c r="G1069" s="237"/>
      <c r="H1069" s="240">
        <v>1</v>
      </c>
      <c r="I1069" s="241"/>
      <c r="J1069" s="237"/>
      <c r="K1069" s="237"/>
      <c r="L1069" s="242"/>
      <c r="M1069" s="243"/>
      <c r="N1069" s="244"/>
      <c r="O1069" s="244"/>
      <c r="P1069" s="244"/>
      <c r="Q1069" s="244"/>
      <c r="R1069" s="244"/>
      <c r="S1069" s="244"/>
      <c r="T1069" s="245"/>
      <c r="U1069" s="13"/>
      <c r="V1069" s="13"/>
      <c r="W1069" s="13"/>
      <c r="X1069" s="13"/>
      <c r="Y1069" s="13"/>
      <c r="Z1069" s="13"/>
      <c r="AA1069" s="13"/>
      <c r="AB1069" s="13"/>
      <c r="AC1069" s="13"/>
      <c r="AD1069" s="13"/>
      <c r="AE1069" s="13"/>
      <c r="AT1069" s="246" t="s">
        <v>358</v>
      </c>
      <c r="AU1069" s="246" t="s">
        <v>82</v>
      </c>
      <c r="AV1069" s="13" t="s">
        <v>138</v>
      </c>
      <c r="AW1069" s="13" t="s">
        <v>35</v>
      </c>
      <c r="AX1069" s="13" t="s">
        <v>82</v>
      </c>
      <c r="AY1069" s="246" t="s">
        <v>351</v>
      </c>
    </row>
    <row r="1070" spans="1:65" s="2" customFormat="1" ht="21.75" customHeight="1">
      <c r="A1070" s="38"/>
      <c r="B1070" s="39"/>
      <c r="C1070" s="212" t="s">
        <v>2401</v>
      </c>
      <c r="D1070" s="212" t="s">
        <v>352</v>
      </c>
      <c r="E1070" s="213" t="s">
        <v>2402</v>
      </c>
      <c r="F1070" s="214" t="s">
        <v>2403</v>
      </c>
      <c r="G1070" s="215" t="s">
        <v>1086</v>
      </c>
      <c r="H1070" s="216">
        <v>2</v>
      </c>
      <c r="I1070" s="217"/>
      <c r="J1070" s="218">
        <f>ROUND(I1070*H1070,2)</f>
        <v>0</v>
      </c>
      <c r="K1070" s="214" t="s">
        <v>28</v>
      </c>
      <c r="L1070" s="44"/>
      <c r="M1070" s="219" t="s">
        <v>28</v>
      </c>
      <c r="N1070" s="220" t="s">
        <v>45</v>
      </c>
      <c r="O1070" s="84"/>
      <c r="P1070" s="221">
        <f>O1070*H1070</f>
        <v>0</v>
      </c>
      <c r="Q1070" s="221">
        <v>0</v>
      </c>
      <c r="R1070" s="221">
        <f>Q1070*H1070</f>
        <v>0</v>
      </c>
      <c r="S1070" s="221">
        <v>0</v>
      </c>
      <c r="T1070" s="222">
        <f>S1070*H1070</f>
        <v>0</v>
      </c>
      <c r="U1070" s="38"/>
      <c r="V1070" s="38"/>
      <c r="W1070" s="38"/>
      <c r="X1070" s="38"/>
      <c r="Y1070" s="38"/>
      <c r="Z1070" s="38"/>
      <c r="AA1070" s="38"/>
      <c r="AB1070" s="38"/>
      <c r="AC1070" s="38"/>
      <c r="AD1070" s="38"/>
      <c r="AE1070" s="38"/>
      <c r="AR1070" s="223" t="s">
        <v>228</v>
      </c>
      <c r="AT1070" s="223" t="s">
        <v>352</v>
      </c>
      <c r="AU1070" s="223" t="s">
        <v>82</v>
      </c>
      <c r="AY1070" s="17" t="s">
        <v>351</v>
      </c>
      <c r="BE1070" s="224">
        <f>IF(N1070="základní",J1070,0)</f>
        <v>0</v>
      </c>
      <c r="BF1070" s="224">
        <f>IF(N1070="snížená",J1070,0)</f>
        <v>0</v>
      </c>
      <c r="BG1070" s="224">
        <f>IF(N1070="zákl. přenesená",J1070,0)</f>
        <v>0</v>
      </c>
      <c r="BH1070" s="224">
        <f>IF(N1070="sníž. přenesená",J1070,0)</f>
        <v>0</v>
      </c>
      <c r="BI1070" s="224">
        <f>IF(N1070="nulová",J1070,0)</f>
        <v>0</v>
      </c>
      <c r="BJ1070" s="17" t="s">
        <v>82</v>
      </c>
      <c r="BK1070" s="224">
        <f>ROUND(I1070*H1070,2)</f>
        <v>0</v>
      </c>
      <c r="BL1070" s="17" t="s">
        <v>228</v>
      </c>
      <c r="BM1070" s="223" t="s">
        <v>2404</v>
      </c>
    </row>
    <row r="1071" spans="1:51" s="12" customFormat="1" ht="12">
      <c r="A1071" s="12"/>
      <c r="B1071" s="225"/>
      <c r="C1071" s="226"/>
      <c r="D1071" s="227" t="s">
        <v>358</v>
      </c>
      <c r="E1071" s="228" t="s">
        <v>28</v>
      </c>
      <c r="F1071" s="229" t="s">
        <v>1088</v>
      </c>
      <c r="G1071" s="226"/>
      <c r="H1071" s="228" t="s">
        <v>28</v>
      </c>
      <c r="I1071" s="230"/>
      <c r="J1071" s="226"/>
      <c r="K1071" s="226"/>
      <c r="L1071" s="231"/>
      <c r="M1071" s="232"/>
      <c r="N1071" s="233"/>
      <c r="O1071" s="233"/>
      <c r="P1071" s="233"/>
      <c r="Q1071" s="233"/>
      <c r="R1071" s="233"/>
      <c r="S1071" s="233"/>
      <c r="T1071" s="234"/>
      <c r="U1071" s="12"/>
      <c r="V1071" s="12"/>
      <c r="W1071" s="12"/>
      <c r="X1071" s="12"/>
      <c r="Y1071" s="12"/>
      <c r="Z1071" s="12"/>
      <c r="AA1071" s="12"/>
      <c r="AB1071" s="12"/>
      <c r="AC1071" s="12"/>
      <c r="AD1071" s="12"/>
      <c r="AE1071" s="12"/>
      <c r="AT1071" s="235" t="s">
        <v>358</v>
      </c>
      <c r="AU1071" s="235" t="s">
        <v>82</v>
      </c>
      <c r="AV1071" s="12" t="s">
        <v>82</v>
      </c>
      <c r="AW1071" s="12" t="s">
        <v>35</v>
      </c>
      <c r="AX1071" s="12" t="s">
        <v>74</v>
      </c>
      <c r="AY1071" s="235" t="s">
        <v>351</v>
      </c>
    </row>
    <row r="1072" spans="1:51" s="13" customFormat="1" ht="12">
      <c r="A1072" s="13"/>
      <c r="B1072" s="236"/>
      <c r="C1072" s="237"/>
      <c r="D1072" s="227" t="s">
        <v>358</v>
      </c>
      <c r="E1072" s="238" t="s">
        <v>2405</v>
      </c>
      <c r="F1072" s="239" t="s">
        <v>138</v>
      </c>
      <c r="G1072" s="237"/>
      <c r="H1072" s="240">
        <v>2</v>
      </c>
      <c r="I1072" s="241"/>
      <c r="J1072" s="237"/>
      <c r="K1072" s="237"/>
      <c r="L1072" s="242"/>
      <c r="M1072" s="243"/>
      <c r="N1072" s="244"/>
      <c r="O1072" s="244"/>
      <c r="P1072" s="244"/>
      <c r="Q1072" s="244"/>
      <c r="R1072" s="244"/>
      <c r="S1072" s="244"/>
      <c r="T1072" s="245"/>
      <c r="U1072" s="13"/>
      <c r="V1072" s="13"/>
      <c r="W1072" s="13"/>
      <c r="X1072" s="13"/>
      <c r="Y1072" s="13"/>
      <c r="Z1072" s="13"/>
      <c r="AA1072" s="13"/>
      <c r="AB1072" s="13"/>
      <c r="AC1072" s="13"/>
      <c r="AD1072" s="13"/>
      <c r="AE1072" s="13"/>
      <c r="AT1072" s="246" t="s">
        <v>358</v>
      </c>
      <c r="AU1072" s="246" t="s">
        <v>82</v>
      </c>
      <c r="AV1072" s="13" t="s">
        <v>138</v>
      </c>
      <c r="AW1072" s="13" t="s">
        <v>35</v>
      </c>
      <c r="AX1072" s="13" t="s">
        <v>82</v>
      </c>
      <c r="AY1072" s="246" t="s">
        <v>351</v>
      </c>
    </row>
    <row r="1073" spans="1:65" s="2" customFormat="1" ht="21.75" customHeight="1">
      <c r="A1073" s="38"/>
      <c r="B1073" s="39"/>
      <c r="C1073" s="212" t="s">
        <v>2406</v>
      </c>
      <c r="D1073" s="212" t="s">
        <v>352</v>
      </c>
      <c r="E1073" s="213" t="s">
        <v>2407</v>
      </c>
      <c r="F1073" s="214" t="s">
        <v>2408</v>
      </c>
      <c r="G1073" s="215" t="s">
        <v>1086</v>
      </c>
      <c r="H1073" s="216">
        <v>1</v>
      </c>
      <c r="I1073" s="217"/>
      <c r="J1073" s="218">
        <f>ROUND(I1073*H1073,2)</f>
        <v>0</v>
      </c>
      <c r="K1073" s="214" t="s">
        <v>28</v>
      </c>
      <c r="L1073" s="44"/>
      <c r="M1073" s="219" t="s">
        <v>28</v>
      </c>
      <c r="N1073" s="220" t="s">
        <v>45</v>
      </c>
      <c r="O1073" s="84"/>
      <c r="P1073" s="221">
        <f>O1073*H1073</f>
        <v>0</v>
      </c>
      <c r="Q1073" s="221">
        <v>0</v>
      </c>
      <c r="R1073" s="221">
        <f>Q1073*H1073</f>
        <v>0</v>
      </c>
      <c r="S1073" s="221">
        <v>0</v>
      </c>
      <c r="T1073" s="222">
        <f>S1073*H1073</f>
        <v>0</v>
      </c>
      <c r="U1073" s="38"/>
      <c r="V1073" s="38"/>
      <c r="W1073" s="38"/>
      <c r="X1073" s="38"/>
      <c r="Y1073" s="38"/>
      <c r="Z1073" s="38"/>
      <c r="AA1073" s="38"/>
      <c r="AB1073" s="38"/>
      <c r="AC1073" s="38"/>
      <c r="AD1073" s="38"/>
      <c r="AE1073" s="38"/>
      <c r="AR1073" s="223" t="s">
        <v>228</v>
      </c>
      <c r="AT1073" s="223" t="s">
        <v>352</v>
      </c>
      <c r="AU1073" s="223" t="s">
        <v>82</v>
      </c>
      <c r="AY1073" s="17" t="s">
        <v>351</v>
      </c>
      <c r="BE1073" s="224">
        <f>IF(N1073="základní",J1073,0)</f>
        <v>0</v>
      </c>
      <c r="BF1073" s="224">
        <f>IF(N1073="snížená",J1073,0)</f>
        <v>0</v>
      </c>
      <c r="BG1073" s="224">
        <f>IF(N1073="zákl. přenesená",J1073,0)</f>
        <v>0</v>
      </c>
      <c r="BH1073" s="224">
        <f>IF(N1073="sníž. přenesená",J1073,0)</f>
        <v>0</v>
      </c>
      <c r="BI1073" s="224">
        <f>IF(N1073="nulová",J1073,0)</f>
        <v>0</v>
      </c>
      <c r="BJ1073" s="17" t="s">
        <v>82</v>
      </c>
      <c r="BK1073" s="224">
        <f>ROUND(I1073*H1073,2)</f>
        <v>0</v>
      </c>
      <c r="BL1073" s="17" t="s">
        <v>228</v>
      </c>
      <c r="BM1073" s="223" t="s">
        <v>2409</v>
      </c>
    </row>
    <row r="1074" spans="1:51" s="12" customFormat="1" ht="12">
      <c r="A1074" s="12"/>
      <c r="B1074" s="225"/>
      <c r="C1074" s="226"/>
      <c r="D1074" s="227" t="s">
        <v>358</v>
      </c>
      <c r="E1074" s="228" t="s">
        <v>28</v>
      </c>
      <c r="F1074" s="229" t="s">
        <v>1088</v>
      </c>
      <c r="G1074" s="226"/>
      <c r="H1074" s="228" t="s">
        <v>28</v>
      </c>
      <c r="I1074" s="230"/>
      <c r="J1074" s="226"/>
      <c r="K1074" s="226"/>
      <c r="L1074" s="231"/>
      <c r="M1074" s="232"/>
      <c r="N1074" s="233"/>
      <c r="O1074" s="233"/>
      <c r="P1074" s="233"/>
      <c r="Q1074" s="233"/>
      <c r="R1074" s="233"/>
      <c r="S1074" s="233"/>
      <c r="T1074" s="234"/>
      <c r="U1074" s="12"/>
      <c r="V1074" s="12"/>
      <c r="W1074" s="12"/>
      <c r="X1074" s="12"/>
      <c r="Y1074" s="12"/>
      <c r="Z1074" s="12"/>
      <c r="AA1074" s="12"/>
      <c r="AB1074" s="12"/>
      <c r="AC1074" s="12"/>
      <c r="AD1074" s="12"/>
      <c r="AE1074" s="12"/>
      <c r="AT1074" s="235" t="s">
        <v>358</v>
      </c>
      <c r="AU1074" s="235" t="s">
        <v>82</v>
      </c>
      <c r="AV1074" s="12" t="s">
        <v>82</v>
      </c>
      <c r="AW1074" s="12" t="s">
        <v>35</v>
      </c>
      <c r="AX1074" s="12" t="s">
        <v>74</v>
      </c>
      <c r="AY1074" s="235" t="s">
        <v>351</v>
      </c>
    </row>
    <row r="1075" spans="1:51" s="13" customFormat="1" ht="12">
      <c r="A1075" s="13"/>
      <c r="B1075" s="236"/>
      <c r="C1075" s="237"/>
      <c r="D1075" s="227" t="s">
        <v>358</v>
      </c>
      <c r="E1075" s="238" t="s">
        <v>2410</v>
      </c>
      <c r="F1075" s="239" t="s">
        <v>82</v>
      </c>
      <c r="G1075" s="237"/>
      <c r="H1075" s="240">
        <v>1</v>
      </c>
      <c r="I1075" s="241"/>
      <c r="J1075" s="237"/>
      <c r="K1075" s="237"/>
      <c r="L1075" s="242"/>
      <c r="M1075" s="243"/>
      <c r="N1075" s="244"/>
      <c r="O1075" s="244"/>
      <c r="P1075" s="244"/>
      <c r="Q1075" s="244"/>
      <c r="R1075" s="244"/>
      <c r="S1075" s="244"/>
      <c r="T1075" s="245"/>
      <c r="U1075" s="13"/>
      <c r="V1075" s="13"/>
      <c r="W1075" s="13"/>
      <c r="X1075" s="13"/>
      <c r="Y1075" s="13"/>
      <c r="Z1075" s="13"/>
      <c r="AA1075" s="13"/>
      <c r="AB1075" s="13"/>
      <c r="AC1075" s="13"/>
      <c r="AD1075" s="13"/>
      <c r="AE1075" s="13"/>
      <c r="AT1075" s="246" t="s">
        <v>358</v>
      </c>
      <c r="AU1075" s="246" t="s">
        <v>82</v>
      </c>
      <c r="AV1075" s="13" t="s">
        <v>138</v>
      </c>
      <c r="AW1075" s="13" t="s">
        <v>35</v>
      </c>
      <c r="AX1075" s="13" t="s">
        <v>82</v>
      </c>
      <c r="AY1075" s="246" t="s">
        <v>351</v>
      </c>
    </row>
    <row r="1076" spans="1:65" s="2" customFormat="1" ht="16.5" customHeight="1">
      <c r="A1076" s="38"/>
      <c r="B1076" s="39"/>
      <c r="C1076" s="212" t="s">
        <v>2411</v>
      </c>
      <c r="D1076" s="212" t="s">
        <v>352</v>
      </c>
      <c r="E1076" s="213" t="s">
        <v>2412</v>
      </c>
      <c r="F1076" s="214" t="s">
        <v>2413</v>
      </c>
      <c r="G1076" s="215" t="s">
        <v>1086</v>
      </c>
      <c r="H1076" s="216">
        <v>1</v>
      </c>
      <c r="I1076" s="217"/>
      <c r="J1076" s="218">
        <f>ROUND(I1076*H1076,2)</f>
        <v>0</v>
      </c>
      <c r="K1076" s="214" t="s">
        <v>28</v>
      </c>
      <c r="L1076" s="44"/>
      <c r="M1076" s="219" t="s">
        <v>28</v>
      </c>
      <c r="N1076" s="220" t="s">
        <v>45</v>
      </c>
      <c r="O1076" s="84"/>
      <c r="P1076" s="221">
        <f>O1076*H1076</f>
        <v>0</v>
      </c>
      <c r="Q1076" s="221">
        <v>0</v>
      </c>
      <c r="R1076" s="221">
        <f>Q1076*H1076</f>
        <v>0</v>
      </c>
      <c r="S1076" s="221">
        <v>0</v>
      </c>
      <c r="T1076" s="222">
        <f>S1076*H1076</f>
        <v>0</v>
      </c>
      <c r="U1076" s="38"/>
      <c r="V1076" s="38"/>
      <c r="W1076" s="38"/>
      <c r="X1076" s="38"/>
      <c r="Y1076" s="38"/>
      <c r="Z1076" s="38"/>
      <c r="AA1076" s="38"/>
      <c r="AB1076" s="38"/>
      <c r="AC1076" s="38"/>
      <c r="AD1076" s="38"/>
      <c r="AE1076" s="38"/>
      <c r="AR1076" s="223" t="s">
        <v>228</v>
      </c>
      <c r="AT1076" s="223" t="s">
        <v>352</v>
      </c>
      <c r="AU1076" s="223" t="s">
        <v>82</v>
      </c>
      <c r="AY1076" s="17" t="s">
        <v>351</v>
      </c>
      <c r="BE1076" s="224">
        <f>IF(N1076="základní",J1076,0)</f>
        <v>0</v>
      </c>
      <c r="BF1076" s="224">
        <f>IF(N1076="snížená",J1076,0)</f>
        <v>0</v>
      </c>
      <c r="BG1076" s="224">
        <f>IF(N1076="zákl. přenesená",J1076,0)</f>
        <v>0</v>
      </c>
      <c r="BH1076" s="224">
        <f>IF(N1076="sníž. přenesená",J1076,0)</f>
        <v>0</v>
      </c>
      <c r="BI1076" s="224">
        <f>IF(N1076="nulová",J1076,0)</f>
        <v>0</v>
      </c>
      <c r="BJ1076" s="17" t="s">
        <v>82</v>
      </c>
      <c r="BK1076" s="224">
        <f>ROUND(I1076*H1076,2)</f>
        <v>0</v>
      </c>
      <c r="BL1076" s="17" t="s">
        <v>228</v>
      </c>
      <c r="BM1076" s="223" t="s">
        <v>2414</v>
      </c>
    </row>
    <row r="1077" spans="1:51" s="12" customFormat="1" ht="12">
      <c r="A1077" s="12"/>
      <c r="B1077" s="225"/>
      <c r="C1077" s="226"/>
      <c r="D1077" s="227" t="s">
        <v>358</v>
      </c>
      <c r="E1077" s="228" t="s">
        <v>28</v>
      </c>
      <c r="F1077" s="229" t="s">
        <v>1088</v>
      </c>
      <c r="G1077" s="226"/>
      <c r="H1077" s="228" t="s">
        <v>28</v>
      </c>
      <c r="I1077" s="230"/>
      <c r="J1077" s="226"/>
      <c r="K1077" s="226"/>
      <c r="L1077" s="231"/>
      <c r="M1077" s="232"/>
      <c r="N1077" s="233"/>
      <c r="O1077" s="233"/>
      <c r="P1077" s="233"/>
      <c r="Q1077" s="233"/>
      <c r="R1077" s="233"/>
      <c r="S1077" s="233"/>
      <c r="T1077" s="234"/>
      <c r="U1077" s="12"/>
      <c r="V1077" s="12"/>
      <c r="W1077" s="12"/>
      <c r="X1077" s="12"/>
      <c r="Y1077" s="12"/>
      <c r="Z1077" s="12"/>
      <c r="AA1077" s="12"/>
      <c r="AB1077" s="12"/>
      <c r="AC1077" s="12"/>
      <c r="AD1077" s="12"/>
      <c r="AE1077" s="12"/>
      <c r="AT1077" s="235" t="s">
        <v>358</v>
      </c>
      <c r="AU1077" s="235" t="s">
        <v>82</v>
      </c>
      <c r="AV1077" s="12" t="s">
        <v>82</v>
      </c>
      <c r="AW1077" s="12" t="s">
        <v>35</v>
      </c>
      <c r="AX1077" s="12" t="s">
        <v>74</v>
      </c>
      <c r="AY1077" s="235" t="s">
        <v>351</v>
      </c>
    </row>
    <row r="1078" spans="1:51" s="13" customFormat="1" ht="12">
      <c r="A1078" s="13"/>
      <c r="B1078" s="236"/>
      <c r="C1078" s="237"/>
      <c r="D1078" s="227" t="s">
        <v>358</v>
      </c>
      <c r="E1078" s="238" t="s">
        <v>2415</v>
      </c>
      <c r="F1078" s="239" t="s">
        <v>82</v>
      </c>
      <c r="G1078" s="237"/>
      <c r="H1078" s="240">
        <v>1</v>
      </c>
      <c r="I1078" s="241"/>
      <c r="J1078" s="237"/>
      <c r="K1078" s="237"/>
      <c r="L1078" s="242"/>
      <c r="M1078" s="243"/>
      <c r="N1078" s="244"/>
      <c r="O1078" s="244"/>
      <c r="P1078" s="244"/>
      <c r="Q1078" s="244"/>
      <c r="R1078" s="244"/>
      <c r="S1078" s="244"/>
      <c r="T1078" s="245"/>
      <c r="U1078" s="13"/>
      <c r="V1078" s="13"/>
      <c r="W1078" s="13"/>
      <c r="X1078" s="13"/>
      <c r="Y1078" s="13"/>
      <c r="Z1078" s="13"/>
      <c r="AA1078" s="13"/>
      <c r="AB1078" s="13"/>
      <c r="AC1078" s="13"/>
      <c r="AD1078" s="13"/>
      <c r="AE1078" s="13"/>
      <c r="AT1078" s="246" t="s">
        <v>358</v>
      </c>
      <c r="AU1078" s="246" t="s">
        <v>82</v>
      </c>
      <c r="AV1078" s="13" t="s">
        <v>138</v>
      </c>
      <c r="AW1078" s="13" t="s">
        <v>35</v>
      </c>
      <c r="AX1078" s="13" t="s">
        <v>82</v>
      </c>
      <c r="AY1078" s="246" t="s">
        <v>351</v>
      </c>
    </row>
    <row r="1079" spans="1:65" s="2" customFormat="1" ht="21.75" customHeight="1">
      <c r="A1079" s="38"/>
      <c r="B1079" s="39"/>
      <c r="C1079" s="212" t="s">
        <v>2416</v>
      </c>
      <c r="D1079" s="212" t="s">
        <v>352</v>
      </c>
      <c r="E1079" s="213" t="s">
        <v>2417</v>
      </c>
      <c r="F1079" s="214" t="s">
        <v>2418</v>
      </c>
      <c r="G1079" s="215" t="s">
        <v>1086</v>
      </c>
      <c r="H1079" s="216">
        <v>1</v>
      </c>
      <c r="I1079" s="217"/>
      <c r="J1079" s="218">
        <f>ROUND(I1079*H1079,2)</f>
        <v>0</v>
      </c>
      <c r="K1079" s="214" t="s">
        <v>28</v>
      </c>
      <c r="L1079" s="44"/>
      <c r="M1079" s="219" t="s">
        <v>28</v>
      </c>
      <c r="N1079" s="220" t="s">
        <v>45</v>
      </c>
      <c r="O1079" s="84"/>
      <c r="P1079" s="221">
        <f>O1079*H1079</f>
        <v>0</v>
      </c>
      <c r="Q1079" s="221">
        <v>0</v>
      </c>
      <c r="R1079" s="221">
        <f>Q1079*H1079</f>
        <v>0</v>
      </c>
      <c r="S1079" s="221">
        <v>0</v>
      </c>
      <c r="T1079" s="222">
        <f>S1079*H1079</f>
        <v>0</v>
      </c>
      <c r="U1079" s="38"/>
      <c r="V1079" s="38"/>
      <c r="W1079" s="38"/>
      <c r="X1079" s="38"/>
      <c r="Y1079" s="38"/>
      <c r="Z1079" s="38"/>
      <c r="AA1079" s="38"/>
      <c r="AB1079" s="38"/>
      <c r="AC1079" s="38"/>
      <c r="AD1079" s="38"/>
      <c r="AE1079" s="38"/>
      <c r="AR1079" s="223" t="s">
        <v>228</v>
      </c>
      <c r="AT1079" s="223" t="s">
        <v>352</v>
      </c>
      <c r="AU1079" s="223" t="s">
        <v>82</v>
      </c>
      <c r="AY1079" s="17" t="s">
        <v>351</v>
      </c>
      <c r="BE1079" s="224">
        <f>IF(N1079="základní",J1079,0)</f>
        <v>0</v>
      </c>
      <c r="BF1079" s="224">
        <f>IF(N1079="snížená",J1079,0)</f>
        <v>0</v>
      </c>
      <c r="BG1079" s="224">
        <f>IF(N1079="zákl. přenesená",J1079,0)</f>
        <v>0</v>
      </c>
      <c r="BH1079" s="224">
        <f>IF(N1079="sníž. přenesená",J1079,0)</f>
        <v>0</v>
      </c>
      <c r="BI1079" s="224">
        <f>IF(N1079="nulová",J1079,0)</f>
        <v>0</v>
      </c>
      <c r="BJ1079" s="17" t="s">
        <v>82</v>
      </c>
      <c r="BK1079" s="224">
        <f>ROUND(I1079*H1079,2)</f>
        <v>0</v>
      </c>
      <c r="BL1079" s="17" t="s">
        <v>228</v>
      </c>
      <c r="BM1079" s="223" t="s">
        <v>2419</v>
      </c>
    </row>
    <row r="1080" spans="1:51" s="12" customFormat="1" ht="12">
      <c r="A1080" s="12"/>
      <c r="B1080" s="225"/>
      <c r="C1080" s="226"/>
      <c r="D1080" s="227" t="s">
        <v>358</v>
      </c>
      <c r="E1080" s="228" t="s">
        <v>28</v>
      </c>
      <c r="F1080" s="229" t="s">
        <v>1179</v>
      </c>
      <c r="G1080" s="226"/>
      <c r="H1080" s="228" t="s">
        <v>28</v>
      </c>
      <c r="I1080" s="230"/>
      <c r="J1080" s="226"/>
      <c r="K1080" s="226"/>
      <c r="L1080" s="231"/>
      <c r="M1080" s="232"/>
      <c r="N1080" s="233"/>
      <c r="O1080" s="233"/>
      <c r="P1080" s="233"/>
      <c r="Q1080" s="233"/>
      <c r="R1080" s="233"/>
      <c r="S1080" s="233"/>
      <c r="T1080" s="234"/>
      <c r="U1080" s="12"/>
      <c r="V1080" s="12"/>
      <c r="W1080" s="12"/>
      <c r="X1080" s="12"/>
      <c r="Y1080" s="12"/>
      <c r="Z1080" s="12"/>
      <c r="AA1080" s="12"/>
      <c r="AB1080" s="12"/>
      <c r="AC1080" s="12"/>
      <c r="AD1080" s="12"/>
      <c r="AE1080" s="12"/>
      <c r="AT1080" s="235" t="s">
        <v>358</v>
      </c>
      <c r="AU1080" s="235" t="s">
        <v>82</v>
      </c>
      <c r="AV1080" s="12" t="s">
        <v>82</v>
      </c>
      <c r="AW1080" s="12" t="s">
        <v>35</v>
      </c>
      <c r="AX1080" s="12" t="s">
        <v>74</v>
      </c>
      <c r="AY1080" s="235" t="s">
        <v>351</v>
      </c>
    </row>
    <row r="1081" spans="1:51" s="13" customFormat="1" ht="12">
      <c r="A1081" s="13"/>
      <c r="B1081" s="236"/>
      <c r="C1081" s="237"/>
      <c r="D1081" s="227" t="s">
        <v>358</v>
      </c>
      <c r="E1081" s="238" t="s">
        <v>2420</v>
      </c>
      <c r="F1081" s="239" t="s">
        <v>82</v>
      </c>
      <c r="G1081" s="237"/>
      <c r="H1081" s="240">
        <v>1</v>
      </c>
      <c r="I1081" s="241"/>
      <c r="J1081" s="237"/>
      <c r="K1081" s="237"/>
      <c r="L1081" s="242"/>
      <c r="M1081" s="243"/>
      <c r="N1081" s="244"/>
      <c r="O1081" s="244"/>
      <c r="P1081" s="244"/>
      <c r="Q1081" s="244"/>
      <c r="R1081" s="244"/>
      <c r="S1081" s="244"/>
      <c r="T1081" s="245"/>
      <c r="U1081" s="13"/>
      <c r="V1081" s="13"/>
      <c r="W1081" s="13"/>
      <c r="X1081" s="13"/>
      <c r="Y1081" s="13"/>
      <c r="Z1081" s="13"/>
      <c r="AA1081" s="13"/>
      <c r="AB1081" s="13"/>
      <c r="AC1081" s="13"/>
      <c r="AD1081" s="13"/>
      <c r="AE1081" s="13"/>
      <c r="AT1081" s="246" t="s">
        <v>358</v>
      </c>
      <c r="AU1081" s="246" t="s">
        <v>82</v>
      </c>
      <c r="AV1081" s="13" t="s">
        <v>138</v>
      </c>
      <c r="AW1081" s="13" t="s">
        <v>35</v>
      </c>
      <c r="AX1081" s="13" t="s">
        <v>82</v>
      </c>
      <c r="AY1081" s="246" t="s">
        <v>351</v>
      </c>
    </row>
    <row r="1082" spans="1:65" s="2" customFormat="1" ht="21.75" customHeight="1">
      <c r="A1082" s="38"/>
      <c r="B1082" s="39"/>
      <c r="C1082" s="212" t="s">
        <v>2421</v>
      </c>
      <c r="D1082" s="212" t="s">
        <v>352</v>
      </c>
      <c r="E1082" s="213" t="s">
        <v>2422</v>
      </c>
      <c r="F1082" s="214" t="s">
        <v>2423</v>
      </c>
      <c r="G1082" s="215" t="s">
        <v>1086</v>
      </c>
      <c r="H1082" s="216">
        <v>2</v>
      </c>
      <c r="I1082" s="217"/>
      <c r="J1082" s="218">
        <f>ROUND(I1082*H1082,2)</f>
        <v>0</v>
      </c>
      <c r="K1082" s="214" t="s">
        <v>28</v>
      </c>
      <c r="L1082" s="44"/>
      <c r="M1082" s="219" t="s">
        <v>28</v>
      </c>
      <c r="N1082" s="220" t="s">
        <v>45</v>
      </c>
      <c r="O1082" s="84"/>
      <c r="P1082" s="221">
        <f>O1082*H1082</f>
        <v>0</v>
      </c>
      <c r="Q1082" s="221">
        <v>0.01472</v>
      </c>
      <c r="R1082" s="221">
        <f>Q1082*H1082</f>
        <v>0.02944</v>
      </c>
      <c r="S1082" s="221">
        <v>0</v>
      </c>
      <c r="T1082" s="222">
        <f>S1082*H1082</f>
        <v>0</v>
      </c>
      <c r="U1082" s="38"/>
      <c r="V1082" s="38"/>
      <c r="W1082" s="38"/>
      <c r="X1082" s="38"/>
      <c r="Y1082" s="38"/>
      <c r="Z1082" s="38"/>
      <c r="AA1082" s="38"/>
      <c r="AB1082" s="38"/>
      <c r="AC1082" s="38"/>
      <c r="AD1082" s="38"/>
      <c r="AE1082" s="38"/>
      <c r="AR1082" s="223" t="s">
        <v>228</v>
      </c>
      <c r="AT1082" s="223" t="s">
        <v>352</v>
      </c>
      <c r="AU1082" s="223" t="s">
        <v>82</v>
      </c>
      <c r="AY1082" s="17" t="s">
        <v>351</v>
      </c>
      <c r="BE1082" s="224">
        <f>IF(N1082="základní",J1082,0)</f>
        <v>0</v>
      </c>
      <c r="BF1082" s="224">
        <f>IF(N1082="snížená",J1082,0)</f>
        <v>0</v>
      </c>
      <c r="BG1082" s="224">
        <f>IF(N1082="zákl. přenesená",J1082,0)</f>
        <v>0</v>
      </c>
      <c r="BH1082" s="224">
        <f>IF(N1082="sníž. přenesená",J1082,0)</f>
        <v>0</v>
      </c>
      <c r="BI1082" s="224">
        <f>IF(N1082="nulová",J1082,0)</f>
        <v>0</v>
      </c>
      <c r="BJ1082" s="17" t="s">
        <v>82</v>
      </c>
      <c r="BK1082" s="224">
        <f>ROUND(I1082*H1082,2)</f>
        <v>0</v>
      </c>
      <c r="BL1082" s="17" t="s">
        <v>228</v>
      </c>
      <c r="BM1082" s="223" t="s">
        <v>2424</v>
      </c>
    </row>
    <row r="1083" spans="1:51" s="13" customFormat="1" ht="12">
      <c r="A1083" s="13"/>
      <c r="B1083" s="236"/>
      <c r="C1083" s="237"/>
      <c r="D1083" s="227" t="s">
        <v>358</v>
      </c>
      <c r="E1083" s="238" t="s">
        <v>2425</v>
      </c>
      <c r="F1083" s="239" t="s">
        <v>138</v>
      </c>
      <c r="G1083" s="237"/>
      <c r="H1083" s="240">
        <v>2</v>
      </c>
      <c r="I1083" s="241"/>
      <c r="J1083" s="237"/>
      <c r="K1083" s="237"/>
      <c r="L1083" s="242"/>
      <c r="M1083" s="243"/>
      <c r="N1083" s="244"/>
      <c r="O1083" s="244"/>
      <c r="P1083" s="244"/>
      <c r="Q1083" s="244"/>
      <c r="R1083" s="244"/>
      <c r="S1083" s="244"/>
      <c r="T1083" s="245"/>
      <c r="U1083" s="13"/>
      <c r="V1083" s="13"/>
      <c r="W1083" s="13"/>
      <c r="X1083" s="13"/>
      <c r="Y1083" s="13"/>
      <c r="Z1083" s="13"/>
      <c r="AA1083" s="13"/>
      <c r="AB1083" s="13"/>
      <c r="AC1083" s="13"/>
      <c r="AD1083" s="13"/>
      <c r="AE1083" s="13"/>
      <c r="AT1083" s="246" t="s">
        <v>358</v>
      </c>
      <c r="AU1083" s="246" t="s">
        <v>82</v>
      </c>
      <c r="AV1083" s="13" t="s">
        <v>138</v>
      </c>
      <c r="AW1083" s="13" t="s">
        <v>35</v>
      </c>
      <c r="AX1083" s="13" t="s">
        <v>82</v>
      </c>
      <c r="AY1083" s="246" t="s">
        <v>351</v>
      </c>
    </row>
    <row r="1084" spans="1:65" s="2" customFormat="1" ht="16.5" customHeight="1">
      <c r="A1084" s="38"/>
      <c r="B1084" s="39"/>
      <c r="C1084" s="212" t="s">
        <v>2426</v>
      </c>
      <c r="D1084" s="212" t="s">
        <v>352</v>
      </c>
      <c r="E1084" s="213" t="s">
        <v>2427</v>
      </c>
      <c r="F1084" s="214" t="s">
        <v>2428</v>
      </c>
      <c r="G1084" s="215" t="s">
        <v>1086</v>
      </c>
      <c r="H1084" s="216">
        <v>30</v>
      </c>
      <c r="I1084" s="217"/>
      <c r="J1084" s="218">
        <f>ROUND(I1084*H1084,2)</f>
        <v>0</v>
      </c>
      <c r="K1084" s="214" t="s">
        <v>28</v>
      </c>
      <c r="L1084" s="44"/>
      <c r="M1084" s="219" t="s">
        <v>28</v>
      </c>
      <c r="N1084" s="220" t="s">
        <v>45</v>
      </c>
      <c r="O1084" s="84"/>
      <c r="P1084" s="221">
        <f>O1084*H1084</f>
        <v>0</v>
      </c>
      <c r="Q1084" s="221">
        <v>0.01472</v>
      </c>
      <c r="R1084" s="221">
        <f>Q1084*H1084</f>
        <v>0.4416</v>
      </c>
      <c r="S1084" s="221">
        <v>0</v>
      </c>
      <c r="T1084" s="222">
        <f>S1084*H1084</f>
        <v>0</v>
      </c>
      <c r="U1084" s="38"/>
      <c r="V1084" s="38"/>
      <c r="W1084" s="38"/>
      <c r="X1084" s="38"/>
      <c r="Y1084" s="38"/>
      <c r="Z1084" s="38"/>
      <c r="AA1084" s="38"/>
      <c r="AB1084" s="38"/>
      <c r="AC1084" s="38"/>
      <c r="AD1084" s="38"/>
      <c r="AE1084" s="38"/>
      <c r="AR1084" s="223" t="s">
        <v>228</v>
      </c>
      <c r="AT1084" s="223" t="s">
        <v>352</v>
      </c>
      <c r="AU1084" s="223" t="s">
        <v>82</v>
      </c>
      <c r="AY1084" s="17" t="s">
        <v>351</v>
      </c>
      <c r="BE1084" s="224">
        <f>IF(N1084="základní",J1084,0)</f>
        <v>0</v>
      </c>
      <c r="BF1084" s="224">
        <f>IF(N1084="snížená",J1084,0)</f>
        <v>0</v>
      </c>
      <c r="BG1084" s="224">
        <f>IF(N1084="zákl. přenesená",J1084,0)</f>
        <v>0</v>
      </c>
      <c r="BH1084" s="224">
        <f>IF(N1084="sníž. přenesená",J1084,0)</f>
        <v>0</v>
      </c>
      <c r="BI1084" s="224">
        <f>IF(N1084="nulová",J1084,0)</f>
        <v>0</v>
      </c>
      <c r="BJ1084" s="17" t="s">
        <v>82</v>
      </c>
      <c r="BK1084" s="224">
        <f>ROUND(I1084*H1084,2)</f>
        <v>0</v>
      </c>
      <c r="BL1084" s="17" t="s">
        <v>228</v>
      </c>
      <c r="BM1084" s="223" t="s">
        <v>2429</v>
      </c>
    </row>
    <row r="1085" spans="1:51" s="13" customFormat="1" ht="12">
      <c r="A1085" s="13"/>
      <c r="B1085" s="236"/>
      <c r="C1085" s="237"/>
      <c r="D1085" s="227" t="s">
        <v>358</v>
      </c>
      <c r="E1085" s="238" t="s">
        <v>2430</v>
      </c>
      <c r="F1085" s="239" t="s">
        <v>557</v>
      </c>
      <c r="G1085" s="237"/>
      <c r="H1085" s="240">
        <v>30</v>
      </c>
      <c r="I1085" s="241"/>
      <c r="J1085" s="237"/>
      <c r="K1085" s="237"/>
      <c r="L1085" s="242"/>
      <c r="M1085" s="243"/>
      <c r="N1085" s="244"/>
      <c r="O1085" s="244"/>
      <c r="P1085" s="244"/>
      <c r="Q1085" s="244"/>
      <c r="R1085" s="244"/>
      <c r="S1085" s="244"/>
      <c r="T1085" s="245"/>
      <c r="U1085" s="13"/>
      <c r="V1085" s="13"/>
      <c r="W1085" s="13"/>
      <c r="X1085" s="13"/>
      <c r="Y1085" s="13"/>
      <c r="Z1085" s="13"/>
      <c r="AA1085" s="13"/>
      <c r="AB1085" s="13"/>
      <c r="AC1085" s="13"/>
      <c r="AD1085" s="13"/>
      <c r="AE1085" s="13"/>
      <c r="AT1085" s="246" t="s">
        <v>358</v>
      </c>
      <c r="AU1085" s="246" t="s">
        <v>82</v>
      </c>
      <c r="AV1085" s="13" t="s">
        <v>138</v>
      </c>
      <c r="AW1085" s="13" t="s">
        <v>35</v>
      </c>
      <c r="AX1085" s="13" t="s">
        <v>82</v>
      </c>
      <c r="AY1085" s="246" t="s">
        <v>351</v>
      </c>
    </row>
    <row r="1086" spans="1:65" s="2" customFormat="1" ht="16.5" customHeight="1">
      <c r="A1086" s="38"/>
      <c r="B1086" s="39"/>
      <c r="C1086" s="212" t="s">
        <v>2431</v>
      </c>
      <c r="D1086" s="212" t="s">
        <v>352</v>
      </c>
      <c r="E1086" s="213" t="s">
        <v>2432</v>
      </c>
      <c r="F1086" s="214" t="s">
        <v>2433</v>
      </c>
      <c r="G1086" s="215" t="s">
        <v>1086</v>
      </c>
      <c r="H1086" s="216">
        <v>6</v>
      </c>
      <c r="I1086" s="217"/>
      <c r="J1086" s="218">
        <f>ROUND(I1086*H1086,2)</f>
        <v>0</v>
      </c>
      <c r="K1086" s="214" t="s">
        <v>28</v>
      </c>
      <c r="L1086" s="44"/>
      <c r="M1086" s="219" t="s">
        <v>28</v>
      </c>
      <c r="N1086" s="220" t="s">
        <v>45</v>
      </c>
      <c r="O1086" s="84"/>
      <c r="P1086" s="221">
        <f>O1086*H1086</f>
        <v>0</v>
      </c>
      <c r="Q1086" s="221">
        <v>0.01472</v>
      </c>
      <c r="R1086" s="221">
        <f>Q1086*H1086</f>
        <v>0.08832000000000001</v>
      </c>
      <c r="S1086" s="221">
        <v>0</v>
      </c>
      <c r="T1086" s="222">
        <f>S1086*H1086</f>
        <v>0</v>
      </c>
      <c r="U1086" s="38"/>
      <c r="V1086" s="38"/>
      <c r="W1086" s="38"/>
      <c r="X1086" s="38"/>
      <c r="Y1086" s="38"/>
      <c r="Z1086" s="38"/>
      <c r="AA1086" s="38"/>
      <c r="AB1086" s="38"/>
      <c r="AC1086" s="38"/>
      <c r="AD1086" s="38"/>
      <c r="AE1086" s="38"/>
      <c r="AR1086" s="223" t="s">
        <v>228</v>
      </c>
      <c r="AT1086" s="223" t="s">
        <v>352</v>
      </c>
      <c r="AU1086" s="223" t="s">
        <v>82</v>
      </c>
      <c r="AY1086" s="17" t="s">
        <v>351</v>
      </c>
      <c r="BE1086" s="224">
        <f>IF(N1086="základní",J1086,0)</f>
        <v>0</v>
      </c>
      <c r="BF1086" s="224">
        <f>IF(N1086="snížená",J1086,0)</f>
        <v>0</v>
      </c>
      <c r="BG1086" s="224">
        <f>IF(N1086="zákl. přenesená",J1086,0)</f>
        <v>0</v>
      </c>
      <c r="BH1086" s="224">
        <f>IF(N1086="sníž. přenesená",J1086,0)</f>
        <v>0</v>
      </c>
      <c r="BI1086" s="224">
        <f>IF(N1086="nulová",J1086,0)</f>
        <v>0</v>
      </c>
      <c r="BJ1086" s="17" t="s">
        <v>82</v>
      </c>
      <c r="BK1086" s="224">
        <f>ROUND(I1086*H1086,2)</f>
        <v>0</v>
      </c>
      <c r="BL1086" s="17" t="s">
        <v>228</v>
      </c>
      <c r="BM1086" s="223" t="s">
        <v>2434</v>
      </c>
    </row>
    <row r="1087" spans="1:51" s="13" customFormat="1" ht="12">
      <c r="A1087" s="13"/>
      <c r="B1087" s="236"/>
      <c r="C1087" s="237"/>
      <c r="D1087" s="227" t="s">
        <v>358</v>
      </c>
      <c r="E1087" s="238" t="s">
        <v>2435</v>
      </c>
      <c r="F1087" s="239" t="s">
        <v>385</v>
      </c>
      <c r="G1087" s="237"/>
      <c r="H1087" s="240">
        <v>6</v>
      </c>
      <c r="I1087" s="241"/>
      <c r="J1087" s="237"/>
      <c r="K1087" s="237"/>
      <c r="L1087" s="242"/>
      <c r="M1087" s="243"/>
      <c r="N1087" s="244"/>
      <c r="O1087" s="244"/>
      <c r="P1087" s="244"/>
      <c r="Q1087" s="244"/>
      <c r="R1087" s="244"/>
      <c r="S1087" s="244"/>
      <c r="T1087" s="245"/>
      <c r="U1087" s="13"/>
      <c r="V1087" s="13"/>
      <c r="W1087" s="13"/>
      <c r="X1087" s="13"/>
      <c r="Y1087" s="13"/>
      <c r="Z1087" s="13"/>
      <c r="AA1087" s="13"/>
      <c r="AB1087" s="13"/>
      <c r="AC1087" s="13"/>
      <c r="AD1087" s="13"/>
      <c r="AE1087" s="13"/>
      <c r="AT1087" s="246" t="s">
        <v>358</v>
      </c>
      <c r="AU1087" s="246" t="s">
        <v>82</v>
      </c>
      <c r="AV1087" s="13" t="s">
        <v>138</v>
      </c>
      <c r="AW1087" s="13" t="s">
        <v>35</v>
      </c>
      <c r="AX1087" s="13" t="s">
        <v>82</v>
      </c>
      <c r="AY1087" s="246" t="s">
        <v>351</v>
      </c>
    </row>
    <row r="1088" spans="1:65" s="2" customFormat="1" ht="66.75" customHeight="1">
      <c r="A1088" s="38"/>
      <c r="B1088" s="39"/>
      <c r="C1088" s="212" t="s">
        <v>2436</v>
      </c>
      <c r="D1088" s="212" t="s">
        <v>352</v>
      </c>
      <c r="E1088" s="213" t="s">
        <v>2437</v>
      </c>
      <c r="F1088" s="214" t="s">
        <v>2438</v>
      </c>
      <c r="G1088" s="215" t="s">
        <v>2439</v>
      </c>
      <c r="H1088" s="216">
        <v>1</v>
      </c>
      <c r="I1088" s="217"/>
      <c r="J1088" s="218">
        <f>ROUND(I1088*H1088,2)</f>
        <v>0</v>
      </c>
      <c r="K1088" s="214" t="s">
        <v>28</v>
      </c>
      <c r="L1088" s="44"/>
      <c r="M1088" s="219" t="s">
        <v>28</v>
      </c>
      <c r="N1088" s="220" t="s">
        <v>45</v>
      </c>
      <c r="O1088" s="84"/>
      <c r="P1088" s="221">
        <f>O1088*H1088</f>
        <v>0</v>
      </c>
      <c r="Q1088" s="221">
        <v>0</v>
      </c>
      <c r="R1088" s="221">
        <f>Q1088*H1088</f>
        <v>0</v>
      </c>
      <c r="S1088" s="221">
        <v>0</v>
      </c>
      <c r="T1088" s="222">
        <f>S1088*H1088</f>
        <v>0</v>
      </c>
      <c r="U1088" s="38"/>
      <c r="V1088" s="38"/>
      <c r="W1088" s="38"/>
      <c r="X1088" s="38"/>
      <c r="Y1088" s="38"/>
      <c r="Z1088" s="38"/>
      <c r="AA1088" s="38"/>
      <c r="AB1088" s="38"/>
      <c r="AC1088" s="38"/>
      <c r="AD1088" s="38"/>
      <c r="AE1088" s="38"/>
      <c r="AR1088" s="223" t="s">
        <v>228</v>
      </c>
      <c r="AT1088" s="223" t="s">
        <v>352</v>
      </c>
      <c r="AU1088" s="223" t="s">
        <v>82</v>
      </c>
      <c r="AY1088" s="17" t="s">
        <v>351</v>
      </c>
      <c r="BE1088" s="224">
        <f>IF(N1088="základní",J1088,0)</f>
        <v>0</v>
      </c>
      <c r="BF1088" s="224">
        <f>IF(N1088="snížená",J1088,0)</f>
        <v>0</v>
      </c>
      <c r="BG1088" s="224">
        <f>IF(N1088="zákl. přenesená",J1088,0)</f>
        <v>0</v>
      </c>
      <c r="BH1088" s="224">
        <f>IF(N1088="sníž. přenesená",J1088,0)</f>
        <v>0</v>
      </c>
      <c r="BI1088" s="224">
        <f>IF(N1088="nulová",J1088,0)</f>
        <v>0</v>
      </c>
      <c r="BJ1088" s="17" t="s">
        <v>82</v>
      </c>
      <c r="BK1088" s="224">
        <f>ROUND(I1088*H1088,2)</f>
        <v>0</v>
      </c>
      <c r="BL1088" s="17" t="s">
        <v>228</v>
      </c>
      <c r="BM1088" s="223" t="s">
        <v>2440</v>
      </c>
    </row>
    <row r="1089" spans="1:51" s="13" customFormat="1" ht="12">
      <c r="A1089" s="13"/>
      <c r="B1089" s="236"/>
      <c r="C1089" s="237"/>
      <c r="D1089" s="227" t="s">
        <v>358</v>
      </c>
      <c r="E1089" s="238" t="s">
        <v>2441</v>
      </c>
      <c r="F1089" s="239" t="s">
        <v>2442</v>
      </c>
      <c r="G1089" s="237"/>
      <c r="H1089" s="240">
        <v>1</v>
      </c>
      <c r="I1089" s="241"/>
      <c r="J1089" s="237"/>
      <c r="K1089" s="237"/>
      <c r="L1089" s="242"/>
      <c r="M1089" s="243"/>
      <c r="N1089" s="244"/>
      <c r="O1089" s="244"/>
      <c r="P1089" s="244"/>
      <c r="Q1089" s="244"/>
      <c r="R1089" s="244"/>
      <c r="S1089" s="244"/>
      <c r="T1089" s="245"/>
      <c r="U1089" s="13"/>
      <c r="V1089" s="13"/>
      <c r="W1089" s="13"/>
      <c r="X1089" s="13"/>
      <c r="Y1089" s="13"/>
      <c r="Z1089" s="13"/>
      <c r="AA1089" s="13"/>
      <c r="AB1089" s="13"/>
      <c r="AC1089" s="13"/>
      <c r="AD1089" s="13"/>
      <c r="AE1089" s="13"/>
      <c r="AT1089" s="246" t="s">
        <v>358</v>
      </c>
      <c r="AU1089" s="246" t="s">
        <v>82</v>
      </c>
      <c r="AV1089" s="13" t="s">
        <v>138</v>
      </c>
      <c r="AW1089" s="13" t="s">
        <v>35</v>
      </c>
      <c r="AX1089" s="13" t="s">
        <v>74</v>
      </c>
      <c r="AY1089" s="246" t="s">
        <v>351</v>
      </c>
    </row>
    <row r="1090" spans="1:51" s="13" customFormat="1" ht="12">
      <c r="A1090" s="13"/>
      <c r="B1090" s="236"/>
      <c r="C1090" s="237"/>
      <c r="D1090" s="227" t="s">
        <v>358</v>
      </c>
      <c r="E1090" s="238" t="s">
        <v>2443</v>
      </c>
      <c r="F1090" s="239" t="s">
        <v>2444</v>
      </c>
      <c r="G1090" s="237"/>
      <c r="H1090" s="240">
        <v>1</v>
      </c>
      <c r="I1090" s="241"/>
      <c r="J1090" s="237"/>
      <c r="K1090" s="237"/>
      <c r="L1090" s="242"/>
      <c r="M1090" s="243"/>
      <c r="N1090" s="244"/>
      <c r="O1090" s="244"/>
      <c r="P1090" s="244"/>
      <c r="Q1090" s="244"/>
      <c r="R1090" s="244"/>
      <c r="S1090" s="244"/>
      <c r="T1090" s="245"/>
      <c r="U1090" s="13"/>
      <c r="V1090" s="13"/>
      <c r="W1090" s="13"/>
      <c r="X1090" s="13"/>
      <c r="Y1090" s="13"/>
      <c r="Z1090" s="13"/>
      <c r="AA1090" s="13"/>
      <c r="AB1090" s="13"/>
      <c r="AC1090" s="13"/>
      <c r="AD1090" s="13"/>
      <c r="AE1090" s="13"/>
      <c r="AT1090" s="246" t="s">
        <v>358</v>
      </c>
      <c r="AU1090" s="246" t="s">
        <v>82</v>
      </c>
      <c r="AV1090" s="13" t="s">
        <v>138</v>
      </c>
      <c r="AW1090" s="13" t="s">
        <v>35</v>
      </c>
      <c r="AX1090" s="13" t="s">
        <v>82</v>
      </c>
      <c r="AY1090" s="246" t="s">
        <v>351</v>
      </c>
    </row>
    <row r="1091" spans="1:65" s="2" customFormat="1" ht="66.75" customHeight="1">
      <c r="A1091" s="38"/>
      <c r="B1091" s="39"/>
      <c r="C1091" s="212" t="s">
        <v>2445</v>
      </c>
      <c r="D1091" s="212" t="s">
        <v>352</v>
      </c>
      <c r="E1091" s="213" t="s">
        <v>2446</v>
      </c>
      <c r="F1091" s="214" t="s">
        <v>2447</v>
      </c>
      <c r="G1091" s="215" t="s">
        <v>2439</v>
      </c>
      <c r="H1091" s="216">
        <v>1</v>
      </c>
      <c r="I1091" s="217"/>
      <c r="J1091" s="218">
        <f>ROUND(I1091*H1091,2)</f>
        <v>0</v>
      </c>
      <c r="K1091" s="214" t="s">
        <v>28</v>
      </c>
      <c r="L1091" s="44"/>
      <c r="M1091" s="219" t="s">
        <v>28</v>
      </c>
      <c r="N1091" s="220" t="s">
        <v>45</v>
      </c>
      <c r="O1091" s="84"/>
      <c r="P1091" s="221">
        <f>O1091*H1091</f>
        <v>0</v>
      </c>
      <c r="Q1091" s="221">
        <v>0</v>
      </c>
      <c r="R1091" s="221">
        <f>Q1091*H1091</f>
        <v>0</v>
      </c>
      <c r="S1091" s="221">
        <v>0</v>
      </c>
      <c r="T1091" s="222">
        <f>S1091*H1091</f>
        <v>0</v>
      </c>
      <c r="U1091" s="38"/>
      <c r="V1091" s="38"/>
      <c r="W1091" s="38"/>
      <c r="X1091" s="38"/>
      <c r="Y1091" s="38"/>
      <c r="Z1091" s="38"/>
      <c r="AA1091" s="38"/>
      <c r="AB1091" s="38"/>
      <c r="AC1091" s="38"/>
      <c r="AD1091" s="38"/>
      <c r="AE1091" s="38"/>
      <c r="AR1091" s="223" t="s">
        <v>228</v>
      </c>
      <c r="AT1091" s="223" t="s">
        <v>352</v>
      </c>
      <c r="AU1091" s="223" t="s">
        <v>82</v>
      </c>
      <c r="AY1091" s="17" t="s">
        <v>351</v>
      </c>
      <c r="BE1091" s="224">
        <f>IF(N1091="základní",J1091,0)</f>
        <v>0</v>
      </c>
      <c r="BF1091" s="224">
        <f>IF(N1091="snížená",J1091,0)</f>
        <v>0</v>
      </c>
      <c r="BG1091" s="224">
        <f>IF(N1091="zákl. přenesená",J1091,0)</f>
        <v>0</v>
      </c>
      <c r="BH1091" s="224">
        <f>IF(N1091="sníž. přenesená",J1091,0)</f>
        <v>0</v>
      </c>
      <c r="BI1091" s="224">
        <f>IF(N1091="nulová",J1091,0)</f>
        <v>0</v>
      </c>
      <c r="BJ1091" s="17" t="s">
        <v>82</v>
      </c>
      <c r="BK1091" s="224">
        <f>ROUND(I1091*H1091,2)</f>
        <v>0</v>
      </c>
      <c r="BL1091" s="17" t="s">
        <v>228</v>
      </c>
      <c r="BM1091" s="223" t="s">
        <v>2448</v>
      </c>
    </row>
    <row r="1092" spans="1:51" s="13" customFormat="1" ht="12">
      <c r="A1092" s="13"/>
      <c r="B1092" s="236"/>
      <c r="C1092" s="237"/>
      <c r="D1092" s="227" t="s">
        <v>358</v>
      </c>
      <c r="E1092" s="238" t="s">
        <v>2449</v>
      </c>
      <c r="F1092" s="239" t="s">
        <v>82</v>
      </c>
      <c r="G1092" s="237"/>
      <c r="H1092" s="240">
        <v>1</v>
      </c>
      <c r="I1092" s="241"/>
      <c r="J1092" s="237"/>
      <c r="K1092" s="237"/>
      <c r="L1092" s="242"/>
      <c r="M1092" s="243"/>
      <c r="N1092" s="244"/>
      <c r="O1092" s="244"/>
      <c r="P1092" s="244"/>
      <c r="Q1092" s="244"/>
      <c r="R1092" s="244"/>
      <c r="S1092" s="244"/>
      <c r="T1092" s="245"/>
      <c r="U1092" s="13"/>
      <c r="V1092" s="13"/>
      <c r="W1092" s="13"/>
      <c r="X1092" s="13"/>
      <c r="Y1092" s="13"/>
      <c r="Z1092" s="13"/>
      <c r="AA1092" s="13"/>
      <c r="AB1092" s="13"/>
      <c r="AC1092" s="13"/>
      <c r="AD1092" s="13"/>
      <c r="AE1092" s="13"/>
      <c r="AT1092" s="246" t="s">
        <v>358</v>
      </c>
      <c r="AU1092" s="246" t="s">
        <v>82</v>
      </c>
      <c r="AV1092" s="13" t="s">
        <v>138</v>
      </c>
      <c r="AW1092" s="13" t="s">
        <v>35</v>
      </c>
      <c r="AX1092" s="13" t="s">
        <v>74</v>
      </c>
      <c r="AY1092" s="246" t="s">
        <v>351</v>
      </c>
    </row>
    <row r="1093" spans="1:51" s="13" customFormat="1" ht="12">
      <c r="A1093" s="13"/>
      <c r="B1093" s="236"/>
      <c r="C1093" s="237"/>
      <c r="D1093" s="227" t="s">
        <v>358</v>
      </c>
      <c r="E1093" s="238" t="s">
        <v>2450</v>
      </c>
      <c r="F1093" s="239" t="s">
        <v>2451</v>
      </c>
      <c r="G1093" s="237"/>
      <c r="H1093" s="240">
        <v>1</v>
      </c>
      <c r="I1093" s="241"/>
      <c r="J1093" s="237"/>
      <c r="K1093" s="237"/>
      <c r="L1093" s="242"/>
      <c r="M1093" s="243"/>
      <c r="N1093" s="244"/>
      <c r="O1093" s="244"/>
      <c r="P1093" s="244"/>
      <c r="Q1093" s="244"/>
      <c r="R1093" s="244"/>
      <c r="S1093" s="244"/>
      <c r="T1093" s="245"/>
      <c r="U1093" s="13"/>
      <c r="V1093" s="13"/>
      <c r="W1093" s="13"/>
      <c r="X1093" s="13"/>
      <c r="Y1093" s="13"/>
      <c r="Z1093" s="13"/>
      <c r="AA1093" s="13"/>
      <c r="AB1093" s="13"/>
      <c r="AC1093" s="13"/>
      <c r="AD1093" s="13"/>
      <c r="AE1093" s="13"/>
      <c r="AT1093" s="246" t="s">
        <v>358</v>
      </c>
      <c r="AU1093" s="246" t="s">
        <v>82</v>
      </c>
      <c r="AV1093" s="13" t="s">
        <v>138</v>
      </c>
      <c r="AW1093" s="13" t="s">
        <v>35</v>
      </c>
      <c r="AX1093" s="13" t="s">
        <v>82</v>
      </c>
      <c r="AY1093" s="246" t="s">
        <v>351</v>
      </c>
    </row>
    <row r="1094" spans="1:63" s="11" customFormat="1" ht="25.9" customHeight="1">
      <c r="A1094" s="11"/>
      <c r="B1094" s="198"/>
      <c r="C1094" s="199"/>
      <c r="D1094" s="200" t="s">
        <v>73</v>
      </c>
      <c r="E1094" s="201" t="s">
        <v>1001</v>
      </c>
      <c r="F1094" s="201" t="s">
        <v>2452</v>
      </c>
      <c r="G1094" s="199"/>
      <c r="H1094" s="199"/>
      <c r="I1094" s="202"/>
      <c r="J1094" s="203">
        <f>BK1094</f>
        <v>0</v>
      </c>
      <c r="K1094" s="199"/>
      <c r="L1094" s="204"/>
      <c r="M1094" s="205"/>
      <c r="N1094" s="206"/>
      <c r="O1094" s="206"/>
      <c r="P1094" s="207">
        <f>SUM(P1095:P1103)</f>
        <v>0</v>
      </c>
      <c r="Q1094" s="206"/>
      <c r="R1094" s="207">
        <f>SUM(R1095:R1103)</f>
        <v>0</v>
      </c>
      <c r="S1094" s="206"/>
      <c r="T1094" s="208">
        <f>SUM(T1095:T1103)</f>
        <v>0.48329999999999995</v>
      </c>
      <c r="U1094" s="11"/>
      <c r="V1094" s="11"/>
      <c r="W1094" s="11"/>
      <c r="X1094" s="11"/>
      <c r="Y1094" s="11"/>
      <c r="Z1094" s="11"/>
      <c r="AA1094" s="11"/>
      <c r="AB1094" s="11"/>
      <c r="AC1094" s="11"/>
      <c r="AD1094" s="11"/>
      <c r="AE1094" s="11"/>
      <c r="AR1094" s="209" t="s">
        <v>228</v>
      </c>
      <c r="AT1094" s="210" t="s">
        <v>73</v>
      </c>
      <c r="AU1094" s="210" t="s">
        <v>74</v>
      </c>
      <c r="AY1094" s="209" t="s">
        <v>351</v>
      </c>
      <c r="BK1094" s="211">
        <f>SUM(BK1095:BK1103)</f>
        <v>0</v>
      </c>
    </row>
    <row r="1095" spans="1:65" s="2" customFormat="1" ht="44.25" customHeight="1">
      <c r="A1095" s="38"/>
      <c r="B1095" s="39"/>
      <c r="C1095" s="212" t="s">
        <v>2453</v>
      </c>
      <c r="D1095" s="212" t="s">
        <v>352</v>
      </c>
      <c r="E1095" s="213" t="s">
        <v>2454</v>
      </c>
      <c r="F1095" s="214" t="s">
        <v>2455</v>
      </c>
      <c r="G1095" s="215" t="s">
        <v>534</v>
      </c>
      <c r="H1095" s="216">
        <v>1</v>
      </c>
      <c r="I1095" s="217"/>
      <c r="J1095" s="218">
        <f>ROUND(I1095*H1095,2)</f>
        <v>0</v>
      </c>
      <c r="K1095" s="214" t="s">
        <v>356</v>
      </c>
      <c r="L1095" s="44"/>
      <c r="M1095" s="219" t="s">
        <v>28</v>
      </c>
      <c r="N1095" s="220" t="s">
        <v>45</v>
      </c>
      <c r="O1095" s="84"/>
      <c r="P1095" s="221">
        <f>O1095*H1095</f>
        <v>0</v>
      </c>
      <c r="Q1095" s="221">
        <v>0</v>
      </c>
      <c r="R1095" s="221">
        <f>Q1095*H1095</f>
        <v>0</v>
      </c>
      <c r="S1095" s="221">
        <v>0.207</v>
      </c>
      <c r="T1095" s="222">
        <f>S1095*H1095</f>
        <v>0.207</v>
      </c>
      <c r="U1095" s="38"/>
      <c r="V1095" s="38"/>
      <c r="W1095" s="38"/>
      <c r="X1095" s="38"/>
      <c r="Y1095" s="38"/>
      <c r="Z1095" s="38"/>
      <c r="AA1095" s="38"/>
      <c r="AB1095" s="38"/>
      <c r="AC1095" s="38"/>
      <c r="AD1095" s="38"/>
      <c r="AE1095" s="38"/>
      <c r="AR1095" s="223" t="s">
        <v>228</v>
      </c>
      <c r="AT1095" s="223" t="s">
        <v>352</v>
      </c>
      <c r="AU1095" s="223" t="s">
        <v>82</v>
      </c>
      <c r="AY1095" s="17" t="s">
        <v>351</v>
      </c>
      <c r="BE1095" s="224">
        <f>IF(N1095="základní",J1095,0)</f>
        <v>0</v>
      </c>
      <c r="BF1095" s="224">
        <f>IF(N1095="snížená",J1095,0)</f>
        <v>0</v>
      </c>
      <c r="BG1095" s="224">
        <f>IF(N1095="zákl. přenesená",J1095,0)</f>
        <v>0</v>
      </c>
      <c r="BH1095" s="224">
        <f>IF(N1095="sníž. přenesená",J1095,0)</f>
        <v>0</v>
      </c>
      <c r="BI1095" s="224">
        <f>IF(N1095="nulová",J1095,0)</f>
        <v>0</v>
      </c>
      <c r="BJ1095" s="17" t="s">
        <v>82</v>
      </c>
      <c r="BK1095" s="224">
        <f>ROUND(I1095*H1095,2)</f>
        <v>0</v>
      </c>
      <c r="BL1095" s="17" t="s">
        <v>228</v>
      </c>
      <c r="BM1095" s="223" t="s">
        <v>2456</v>
      </c>
    </row>
    <row r="1096" spans="1:51" s="12" customFormat="1" ht="12">
      <c r="A1096" s="12"/>
      <c r="B1096" s="225"/>
      <c r="C1096" s="226"/>
      <c r="D1096" s="227" t="s">
        <v>358</v>
      </c>
      <c r="E1096" s="228" t="s">
        <v>28</v>
      </c>
      <c r="F1096" s="229" t="s">
        <v>582</v>
      </c>
      <c r="G1096" s="226"/>
      <c r="H1096" s="228" t="s">
        <v>28</v>
      </c>
      <c r="I1096" s="230"/>
      <c r="J1096" s="226"/>
      <c r="K1096" s="226"/>
      <c r="L1096" s="231"/>
      <c r="M1096" s="232"/>
      <c r="N1096" s="233"/>
      <c r="O1096" s="233"/>
      <c r="P1096" s="233"/>
      <c r="Q1096" s="233"/>
      <c r="R1096" s="233"/>
      <c r="S1096" s="233"/>
      <c r="T1096" s="234"/>
      <c r="U1096" s="12"/>
      <c r="V1096" s="12"/>
      <c r="W1096" s="12"/>
      <c r="X1096" s="12"/>
      <c r="Y1096" s="12"/>
      <c r="Z1096" s="12"/>
      <c r="AA1096" s="12"/>
      <c r="AB1096" s="12"/>
      <c r="AC1096" s="12"/>
      <c r="AD1096" s="12"/>
      <c r="AE1096" s="12"/>
      <c r="AT1096" s="235" t="s">
        <v>358</v>
      </c>
      <c r="AU1096" s="235" t="s">
        <v>82</v>
      </c>
      <c r="AV1096" s="12" t="s">
        <v>82</v>
      </c>
      <c r="AW1096" s="12" t="s">
        <v>35</v>
      </c>
      <c r="AX1096" s="12" t="s">
        <v>74</v>
      </c>
      <c r="AY1096" s="235" t="s">
        <v>351</v>
      </c>
    </row>
    <row r="1097" spans="1:51" s="13" customFormat="1" ht="12">
      <c r="A1097" s="13"/>
      <c r="B1097" s="236"/>
      <c r="C1097" s="237"/>
      <c r="D1097" s="227" t="s">
        <v>358</v>
      </c>
      <c r="E1097" s="238" t="s">
        <v>2457</v>
      </c>
      <c r="F1097" s="239" t="s">
        <v>82</v>
      </c>
      <c r="G1097" s="237"/>
      <c r="H1097" s="240">
        <v>1</v>
      </c>
      <c r="I1097" s="241"/>
      <c r="J1097" s="237"/>
      <c r="K1097" s="237"/>
      <c r="L1097" s="242"/>
      <c r="M1097" s="243"/>
      <c r="N1097" s="244"/>
      <c r="O1097" s="244"/>
      <c r="P1097" s="244"/>
      <c r="Q1097" s="244"/>
      <c r="R1097" s="244"/>
      <c r="S1097" s="244"/>
      <c r="T1097" s="245"/>
      <c r="U1097" s="13"/>
      <c r="V1097" s="13"/>
      <c r="W1097" s="13"/>
      <c r="X1097" s="13"/>
      <c r="Y1097" s="13"/>
      <c r="Z1097" s="13"/>
      <c r="AA1097" s="13"/>
      <c r="AB1097" s="13"/>
      <c r="AC1097" s="13"/>
      <c r="AD1097" s="13"/>
      <c r="AE1097" s="13"/>
      <c r="AT1097" s="246" t="s">
        <v>358</v>
      </c>
      <c r="AU1097" s="246" t="s">
        <v>82</v>
      </c>
      <c r="AV1097" s="13" t="s">
        <v>138</v>
      </c>
      <c r="AW1097" s="13" t="s">
        <v>35</v>
      </c>
      <c r="AX1097" s="13" t="s">
        <v>82</v>
      </c>
      <c r="AY1097" s="246" t="s">
        <v>351</v>
      </c>
    </row>
    <row r="1098" spans="1:65" s="2" customFormat="1" ht="33" customHeight="1">
      <c r="A1098" s="38"/>
      <c r="B1098" s="39"/>
      <c r="C1098" s="212" t="s">
        <v>2458</v>
      </c>
      <c r="D1098" s="212" t="s">
        <v>352</v>
      </c>
      <c r="E1098" s="213" t="s">
        <v>2459</v>
      </c>
      <c r="F1098" s="214" t="s">
        <v>2460</v>
      </c>
      <c r="G1098" s="215" t="s">
        <v>355</v>
      </c>
      <c r="H1098" s="216">
        <v>0.145</v>
      </c>
      <c r="I1098" s="217"/>
      <c r="J1098" s="218">
        <f>ROUND(I1098*H1098,2)</f>
        <v>0</v>
      </c>
      <c r="K1098" s="214" t="s">
        <v>356</v>
      </c>
      <c r="L1098" s="44"/>
      <c r="M1098" s="219" t="s">
        <v>28</v>
      </c>
      <c r="N1098" s="220" t="s">
        <v>45</v>
      </c>
      <c r="O1098" s="84"/>
      <c r="P1098" s="221">
        <f>O1098*H1098</f>
        <v>0</v>
      </c>
      <c r="Q1098" s="221">
        <v>0</v>
      </c>
      <c r="R1098" s="221">
        <f>Q1098*H1098</f>
        <v>0</v>
      </c>
      <c r="S1098" s="221">
        <v>1.8</v>
      </c>
      <c r="T1098" s="222">
        <f>S1098*H1098</f>
        <v>0.261</v>
      </c>
      <c r="U1098" s="38"/>
      <c r="V1098" s="38"/>
      <c r="W1098" s="38"/>
      <c r="X1098" s="38"/>
      <c r="Y1098" s="38"/>
      <c r="Z1098" s="38"/>
      <c r="AA1098" s="38"/>
      <c r="AB1098" s="38"/>
      <c r="AC1098" s="38"/>
      <c r="AD1098" s="38"/>
      <c r="AE1098" s="38"/>
      <c r="AR1098" s="223" t="s">
        <v>228</v>
      </c>
      <c r="AT1098" s="223" t="s">
        <v>352</v>
      </c>
      <c r="AU1098" s="223" t="s">
        <v>82</v>
      </c>
      <c r="AY1098" s="17" t="s">
        <v>351</v>
      </c>
      <c r="BE1098" s="224">
        <f>IF(N1098="základní",J1098,0)</f>
        <v>0</v>
      </c>
      <c r="BF1098" s="224">
        <f>IF(N1098="snížená",J1098,0)</f>
        <v>0</v>
      </c>
      <c r="BG1098" s="224">
        <f>IF(N1098="zákl. přenesená",J1098,0)</f>
        <v>0</v>
      </c>
      <c r="BH1098" s="224">
        <f>IF(N1098="sníž. přenesená",J1098,0)</f>
        <v>0</v>
      </c>
      <c r="BI1098" s="224">
        <f>IF(N1098="nulová",J1098,0)</f>
        <v>0</v>
      </c>
      <c r="BJ1098" s="17" t="s">
        <v>82</v>
      </c>
      <c r="BK1098" s="224">
        <f>ROUND(I1098*H1098,2)</f>
        <v>0</v>
      </c>
      <c r="BL1098" s="17" t="s">
        <v>228</v>
      </c>
      <c r="BM1098" s="223" t="s">
        <v>2461</v>
      </c>
    </row>
    <row r="1099" spans="1:51" s="12" customFormat="1" ht="12">
      <c r="A1099" s="12"/>
      <c r="B1099" s="225"/>
      <c r="C1099" s="226"/>
      <c r="D1099" s="227" t="s">
        <v>358</v>
      </c>
      <c r="E1099" s="228" t="s">
        <v>28</v>
      </c>
      <c r="F1099" s="229" t="s">
        <v>582</v>
      </c>
      <c r="G1099" s="226"/>
      <c r="H1099" s="228" t="s">
        <v>28</v>
      </c>
      <c r="I1099" s="230"/>
      <c r="J1099" s="226"/>
      <c r="K1099" s="226"/>
      <c r="L1099" s="231"/>
      <c r="M1099" s="232"/>
      <c r="N1099" s="233"/>
      <c r="O1099" s="233"/>
      <c r="P1099" s="233"/>
      <c r="Q1099" s="233"/>
      <c r="R1099" s="233"/>
      <c r="S1099" s="233"/>
      <c r="T1099" s="234"/>
      <c r="U1099" s="12"/>
      <c r="V1099" s="12"/>
      <c r="W1099" s="12"/>
      <c r="X1099" s="12"/>
      <c r="Y1099" s="12"/>
      <c r="Z1099" s="12"/>
      <c r="AA1099" s="12"/>
      <c r="AB1099" s="12"/>
      <c r="AC1099" s="12"/>
      <c r="AD1099" s="12"/>
      <c r="AE1099" s="12"/>
      <c r="AT1099" s="235" t="s">
        <v>358</v>
      </c>
      <c r="AU1099" s="235" t="s">
        <v>82</v>
      </c>
      <c r="AV1099" s="12" t="s">
        <v>82</v>
      </c>
      <c r="AW1099" s="12" t="s">
        <v>35</v>
      </c>
      <c r="AX1099" s="12" t="s">
        <v>74</v>
      </c>
      <c r="AY1099" s="235" t="s">
        <v>351</v>
      </c>
    </row>
    <row r="1100" spans="1:51" s="13" customFormat="1" ht="12">
      <c r="A1100" s="13"/>
      <c r="B1100" s="236"/>
      <c r="C1100" s="237"/>
      <c r="D1100" s="227" t="s">
        <v>358</v>
      </c>
      <c r="E1100" s="238" t="s">
        <v>2462</v>
      </c>
      <c r="F1100" s="239" t="s">
        <v>2463</v>
      </c>
      <c r="G1100" s="237"/>
      <c r="H1100" s="240">
        <v>0.145</v>
      </c>
      <c r="I1100" s="241"/>
      <c r="J1100" s="237"/>
      <c r="K1100" s="237"/>
      <c r="L1100" s="242"/>
      <c r="M1100" s="243"/>
      <c r="N1100" s="244"/>
      <c r="O1100" s="244"/>
      <c r="P1100" s="244"/>
      <c r="Q1100" s="244"/>
      <c r="R1100" s="244"/>
      <c r="S1100" s="244"/>
      <c r="T1100" s="245"/>
      <c r="U1100" s="13"/>
      <c r="V1100" s="13"/>
      <c r="W1100" s="13"/>
      <c r="X1100" s="13"/>
      <c r="Y1100" s="13"/>
      <c r="Z1100" s="13"/>
      <c r="AA1100" s="13"/>
      <c r="AB1100" s="13"/>
      <c r="AC1100" s="13"/>
      <c r="AD1100" s="13"/>
      <c r="AE1100" s="13"/>
      <c r="AT1100" s="246" t="s">
        <v>358</v>
      </c>
      <c r="AU1100" s="246" t="s">
        <v>82</v>
      </c>
      <c r="AV1100" s="13" t="s">
        <v>138</v>
      </c>
      <c r="AW1100" s="13" t="s">
        <v>35</v>
      </c>
      <c r="AX1100" s="13" t="s">
        <v>82</v>
      </c>
      <c r="AY1100" s="246" t="s">
        <v>351</v>
      </c>
    </row>
    <row r="1101" spans="1:65" s="2" customFormat="1" ht="33" customHeight="1">
      <c r="A1101" s="38"/>
      <c r="B1101" s="39"/>
      <c r="C1101" s="212" t="s">
        <v>2464</v>
      </c>
      <c r="D1101" s="212" t="s">
        <v>352</v>
      </c>
      <c r="E1101" s="213" t="s">
        <v>2465</v>
      </c>
      <c r="F1101" s="214" t="s">
        <v>2466</v>
      </c>
      <c r="G1101" s="215" t="s">
        <v>612</v>
      </c>
      <c r="H1101" s="216">
        <v>0.45</v>
      </c>
      <c r="I1101" s="217"/>
      <c r="J1101" s="218">
        <f>ROUND(I1101*H1101,2)</f>
        <v>0</v>
      </c>
      <c r="K1101" s="214" t="s">
        <v>28</v>
      </c>
      <c r="L1101" s="44"/>
      <c r="M1101" s="219" t="s">
        <v>28</v>
      </c>
      <c r="N1101" s="220" t="s">
        <v>45</v>
      </c>
      <c r="O1101" s="84"/>
      <c r="P1101" s="221">
        <f>O1101*H1101</f>
        <v>0</v>
      </c>
      <c r="Q1101" s="221">
        <v>0</v>
      </c>
      <c r="R1101" s="221">
        <f>Q1101*H1101</f>
        <v>0</v>
      </c>
      <c r="S1101" s="221">
        <v>0.034</v>
      </c>
      <c r="T1101" s="222">
        <f>S1101*H1101</f>
        <v>0.015300000000000001</v>
      </c>
      <c r="U1101" s="38"/>
      <c r="V1101" s="38"/>
      <c r="W1101" s="38"/>
      <c r="X1101" s="38"/>
      <c r="Y1101" s="38"/>
      <c r="Z1101" s="38"/>
      <c r="AA1101" s="38"/>
      <c r="AB1101" s="38"/>
      <c r="AC1101" s="38"/>
      <c r="AD1101" s="38"/>
      <c r="AE1101" s="38"/>
      <c r="AR1101" s="223" t="s">
        <v>228</v>
      </c>
      <c r="AT1101" s="223" t="s">
        <v>352</v>
      </c>
      <c r="AU1101" s="223" t="s">
        <v>82</v>
      </c>
      <c r="AY1101" s="17" t="s">
        <v>351</v>
      </c>
      <c r="BE1101" s="224">
        <f>IF(N1101="základní",J1101,0)</f>
        <v>0</v>
      </c>
      <c r="BF1101" s="224">
        <f>IF(N1101="snížená",J1101,0)</f>
        <v>0</v>
      </c>
      <c r="BG1101" s="224">
        <f>IF(N1101="zákl. přenesená",J1101,0)</f>
        <v>0</v>
      </c>
      <c r="BH1101" s="224">
        <f>IF(N1101="sníž. přenesená",J1101,0)</f>
        <v>0</v>
      </c>
      <c r="BI1101" s="224">
        <f>IF(N1101="nulová",J1101,0)</f>
        <v>0</v>
      </c>
      <c r="BJ1101" s="17" t="s">
        <v>82</v>
      </c>
      <c r="BK1101" s="224">
        <f>ROUND(I1101*H1101,2)</f>
        <v>0</v>
      </c>
      <c r="BL1101" s="17" t="s">
        <v>228</v>
      </c>
      <c r="BM1101" s="223" t="s">
        <v>2467</v>
      </c>
    </row>
    <row r="1102" spans="1:51" s="12" customFormat="1" ht="12">
      <c r="A1102" s="12"/>
      <c r="B1102" s="225"/>
      <c r="C1102" s="226"/>
      <c r="D1102" s="227" t="s">
        <v>358</v>
      </c>
      <c r="E1102" s="228" t="s">
        <v>28</v>
      </c>
      <c r="F1102" s="229" t="s">
        <v>582</v>
      </c>
      <c r="G1102" s="226"/>
      <c r="H1102" s="228" t="s">
        <v>28</v>
      </c>
      <c r="I1102" s="230"/>
      <c r="J1102" s="226"/>
      <c r="K1102" s="226"/>
      <c r="L1102" s="231"/>
      <c r="M1102" s="232"/>
      <c r="N1102" s="233"/>
      <c r="O1102" s="233"/>
      <c r="P1102" s="233"/>
      <c r="Q1102" s="233"/>
      <c r="R1102" s="233"/>
      <c r="S1102" s="233"/>
      <c r="T1102" s="234"/>
      <c r="U1102" s="12"/>
      <c r="V1102" s="12"/>
      <c r="W1102" s="12"/>
      <c r="X1102" s="12"/>
      <c r="Y1102" s="12"/>
      <c r="Z1102" s="12"/>
      <c r="AA1102" s="12"/>
      <c r="AB1102" s="12"/>
      <c r="AC1102" s="12"/>
      <c r="AD1102" s="12"/>
      <c r="AE1102" s="12"/>
      <c r="AT1102" s="235" t="s">
        <v>358</v>
      </c>
      <c r="AU1102" s="235" t="s">
        <v>82</v>
      </c>
      <c r="AV1102" s="12" t="s">
        <v>82</v>
      </c>
      <c r="AW1102" s="12" t="s">
        <v>35</v>
      </c>
      <c r="AX1102" s="12" t="s">
        <v>74</v>
      </c>
      <c r="AY1102" s="235" t="s">
        <v>351</v>
      </c>
    </row>
    <row r="1103" spans="1:51" s="13" customFormat="1" ht="12">
      <c r="A1103" s="13"/>
      <c r="B1103" s="236"/>
      <c r="C1103" s="237"/>
      <c r="D1103" s="227" t="s">
        <v>358</v>
      </c>
      <c r="E1103" s="238" t="s">
        <v>2468</v>
      </c>
      <c r="F1103" s="239" t="s">
        <v>2380</v>
      </c>
      <c r="G1103" s="237"/>
      <c r="H1103" s="240">
        <v>0.45</v>
      </c>
      <c r="I1103" s="241"/>
      <c r="J1103" s="237"/>
      <c r="K1103" s="237"/>
      <c r="L1103" s="242"/>
      <c r="M1103" s="243"/>
      <c r="N1103" s="244"/>
      <c r="O1103" s="244"/>
      <c r="P1103" s="244"/>
      <c r="Q1103" s="244"/>
      <c r="R1103" s="244"/>
      <c r="S1103" s="244"/>
      <c r="T1103" s="245"/>
      <c r="U1103" s="13"/>
      <c r="V1103" s="13"/>
      <c r="W1103" s="13"/>
      <c r="X1103" s="13"/>
      <c r="Y1103" s="13"/>
      <c r="Z1103" s="13"/>
      <c r="AA1103" s="13"/>
      <c r="AB1103" s="13"/>
      <c r="AC1103" s="13"/>
      <c r="AD1103" s="13"/>
      <c r="AE1103" s="13"/>
      <c r="AT1103" s="246" t="s">
        <v>358</v>
      </c>
      <c r="AU1103" s="246" t="s">
        <v>82</v>
      </c>
      <c r="AV1103" s="13" t="s">
        <v>138</v>
      </c>
      <c r="AW1103" s="13" t="s">
        <v>35</v>
      </c>
      <c r="AX1103" s="13" t="s">
        <v>82</v>
      </c>
      <c r="AY1103" s="246" t="s">
        <v>351</v>
      </c>
    </row>
    <row r="1104" spans="1:63" s="11" customFormat="1" ht="25.9" customHeight="1">
      <c r="A1104" s="11"/>
      <c r="B1104" s="198"/>
      <c r="C1104" s="199"/>
      <c r="D1104" s="200" t="s">
        <v>73</v>
      </c>
      <c r="E1104" s="201" t="s">
        <v>2469</v>
      </c>
      <c r="F1104" s="201" t="s">
        <v>2470</v>
      </c>
      <c r="G1104" s="199"/>
      <c r="H1104" s="199"/>
      <c r="I1104" s="202"/>
      <c r="J1104" s="203">
        <f>BK1104</f>
        <v>0</v>
      </c>
      <c r="K1104" s="199"/>
      <c r="L1104" s="204"/>
      <c r="M1104" s="205"/>
      <c r="N1104" s="206"/>
      <c r="O1104" s="206"/>
      <c r="P1104" s="207">
        <f>SUM(P1105:P1111)</f>
        <v>0</v>
      </c>
      <c r="Q1104" s="206"/>
      <c r="R1104" s="207">
        <f>SUM(R1105:R1111)</f>
        <v>0</v>
      </c>
      <c r="S1104" s="206"/>
      <c r="T1104" s="208">
        <f>SUM(T1105:T1111)</f>
        <v>0</v>
      </c>
      <c r="U1104" s="11"/>
      <c r="V1104" s="11"/>
      <c r="W1104" s="11"/>
      <c r="X1104" s="11"/>
      <c r="Y1104" s="11"/>
      <c r="Z1104" s="11"/>
      <c r="AA1104" s="11"/>
      <c r="AB1104" s="11"/>
      <c r="AC1104" s="11"/>
      <c r="AD1104" s="11"/>
      <c r="AE1104" s="11"/>
      <c r="AR1104" s="209" t="s">
        <v>228</v>
      </c>
      <c r="AT1104" s="210" t="s">
        <v>73</v>
      </c>
      <c r="AU1104" s="210" t="s">
        <v>74</v>
      </c>
      <c r="AY1104" s="209" t="s">
        <v>351</v>
      </c>
      <c r="BK1104" s="211">
        <f>SUM(BK1105:BK1111)</f>
        <v>0</v>
      </c>
    </row>
    <row r="1105" spans="1:65" s="2" customFormat="1" ht="33" customHeight="1">
      <c r="A1105" s="38"/>
      <c r="B1105" s="39"/>
      <c r="C1105" s="212" t="s">
        <v>2471</v>
      </c>
      <c r="D1105" s="212" t="s">
        <v>352</v>
      </c>
      <c r="E1105" s="213" t="s">
        <v>2472</v>
      </c>
      <c r="F1105" s="214" t="s">
        <v>2473</v>
      </c>
      <c r="G1105" s="215" t="s">
        <v>540</v>
      </c>
      <c r="H1105" s="216">
        <v>0.585</v>
      </c>
      <c r="I1105" s="217"/>
      <c r="J1105" s="218">
        <f>ROUND(I1105*H1105,2)</f>
        <v>0</v>
      </c>
      <c r="K1105" s="214" t="s">
        <v>356</v>
      </c>
      <c r="L1105" s="44"/>
      <c r="M1105" s="219" t="s">
        <v>28</v>
      </c>
      <c r="N1105" s="220" t="s">
        <v>45</v>
      </c>
      <c r="O1105" s="84"/>
      <c r="P1105" s="221">
        <f>O1105*H1105</f>
        <v>0</v>
      </c>
      <c r="Q1105" s="221">
        <v>0</v>
      </c>
      <c r="R1105" s="221">
        <f>Q1105*H1105</f>
        <v>0</v>
      </c>
      <c r="S1105" s="221">
        <v>0</v>
      </c>
      <c r="T1105" s="222">
        <f>S1105*H1105</f>
        <v>0</v>
      </c>
      <c r="U1105" s="38"/>
      <c r="V1105" s="38"/>
      <c r="W1105" s="38"/>
      <c r="X1105" s="38"/>
      <c r="Y1105" s="38"/>
      <c r="Z1105" s="38"/>
      <c r="AA1105" s="38"/>
      <c r="AB1105" s="38"/>
      <c r="AC1105" s="38"/>
      <c r="AD1105" s="38"/>
      <c r="AE1105" s="38"/>
      <c r="AR1105" s="223" t="s">
        <v>228</v>
      </c>
      <c r="AT1105" s="223" t="s">
        <v>352</v>
      </c>
      <c r="AU1105" s="223" t="s">
        <v>82</v>
      </c>
      <c r="AY1105" s="17" t="s">
        <v>351</v>
      </c>
      <c r="BE1105" s="224">
        <f>IF(N1105="základní",J1105,0)</f>
        <v>0</v>
      </c>
      <c r="BF1105" s="224">
        <f>IF(N1105="snížená",J1105,0)</f>
        <v>0</v>
      </c>
      <c r="BG1105" s="224">
        <f>IF(N1105="zákl. přenesená",J1105,0)</f>
        <v>0</v>
      </c>
      <c r="BH1105" s="224">
        <f>IF(N1105="sníž. přenesená",J1105,0)</f>
        <v>0</v>
      </c>
      <c r="BI1105" s="224">
        <f>IF(N1105="nulová",J1105,0)</f>
        <v>0</v>
      </c>
      <c r="BJ1105" s="17" t="s">
        <v>82</v>
      </c>
      <c r="BK1105" s="224">
        <f>ROUND(I1105*H1105,2)</f>
        <v>0</v>
      </c>
      <c r="BL1105" s="17" t="s">
        <v>228</v>
      </c>
      <c r="BM1105" s="223" t="s">
        <v>2474</v>
      </c>
    </row>
    <row r="1106" spans="1:65" s="2" customFormat="1" ht="21.75" customHeight="1">
      <c r="A1106" s="38"/>
      <c r="B1106" s="39"/>
      <c r="C1106" s="212" t="s">
        <v>2475</v>
      </c>
      <c r="D1106" s="212" t="s">
        <v>352</v>
      </c>
      <c r="E1106" s="213" t="s">
        <v>2476</v>
      </c>
      <c r="F1106" s="214" t="s">
        <v>2477</v>
      </c>
      <c r="G1106" s="215" t="s">
        <v>540</v>
      </c>
      <c r="H1106" s="216">
        <v>0.585</v>
      </c>
      <c r="I1106" s="217"/>
      <c r="J1106" s="218">
        <f>ROUND(I1106*H1106,2)</f>
        <v>0</v>
      </c>
      <c r="K1106" s="214" t="s">
        <v>356</v>
      </c>
      <c r="L1106" s="44"/>
      <c r="M1106" s="219" t="s">
        <v>28</v>
      </c>
      <c r="N1106" s="220" t="s">
        <v>45</v>
      </c>
      <c r="O1106" s="84"/>
      <c r="P1106" s="221">
        <f>O1106*H1106</f>
        <v>0</v>
      </c>
      <c r="Q1106" s="221">
        <v>0</v>
      </c>
      <c r="R1106" s="221">
        <f>Q1106*H1106</f>
        <v>0</v>
      </c>
      <c r="S1106" s="221">
        <v>0</v>
      </c>
      <c r="T1106" s="222">
        <f>S1106*H1106</f>
        <v>0</v>
      </c>
      <c r="U1106" s="38"/>
      <c r="V1106" s="38"/>
      <c r="W1106" s="38"/>
      <c r="X1106" s="38"/>
      <c r="Y1106" s="38"/>
      <c r="Z1106" s="38"/>
      <c r="AA1106" s="38"/>
      <c r="AB1106" s="38"/>
      <c r="AC1106" s="38"/>
      <c r="AD1106" s="38"/>
      <c r="AE1106" s="38"/>
      <c r="AR1106" s="223" t="s">
        <v>228</v>
      </c>
      <c r="AT1106" s="223" t="s">
        <v>352</v>
      </c>
      <c r="AU1106" s="223" t="s">
        <v>82</v>
      </c>
      <c r="AY1106" s="17" t="s">
        <v>351</v>
      </c>
      <c r="BE1106" s="224">
        <f>IF(N1106="základní",J1106,0)</f>
        <v>0</v>
      </c>
      <c r="BF1106" s="224">
        <f>IF(N1106="snížená",J1106,0)</f>
        <v>0</v>
      </c>
      <c r="BG1106" s="224">
        <f>IF(N1106="zákl. přenesená",J1106,0)</f>
        <v>0</v>
      </c>
      <c r="BH1106" s="224">
        <f>IF(N1106="sníž. přenesená",J1106,0)</f>
        <v>0</v>
      </c>
      <c r="BI1106" s="224">
        <f>IF(N1106="nulová",J1106,0)</f>
        <v>0</v>
      </c>
      <c r="BJ1106" s="17" t="s">
        <v>82</v>
      </c>
      <c r="BK1106" s="224">
        <f>ROUND(I1106*H1106,2)</f>
        <v>0</v>
      </c>
      <c r="BL1106" s="17" t="s">
        <v>228</v>
      </c>
      <c r="BM1106" s="223" t="s">
        <v>2478</v>
      </c>
    </row>
    <row r="1107" spans="1:51" s="13" customFormat="1" ht="12">
      <c r="A1107" s="13"/>
      <c r="B1107" s="236"/>
      <c r="C1107" s="237"/>
      <c r="D1107" s="227" t="s">
        <v>358</v>
      </c>
      <c r="E1107" s="238" t="s">
        <v>2479</v>
      </c>
      <c r="F1107" s="239" t="s">
        <v>2480</v>
      </c>
      <c r="G1107" s="237"/>
      <c r="H1107" s="240">
        <v>0.585</v>
      </c>
      <c r="I1107" s="241"/>
      <c r="J1107" s="237"/>
      <c r="K1107" s="237"/>
      <c r="L1107" s="242"/>
      <c r="M1107" s="243"/>
      <c r="N1107" s="244"/>
      <c r="O1107" s="244"/>
      <c r="P1107" s="244"/>
      <c r="Q1107" s="244"/>
      <c r="R1107" s="244"/>
      <c r="S1107" s="244"/>
      <c r="T1107" s="245"/>
      <c r="U1107" s="13"/>
      <c r="V1107" s="13"/>
      <c r="W1107" s="13"/>
      <c r="X1107" s="13"/>
      <c r="Y1107" s="13"/>
      <c r="Z1107" s="13"/>
      <c r="AA1107" s="13"/>
      <c r="AB1107" s="13"/>
      <c r="AC1107" s="13"/>
      <c r="AD1107" s="13"/>
      <c r="AE1107" s="13"/>
      <c r="AT1107" s="246" t="s">
        <v>358</v>
      </c>
      <c r="AU1107" s="246" t="s">
        <v>82</v>
      </c>
      <c r="AV1107" s="13" t="s">
        <v>138</v>
      </c>
      <c r="AW1107" s="13" t="s">
        <v>35</v>
      </c>
      <c r="AX1107" s="13" t="s">
        <v>82</v>
      </c>
      <c r="AY1107" s="246" t="s">
        <v>351</v>
      </c>
    </row>
    <row r="1108" spans="1:65" s="2" customFormat="1" ht="33" customHeight="1">
      <c r="A1108" s="38"/>
      <c r="B1108" s="39"/>
      <c r="C1108" s="212" t="s">
        <v>2481</v>
      </c>
      <c r="D1108" s="212" t="s">
        <v>352</v>
      </c>
      <c r="E1108" s="213" t="s">
        <v>2482</v>
      </c>
      <c r="F1108" s="214" t="s">
        <v>2483</v>
      </c>
      <c r="G1108" s="215" t="s">
        <v>540</v>
      </c>
      <c r="H1108" s="216">
        <v>5.85</v>
      </c>
      <c r="I1108" s="217"/>
      <c r="J1108" s="218">
        <f>ROUND(I1108*H1108,2)</f>
        <v>0</v>
      </c>
      <c r="K1108" s="214" t="s">
        <v>356</v>
      </c>
      <c r="L1108" s="44"/>
      <c r="M1108" s="219" t="s">
        <v>28</v>
      </c>
      <c r="N1108" s="220" t="s">
        <v>45</v>
      </c>
      <c r="O1108" s="84"/>
      <c r="P1108" s="221">
        <f>O1108*H1108</f>
        <v>0</v>
      </c>
      <c r="Q1108" s="221">
        <v>0</v>
      </c>
      <c r="R1108" s="221">
        <f>Q1108*H1108</f>
        <v>0</v>
      </c>
      <c r="S1108" s="221">
        <v>0</v>
      </c>
      <c r="T1108" s="222">
        <f>S1108*H1108</f>
        <v>0</v>
      </c>
      <c r="U1108" s="38"/>
      <c r="V1108" s="38"/>
      <c r="W1108" s="38"/>
      <c r="X1108" s="38"/>
      <c r="Y1108" s="38"/>
      <c r="Z1108" s="38"/>
      <c r="AA1108" s="38"/>
      <c r="AB1108" s="38"/>
      <c r="AC1108" s="38"/>
      <c r="AD1108" s="38"/>
      <c r="AE1108" s="38"/>
      <c r="AR1108" s="223" t="s">
        <v>228</v>
      </c>
      <c r="AT1108" s="223" t="s">
        <v>352</v>
      </c>
      <c r="AU1108" s="223" t="s">
        <v>82</v>
      </c>
      <c r="AY1108" s="17" t="s">
        <v>351</v>
      </c>
      <c r="BE1108" s="224">
        <f>IF(N1108="základní",J1108,0)</f>
        <v>0</v>
      </c>
      <c r="BF1108" s="224">
        <f>IF(N1108="snížená",J1108,0)</f>
        <v>0</v>
      </c>
      <c r="BG1108" s="224">
        <f>IF(N1108="zákl. přenesená",J1108,0)</f>
        <v>0</v>
      </c>
      <c r="BH1108" s="224">
        <f>IF(N1108="sníž. přenesená",J1108,0)</f>
        <v>0</v>
      </c>
      <c r="BI1108" s="224">
        <f>IF(N1108="nulová",J1108,0)</f>
        <v>0</v>
      </c>
      <c r="BJ1108" s="17" t="s">
        <v>82</v>
      </c>
      <c r="BK1108" s="224">
        <f>ROUND(I1108*H1108,2)</f>
        <v>0</v>
      </c>
      <c r="BL1108" s="17" t="s">
        <v>228</v>
      </c>
      <c r="BM1108" s="223" t="s">
        <v>2484</v>
      </c>
    </row>
    <row r="1109" spans="1:51" s="13" customFormat="1" ht="12">
      <c r="A1109" s="13"/>
      <c r="B1109" s="236"/>
      <c r="C1109" s="237"/>
      <c r="D1109" s="227" t="s">
        <v>358</v>
      </c>
      <c r="E1109" s="238" t="s">
        <v>2485</v>
      </c>
      <c r="F1109" s="239" t="s">
        <v>2486</v>
      </c>
      <c r="G1109" s="237"/>
      <c r="H1109" s="240">
        <v>5.85</v>
      </c>
      <c r="I1109" s="241"/>
      <c r="J1109" s="237"/>
      <c r="K1109" s="237"/>
      <c r="L1109" s="242"/>
      <c r="M1109" s="243"/>
      <c r="N1109" s="244"/>
      <c r="O1109" s="244"/>
      <c r="P1109" s="244"/>
      <c r="Q1109" s="244"/>
      <c r="R1109" s="244"/>
      <c r="S1109" s="244"/>
      <c r="T1109" s="245"/>
      <c r="U1109" s="13"/>
      <c r="V1109" s="13"/>
      <c r="W1109" s="13"/>
      <c r="X1109" s="13"/>
      <c r="Y1109" s="13"/>
      <c r="Z1109" s="13"/>
      <c r="AA1109" s="13"/>
      <c r="AB1109" s="13"/>
      <c r="AC1109" s="13"/>
      <c r="AD1109" s="13"/>
      <c r="AE1109" s="13"/>
      <c r="AT1109" s="246" t="s">
        <v>358</v>
      </c>
      <c r="AU1109" s="246" t="s">
        <v>82</v>
      </c>
      <c r="AV1109" s="13" t="s">
        <v>138</v>
      </c>
      <c r="AW1109" s="13" t="s">
        <v>35</v>
      </c>
      <c r="AX1109" s="13" t="s">
        <v>82</v>
      </c>
      <c r="AY1109" s="246" t="s">
        <v>351</v>
      </c>
    </row>
    <row r="1110" spans="1:65" s="2" customFormat="1" ht="21.75" customHeight="1">
      <c r="A1110" s="38"/>
      <c r="B1110" s="39"/>
      <c r="C1110" s="212" t="s">
        <v>2487</v>
      </c>
      <c r="D1110" s="212" t="s">
        <v>352</v>
      </c>
      <c r="E1110" s="213" t="s">
        <v>2488</v>
      </c>
      <c r="F1110" s="214" t="s">
        <v>2489</v>
      </c>
      <c r="G1110" s="215" t="s">
        <v>540</v>
      </c>
      <c r="H1110" s="216">
        <v>0.585</v>
      </c>
      <c r="I1110" s="217"/>
      <c r="J1110" s="218">
        <f>ROUND(I1110*H1110,2)</f>
        <v>0</v>
      </c>
      <c r="K1110" s="214" t="s">
        <v>356</v>
      </c>
      <c r="L1110" s="44"/>
      <c r="M1110" s="219" t="s">
        <v>28</v>
      </c>
      <c r="N1110" s="220" t="s">
        <v>45</v>
      </c>
      <c r="O1110" s="84"/>
      <c r="P1110" s="221">
        <f>O1110*H1110</f>
        <v>0</v>
      </c>
      <c r="Q1110" s="221">
        <v>0</v>
      </c>
      <c r="R1110" s="221">
        <f>Q1110*H1110</f>
        <v>0</v>
      </c>
      <c r="S1110" s="221">
        <v>0</v>
      </c>
      <c r="T1110" s="222">
        <f>S1110*H1110</f>
        <v>0</v>
      </c>
      <c r="U1110" s="38"/>
      <c r="V1110" s="38"/>
      <c r="W1110" s="38"/>
      <c r="X1110" s="38"/>
      <c r="Y1110" s="38"/>
      <c r="Z1110" s="38"/>
      <c r="AA1110" s="38"/>
      <c r="AB1110" s="38"/>
      <c r="AC1110" s="38"/>
      <c r="AD1110" s="38"/>
      <c r="AE1110" s="38"/>
      <c r="AR1110" s="223" t="s">
        <v>228</v>
      </c>
      <c r="AT1110" s="223" t="s">
        <v>352</v>
      </c>
      <c r="AU1110" s="223" t="s">
        <v>82</v>
      </c>
      <c r="AY1110" s="17" t="s">
        <v>351</v>
      </c>
      <c r="BE1110" s="224">
        <f>IF(N1110="základní",J1110,0)</f>
        <v>0</v>
      </c>
      <c r="BF1110" s="224">
        <f>IF(N1110="snížená",J1110,0)</f>
        <v>0</v>
      </c>
      <c r="BG1110" s="224">
        <f>IF(N1110="zákl. přenesená",J1110,0)</f>
        <v>0</v>
      </c>
      <c r="BH1110" s="224">
        <f>IF(N1110="sníž. přenesená",J1110,0)</f>
        <v>0</v>
      </c>
      <c r="BI1110" s="224">
        <f>IF(N1110="nulová",J1110,0)</f>
        <v>0</v>
      </c>
      <c r="BJ1110" s="17" t="s">
        <v>82</v>
      </c>
      <c r="BK1110" s="224">
        <f>ROUND(I1110*H1110,2)</f>
        <v>0</v>
      </c>
      <c r="BL1110" s="17" t="s">
        <v>228</v>
      </c>
      <c r="BM1110" s="223" t="s">
        <v>2490</v>
      </c>
    </row>
    <row r="1111" spans="1:51" s="13" customFormat="1" ht="12">
      <c r="A1111" s="13"/>
      <c r="B1111" s="236"/>
      <c r="C1111" s="237"/>
      <c r="D1111" s="227" t="s">
        <v>358</v>
      </c>
      <c r="E1111" s="238" t="s">
        <v>2491</v>
      </c>
      <c r="F1111" s="239" t="s">
        <v>2480</v>
      </c>
      <c r="G1111" s="237"/>
      <c r="H1111" s="240">
        <v>0.585</v>
      </c>
      <c r="I1111" s="241"/>
      <c r="J1111" s="237"/>
      <c r="K1111" s="237"/>
      <c r="L1111" s="242"/>
      <c r="M1111" s="243"/>
      <c r="N1111" s="244"/>
      <c r="O1111" s="244"/>
      <c r="P1111" s="244"/>
      <c r="Q1111" s="244"/>
      <c r="R1111" s="244"/>
      <c r="S1111" s="244"/>
      <c r="T1111" s="245"/>
      <c r="U1111" s="13"/>
      <c r="V1111" s="13"/>
      <c r="W1111" s="13"/>
      <c r="X1111" s="13"/>
      <c r="Y1111" s="13"/>
      <c r="Z1111" s="13"/>
      <c r="AA1111" s="13"/>
      <c r="AB1111" s="13"/>
      <c r="AC1111" s="13"/>
      <c r="AD1111" s="13"/>
      <c r="AE1111" s="13"/>
      <c r="AT1111" s="246" t="s">
        <v>358</v>
      </c>
      <c r="AU1111" s="246" t="s">
        <v>82</v>
      </c>
      <c r="AV1111" s="13" t="s">
        <v>138</v>
      </c>
      <c r="AW1111" s="13" t="s">
        <v>35</v>
      </c>
      <c r="AX1111" s="13" t="s">
        <v>82</v>
      </c>
      <c r="AY1111" s="246" t="s">
        <v>351</v>
      </c>
    </row>
    <row r="1112" spans="1:63" s="11" customFormat="1" ht="25.9" customHeight="1">
      <c r="A1112" s="11"/>
      <c r="B1112" s="198"/>
      <c r="C1112" s="199"/>
      <c r="D1112" s="200" t="s">
        <v>73</v>
      </c>
      <c r="E1112" s="201" t="s">
        <v>2492</v>
      </c>
      <c r="F1112" s="201" t="s">
        <v>2493</v>
      </c>
      <c r="G1112" s="199"/>
      <c r="H1112" s="199"/>
      <c r="I1112" s="202"/>
      <c r="J1112" s="203">
        <f>BK1112</f>
        <v>0</v>
      </c>
      <c r="K1112" s="199"/>
      <c r="L1112" s="204"/>
      <c r="M1112" s="205"/>
      <c r="N1112" s="206"/>
      <c r="O1112" s="206"/>
      <c r="P1112" s="207">
        <f>P1113</f>
        <v>0</v>
      </c>
      <c r="Q1112" s="206"/>
      <c r="R1112" s="207">
        <f>R1113</f>
        <v>0</v>
      </c>
      <c r="S1112" s="206"/>
      <c r="T1112" s="208">
        <f>T1113</f>
        <v>0</v>
      </c>
      <c r="U1112" s="11"/>
      <c r="V1112" s="11"/>
      <c r="W1112" s="11"/>
      <c r="X1112" s="11"/>
      <c r="Y1112" s="11"/>
      <c r="Z1112" s="11"/>
      <c r="AA1112" s="11"/>
      <c r="AB1112" s="11"/>
      <c r="AC1112" s="11"/>
      <c r="AD1112" s="11"/>
      <c r="AE1112" s="11"/>
      <c r="AR1112" s="209" t="s">
        <v>228</v>
      </c>
      <c r="AT1112" s="210" t="s">
        <v>73</v>
      </c>
      <c r="AU1112" s="210" t="s">
        <v>74</v>
      </c>
      <c r="AY1112" s="209" t="s">
        <v>351</v>
      </c>
      <c r="BK1112" s="211">
        <f>BK1113</f>
        <v>0</v>
      </c>
    </row>
    <row r="1113" spans="1:65" s="2" customFormat="1" ht="44.25" customHeight="1">
      <c r="A1113" s="38"/>
      <c r="B1113" s="39"/>
      <c r="C1113" s="212" t="s">
        <v>2494</v>
      </c>
      <c r="D1113" s="212" t="s">
        <v>352</v>
      </c>
      <c r="E1113" s="213" t="s">
        <v>2495</v>
      </c>
      <c r="F1113" s="214" t="s">
        <v>2496</v>
      </c>
      <c r="G1113" s="215" t="s">
        <v>540</v>
      </c>
      <c r="H1113" s="216">
        <v>1076.003</v>
      </c>
      <c r="I1113" s="217"/>
      <c r="J1113" s="218">
        <f>ROUND(I1113*H1113,2)</f>
        <v>0</v>
      </c>
      <c r="K1113" s="214" t="s">
        <v>356</v>
      </c>
      <c r="L1113" s="44"/>
      <c r="M1113" s="257" t="s">
        <v>28</v>
      </c>
      <c r="N1113" s="258" t="s">
        <v>45</v>
      </c>
      <c r="O1113" s="259"/>
      <c r="P1113" s="260">
        <f>O1113*H1113</f>
        <v>0</v>
      </c>
      <c r="Q1113" s="260">
        <v>0</v>
      </c>
      <c r="R1113" s="260">
        <f>Q1113*H1113</f>
        <v>0</v>
      </c>
      <c r="S1113" s="260">
        <v>0</v>
      </c>
      <c r="T1113" s="261">
        <f>S1113*H1113</f>
        <v>0</v>
      </c>
      <c r="U1113" s="38"/>
      <c r="V1113" s="38"/>
      <c r="W1113" s="38"/>
      <c r="X1113" s="38"/>
      <c r="Y1113" s="38"/>
      <c r="Z1113" s="38"/>
      <c r="AA1113" s="38"/>
      <c r="AB1113" s="38"/>
      <c r="AC1113" s="38"/>
      <c r="AD1113" s="38"/>
      <c r="AE1113" s="38"/>
      <c r="AR1113" s="223" t="s">
        <v>228</v>
      </c>
      <c r="AT1113" s="223" t="s">
        <v>352</v>
      </c>
      <c r="AU1113" s="223" t="s">
        <v>82</v>
      </c>
      <c r="AY1113" s="17" t="s">
        <v>351</v>
      </c>
      <c r="BE1113" s="224">
        <f>IF(N1113="základní",J1113,0)</f>
        <v>0</v>
      </c>
      <c r="BF1113" s="224">
        <f>IF(N1113="snížená",J1113,0)</f>
        <v>0</v>
      </c>
      <c r="BG1113" s="224">
        <f>IF(N1113="zákl. přenesená",J1113,0)</f>
        <v>0</v>
      </c>
      <c r="BH1113" s="224">
        <f>IF(N1113="sníž. přenesená",J1113,0)</f>
        <v>0</v>
      </c>
      <c r="BI1113" s="224">
        <f>IF(N1113="nulová",J1113,0)</f>
        <v>0</v>
      </c>
      <c r="BJ1113" s="17" t="s">
        <v>82</v>
      </c>
      <c r="BK1113" s="224">
        <f>ROUND(I1113*H1113,2)</f>
        <v>0</v>
      </c>
      <c r="BL1113" s="17" t="s">
        <v>228</v>
      </c>
      <c r="BM1113" s="223" t="s">
        <v>2497</v>
      </c>
    </row>
    <row r="1114" spans="1:31" s="2" customFormat="1" ht="6.95" customHeight="1">
      <c r="A1114" s="38"/>
      <c r="B1114" s="59"/>
      <c r="C1114" s="60"/>
      <c r="D1114" s="60"/>
      <c r="E1114" s="60"/>
      <c r="F1114" s="60"/>
      <c r="G1114" s="60"/>
      <c r="H1114" s="60"/>
      <c r="I1114" s="168"/>
      <c r="J1114" s="60"/>
      <c r="K1114" s="60"/>
      <c r="L1114" s="44"/>
      <c r="M1114" s="38"/>
      <c r="O1114" s="38"/>
      <c r="P1114" s="38"/>
      <c r="Q1114" s="38"/>
      <c r="R1114" s="38"/>
      <c r="S1114" s="38"/>
      <c r="T1114" s="38"/>
      <c r="U1114" s="38"/>
      <c r="V1114" s="38"/>
      <c r="W1114" s="38"/>
      <c r="X1114" s="38"/>
      <c r="Y1114" s="38"/>
      <c r="Z1114" s="38"/>
      <c r="AA1114" s="38"/>
      <c r="AB1114" s="38"/>
      <c r="AC1114" s="38"/>
      <c r="AD1114" s="38"/>
      <c r="AE1114" s="38"/>
    </row>
  </sheetData>
  <sheetProtection password="CC35" sheet="1" objects="1" scenarios="1" formatColumns="0" formatRows="0" autoFilter="0"/>
  <autoFilter ref="C105:K1113"/>
  <mergeCells count="9">
    <mergeCell ref="E7:H7"/>
    <mergeCell ref="E9:H9"/>
    <mergeCell ref="E18:H18"/>
    <mergeCell ref="E27:H27"/>
    <mergeCell ref="E48:H48"/>
    <mergeCell ref="E50:H50"/>
    <mergeCell ref="E96:H96"/>
    <mergeCell ref="E98:H9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453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75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30"/>
      <c r="C3" s="131"/>
      <c r="D3" s="131"/>
      <c r="E3" s="131"/>
      <c r="F3" s="131"/>
      <c r="G3" s="131"/>
      <c r="H3" s="20"/>
    </row>
    <row r="4" spans="2:8" s="1" customFormat="1" ht="24.95" customHeight="1">
      <c r="B4" s="20"/>
      <c r="C4" s="133" t="s">
        <v>6057</v>
      </c>
      <c r="H4" s="20"/>
    </row>
    <row r="5" spans="2:8" s="1" customFormat="1" ht="12" customHeight="1">
      <c r="B5" s="20"/>
      <c r="C5" s="277" t="s">
        <v>13</v>
      </c>
      <c r="D5" s="145" t="s">
        <v>14</v>
      </c>
      <c r="E5" s="1"/>
      <c r="F5" s="1"/>
      <c r="H5" s="20"/>
    </row>
    <row r="6" spans="2:8" s="1" customFormat="1" ht="36.95" customHeight="1">
      <c r="B6" s="20"/>
      <c r="C6" s="278" t="s">
        <v>16</v>
      </c>
      <c r="D6" s="279" t="s">
        <v>17</v>
      </c>
      <c r="E6" s="1"/>
      <c r="F6" s="1"/>
      <c r="H6" s="20"/>
    </row>
    <row r="7" spans="2:8" s="1" customFormat="1" ht="16.5" customHeight="1">
      <c r="B7" s="20"/>
      <c r="C7" s="135" t="s">
        <v>24</v>
      </c>
      <c r="D7" s="142" t="str">
        <f>'Rekapitulace stavby'!AN8</f>
        <v>27. 1. 2020</v>
      </c>
      <c r="H7" s="20"/>
    </row>
    <row r="8" spans="1:8" s="2" customFormat="1" ht="10.8" customHeight="1">
      <c r="A8" s="38"/>
      <c r="B8" s="44"/>
      <c r="C8" s="38"/>
      <c r="D8" s="38"/>
      <c r="E8" s="38"/>
      <c r="F8" s="38"/>
      <c r="G8" s="38"/>
      <c r="H8" s="44"/>
    </row>
    <row r="9" spans="1:8" s="10" customFormat="1" ht="29.25" customHeight="1">
      <c r="A9" s="186"/>
      <c r="B9" s="280"/>
      <c r="C9" s="281" t="s">
        <v>55</v>
      </c>
      <c r="D9" s="282" t="s">
        <v>56</v>
      </c>
      <c r="E9" s="282" t="s">
        <v>339</v>
      </c>
      <c r="F9" s="283" t="s">
        <v>6058</v>
      </c>
      <c r="G9" s="186"/>
      <c r="H9" s="280"/>
    </row>
    <row r="10" spans="1:8" s="2" customFormat="1" ht="26.4" customHeight="1">
      <c r="A10" s="38"/>
      <c r="B10" s="44"/>
      <c r="C10" s="284" t="s">
        <v>6059</v>
      </c>
      <c r="D10" s="284" t="s">
        <v>80</v>
      </c>
      <c r="E10" s="38"/>
      <c r="F10" s="38"/>
      <c r="G10" s="38"/>
      <c r="H10" s="44"/>
    </row>
    <row r="11" spans="1:8" s="2" customFormat="1" ht="16.8" customHeight="1">
      <c r="A11" s="38"/>
      <c r="B11" s="44"/>
      <c r="C11" s="285" t="s">
        <v>360</v>
      </c>
      <c r="D11" s="286" t="s">
        <v>360</v>
      </c>
      <c r="E11" s="287" t="s">
        <v>28</v>
      </c>
      <c r="F11" s="288">
        <v>164.506</v>
      </c>
      <c r="G11" s="38"/>
      <c r="H11" s="44"/>
    </row>
    <row r="12" spans="1:8" s="2" customFormat="1" ht="16.8" customHeight="1">
      <c r="A12" s="38"/>
      <c r="B12" s="44"/>
      <c r="C12" s="289" t="s">
        <v>28</v>
      </c>
      <c r="D12" s="289" t="s">
        <v>359</v>
      </c>
      <c r="E12" s="17" t="s">
        <v>28</v>
      </c>
      <c r="F12" s="290">
        <v>0</v>
      </c>
      <c r="G12" s="38"/>
      <c r="H12" s="44"/>
    </row>
    <row r="13" spans="1:8" s="2" customFormat="1" ht="16.8" customHeight="1">
      <c r="A13" s="38"/>
      <c r="B13" s="44"/>
      <c r="C13" s="289" t="s">
        <v>360</v>
      </c>
      <c r="D13" s="289" t="s">
        <v>361</v>
      </c>
      <c r="E13" s="17" t="s">
        <v>28</v>
      </c>
      <c r="F13" s="290">
        <v>164.506</v>
      </c>
      <c r="G13" s="38"/>
      <c r="H13" s="44"/>
    </row>
    <row r="14" spans="1:8" s="2" customFormat="1" ht="16.8" customHeight="1">
      <c r="A14" s="38"/>
      <c r="B14" s="44"/>
      <c r="C14" s="285" t="s">
        <v>421</v>
      </c>
      <c r="D14" s="286" t="s">
        <v>421</v>
      </c>
      <c r="E14" s="287" t="s">
        <v>28</v>
      </c>
      <c r="F14" s="288">
        <v>17.385</v>
      </c>
      <c r="G14" s="38"/>
      <c r="H14" s="44"/>
    </row>
    <row r="15" spans="1:8" s="2" customFormat="1" ht="16.8" customHeight="1">
      <c r="A15" s="38"/>
      <c r="B15" s="44"/>
      <c r="C15" s="289" t="s">
        <v>421</v>
      </c>
      <c r="D15" s="289" t="s">
        <v>416</v>
      </c>
      <c r="E15" s="17" t="s">
        <v>28</v>
      </c>
      <c r="F15" s="290">
        <v>17.385</v>
      </c>
      <c r="G15" s="38"/>
      <c r="H15" s="44"/>
    </row>
    <row r="16" spans="1:8" s="2" customFormat="1" ht="16.8" customHeight="1">
      <c r="A16" s="38"/>
      <c r="B16" s="44"/>
      <c r="C16" s="285" t="s">
        <v>1030</v>
      </c>
      <c r="D16" s="286" t="s">
        <v>1030</v>
      </c>
      <c r="E16" s="287" t="s">
        <v>28</v>
      </c>
      <c r="F16" s="288">
        <v>11.773</v>
      </c>
      <c r="G16" s="38"/>
      <c r="H16" s="44"/>
    </row>
    <row r="17" spans="1:8" s="2" customFormat="1" ht="16.8" customHeight="1">
      <c r="A17" s="38"/>
      <c r="B17" s="44"/>
      <c r="C17" s="289" t="s">
        <v>1030</v>
      </c>
      <c r="D17" s="289" t="s">
        <v>1031</v>
      </c>
      <c r="E17" s="17" t="s">
        <v>28</v>
      </c>
      <c r="F17" s="290">
        <v>11.773</v>
      </c>
      <c r="G17" s="38"/>
      <c r="H17" s="44"/>
    </row>
    <row r="18" spans="1:8" s="2" customFormat="1" ht="16.8" customHeight="1">
      <c r="A18" s="38"/>
      <c r="B18" s="44"/>
      <c r="C18" s="285" t="s">
        <v>1036</v>
      </c>
      <c r="D18" s="286" t="s">
        <v>1036</v>
      </c>
      <c r="E18" s="287" t="s">
        <v>28</v>
      </c>
      <c r="F18" s="288">
        <v>1.175</v>
      </c>
      <c r="G18" s="38"/>
      <c r="H18" s="44"/>
    </row>
    <row r="19" spans="1:8" s="2" customFormat="1" ht="16.8" customHeight="1">
      <c r="A19" s="38"/>
      <c r="B19" s="44"/>
      <c r="C19" s="289" t="s">
        <v>1036</v>
      </c>
      <c r="D19" s="289" t="s">
        <v>1037</v>
      </c>
      <c r="E19" s="17" t="s">
        <v>28</v>
      </c>
      <c r="F19" s="290">
        <v>1.175</v>
      </c>
      <c r="G19" s="38"/>
      <c r="H19" s="44"/>
    </row>
    <row r="20" spans="1:8" s="2" customFormat="1" ht="16.8" customHeight="1">
      <c r="A20" s="38"/>
      <c r="B20" s="44"/>
      <c r="C20" s="285" t="s">
        <v>1042</v>
      </c>
      <c r="D20" s="286" t="s">
        <v>1042</v>
      </c>
      <c r="E20" s="287" t="s">
        <v>28</v>
      </c>
      <c r="F20" s="288">
        <v>0.162</v>
      </c>
      <c r="G20" s="38"/>
      <c r="H20" s="44"/>
    </row>
    <row r="21" spans="1:8" s="2" customFormat="1" ht="16.8" customHeight="1">
      <c r="A21" s="38"/>
      <c r="B21" s="44"/>
      <c r="C21" s="289" t="s">
        <v>28</v>
      </c>
      <c r="D21" s="289" t="s">
        <v>582</v>
      </c>
      <c r="E21" s="17" t="s">
        <v>28</v>
      </c>
      <c r="F21" s="290">
        <v>0</v>
      </c>
      <c r="G21" s="38"/>
      <c r="H21" s="44"/>
    </row>
    <row r="22" spans="1:8" s="2" customFormat="1" ht="16.8" customHeight="1">
      <c r="A22" s="38"/>
      <c r="B22" s="44"/>
      <c r="C22" s="289" t="s">
        <v>1042</v>
      </c>
      <c r="D22" s="289" t="s">
        <v>1043</v>
      </c>
      <c r="E22" s="17" t="s">
        <v>28</v>
      </c>
      <c r="F22" s="290">
        <v>0.162</v>
      </c>
      <c r="G22" s="38"/>
      <c r="H22" s="44"/>
    </row>
    <row r="23" spans="1:8" s="2" customFormat="1" ht="16.8" customHeight="1">
      <c r="A23" s="38"/>
      <c r="B23" s="44"/>
      <c r="C23" s="285" t="s">
        <v>1048</v>
      </c>
      <c r="D23" s="286" t="s">
        <v>1048</v>
      </c>
      <c r="E23" s="287" t="s">
        <v>28</v>
      </c>
      <c r="F23" s="288">
        <v>0.162</v>
      </c>
      <c r="G23" s="38"/>
      <c r="H23" s="44"/>
    </row>
    <row r="24" spans="1:8" s="2" customFormat="1" ht="16.8" customHeight="1">
      <c r="A24" s="38"/>
      <c r="B24" s="44"/>
      <c r="C24" s="289" t="s">
        <v>1048</v>
      </c>
      <c r="D24" s="289" t="s">
        <v>1049</v>
      </c>
      <c r="E24" s="17" t="s">
        <v>28</v>
      </c>
      <c r="F24" s="290">
        <v>0.162</v>
      </c>
      <c r="G24" s="38"/>
      <c r="H24" s="44"/>
    </row>
    <row r="25" spans="1:8" s="2" customFormat="1" ht="16.8" customHeight="1">
      <c r="A25" s="38"/>
      <c r="B25" s="44"/>
      <c r="C25" s="285" t="s">
        <v>1054</v>
      </c>
      <c r="D25" s="286" t="s">
        <v>1054</v>
      </c>
      <c r="E25" s="287" t="s">
        <v>28</v>
      </c>
      <c r="F25" s="288">
        <v>10.7</v>
      </c>
      <c r="G25" s="38"/>
      <c r="H25" s="44"/>
    </row>
    <row r="26" spans="1:8" s="2" customFormat="1" ht="16.8" customHeight="1">
      <c r="A26" s="38"/>
      <c r="B26" s="44"/>
      <c r="C26" s="289" t="s">
        <v>1054</v>
      </c>
      <c r="D26" s="289" t="s">
        <v>1055</v>
      </c>
      <c r="E26" s="17" t="s">
        <v>28</v>
      </c>
      <c r="F26" s="290">
        <v>10.7</v>
      </c>
      <c r="G26" s="38"/>
      <c r="H26" s="44"/>
    </row>
    <row r="27" spans="1:8" s="2" customFormat="1" ht="16.8" customHeight="1">
      <c r="A27" s="38"/>
      <c r="B27" s="44"/>
      <c r="C27" s="285" t="s">
        <v>1060</v>
      </c>
      <c r="D27" s="286" t="s">
        <v>1060</v>
      </c>
      <c r="E27" s="287" t="s">
        <v>28</v>
      </c>
      <c r="F27" s="288">
        <v>10.7</v>
      </c>
      <c r="G27" s="38"/>
      <c r="H27" s="44"/>
    </row>
    <row r="28" spans="1:8" s="2" customFormat="1" ht="16.8" customHeight="1">
      <c r="A28" s="38"/>
      <c r="B28" s="44"/>
      <c r="C28" s="289" t="s">
        <v>28</v>
      </c>
      <c r="D28" s="289" t="s">
        <v>582</v>
      </c>
      <c r="E28" s="17" t="s">
        <v>28</v>
      </c>
      <c r="F28" s="290">
        <v>0</v>
      </c>
      <c r="G28" s="38"/>
      <c r="H28" s="44"/>
    </row>
    <row r="29" spans="1:8" s="2" customFormat="1" ht="16.8" customHeight="1">
      <c r="A29" s="38"/>
      <c r="B29" s="44"/>
      <c r="C29" s="289" t="s">
        <v>1060</v>
      </c>
      <c r="D29" s="289" t="s">
        <v>1061</v>
      </c>
      <c r="E29" s="17" t="s">
        <v>28</v>
      </c>
      <c r="F29" s="290">
        <v>10.7</v>
      </c>
      <c r="G29" s="38"/>
      <c r="H29" s="44"/>
    </row>
    <row r="30" spans="1:8" s="2" customFormat="1" ht="16.8" customHeight="1">
      <c r="A30" s="38"/>
      <c r="B30" s="44"/>
      <c r="C30" s="285" t="s">
        <v>1066</v>
      </c>
      <c r="D30" s="286" t="s">
        <v>1066</v>
      </c>
      <c r="E30" s="287" t="s">
        <v>28</v>
      </c>
      <c r="F30" s="288">
        <v>60</v>
      </c>
      <c r="G30" s="38"/>
      <c r="H30" s="44"/>
    </row>
    <row r="31" spans="1:8" s="2" customFormat="1" ht="16.8" customHeight="1">
      <c r="A31" s="38"/>
      <c r="B31" s="44"/>
      <c r="C31" s="289" t="s">
        <v>28</v>
      </c>
      <c r="D31" s="289" t="s">
        <v>582</v>
      </c>
      <c r="E31" s="17" t="s">
        <v>28</v>
      </c>
      <c r="F31" s="290">
        <v>0</v>
      </c>
      <c r="G31" s="38"/>
      <c r="H31" s="44"/>
    </row>
    <row r="32" spans="1:8" s="2" customFormat="1" ht="16.8" customHeight="1">
      <c r="A32" s="38"/>
      <c r="B32" s="44"/>
      <c r="C32" s="289" t="s">
        <v>1066</v>
      </c>
      <c r="D32" s="289" t="s">
        <v>1067</v>
      </c>
      <c r="E32" s="17" t="s">
        <v>28</v>
      </c>
      <c r="F32" s="290">
        <v>60</v>
      </c>
      <c r="G32" s="38"/>
      <c r="H32" s="44"/>
    </row>
    <row r="33" spans="1:8" s="2" customFormat="1" ht="16.8" customHeight="1">
      <c r="A33" s="38"/>
      <c r="B33" s="44"/>
      <c r="C33" s="285" t="s">
        <v>1072</v>
      </c>
      <c r="D33" s="286" t="s">
        <v>1072</v>
      </c>
      <c r="E33" s="287" t="s">
        <v>28</v>
      </c>
      <c r="F33" s="288">
        <v>10.7</v>
      </c>
      <c r="G33" s="38"/>
      <c r="H33" s="44"/>
    </row>
    <row r="34" spans="1:8" s="2" customFormat="1" ht="16.8" customHeight="1">
      <c r="A34" s="38"/>
      <c r="B34" s="44"/>
      <c r="C34" s="289" t="s">
        <v>1072</v>
      </c>
      <c r="D34" s="289" t="s">
        <v>1055</v>
      </c>
      <c r="E34" s="17" t="s">
        <v>28</v>
      </c>
      <c r="F34" s="290">
        <v>10.7</v>
      </c>
      <c r="G34" s="38"/>
      <c r="H34" s="44"/>
    </row>
    <row r="35" spans="1:8" s="2" customFormat="1" ht="16.8" customHeight="1">
      <c r="A35" s="38"/>
      <c r="B35" s="44"/>
      <c r="C35" s="285" t="s">
        <v>1077</v>
      </c>
      <c r="D35" s="286" t="s">
        <v>1077</v>
      </c>
      <c r="E35" s="287" t="s">
        <v>28</v>
      </c>
      <c r="F35" s="288">
        <v>13.16</v>
      </c>
      <c r="G35" s="38"/>
      <c r="H35" s="44"/>
    </row>
    <row r="36" spans="1:8" s="2" customFormat="1" ht="16.8" customHeight="1">
      <c r="A36" s="38"/>
      <c r="B36" s="44"/>
      <c r="C36" s="289" t="s">
        <v>1077</v>
      </c>
      <c r="D36" s="289" t="s">
        <v>1078</v>
      </c>
      <c r="E36" s="17" t="s">
        <v>28</v>
      </c>
      <c r="F36" s="290">
        <v>13.16</v>
      </c>
      <c r="G36" s="38"/>
      <c r="H36" s="44"/>
    </row>
    <row r="37" spans="1:8" s="2" customFormat="1" ht="16.8" customHeight="1">
      <c r="A37" s="38"/>
      <c r="B37" s="44"/>
      <c r="C37" s="291" t="s">
        <v>6060</v>
      </c>
      <c r="D37" s="38"/>
      <c r="E37" s="38"/>
      <c r="F37" s="38"/>
      <c r="G37" s="38"/>
      <c r="H37" s="44"/>
    </row>
    <row r="38" spans="1:8" s="2" customFormat="1" ht="12">
      <c r="A38" s="38"/>
      <c r="B38" s="44"/>
      <c r="C38" s="289" t="s">
        <v>1074</v>
      </c>
      <c r="D38" s="289" t="s">
        <v>1075</v>
      </c>
      <c r="E38" s="17" t="s">
        <v>398</v>
      </c>
      <c r="F38" s="290">
        <v>161.15</v>
      </c>
      <c r="G38" s="38"/>
      <c r="H38" s="44"/>
    </row>
    <row r="39" spans="1:8" s="2" customFormat="1" ht="16.8" customHeight="1">
      <c r="A39" s="38"/>
      <c r="B39" s="44"/>
      <c r="C39" s="285" t="s">
        <v>1089</v>
      </c>
      <c r="D39" s="286" t="s">
        <v>1089</v>
      </c>
      <c r="E39" s="287" t="s">
        <v>28</v>
      </c>
      <c r="F39" s="288">
        <v>10</v>
      </c>
      <c r="G39" s="38"/>
      <c r="H39" s="44"/>
    </row>
    <row r="40" spans="1:8" s="2" customFormat="1" ht="16.8" customHeight="1">
      <c r="A40" s="38"/>
      <c r="B40" s="44"/>
      <c r="C40" s="289" t="s">
        <v>28</v>
      </c>
      <c r="D40" s="289" t="s">
        <v>1088</v>
      </c>
      <c r="E40" s="17" t="s">
        <v>28</v>
      </c>
      <c r="F40" s="290">
        <v>0</v>
      </c>
      <c r="G40" s="38"/>
      <c r="H40" s="44"/>
    </row>
    <row r="41" spans="1:8" s="2" customFormat="1" ht="16.8" customHeight="1">
      <c r="A41" s="38"/>
      <c r="B41" s="44"/>
      <c r="C41" s="289" t="s">
        <v>1089</v>
      </c>
      <c r="D41" s="289" t="s">
        <v>417</v>
      </c>
      <c r="E41" s="17" t="s">
        <v>28</v>
      </c>
      <c r="F41" s="290">
        <v>10</v>
      </c>
      <c r="G41" s="38"/>
      <c r="H41" s="44"/>
    </row>
    <row r="42" spans="1:8" s="2" customFormat="1" ht="16.8" customHeight="1">
      <c r="A42" s="38"/>
      <c r="B42" s="44"/>
      <c r="C42" s="285" t="s">
        <v>426</v>
      </c>
      <c r="D42" s="286" t="s">
        <v>426</v>
      </c>
      <c r="E42" s="287" t="s">
        <v>28</v>
      </c>
      <c r="F42" s="288">
        <v>86.216</v>
      </c>
      <c r="G42" s="38"/>
      <c r="H42" s="44"/>
    </row>
    <row r="43" spans="1:8" s="2" customFormat="1" ht="16.8" customHeight="1">
      <c r="A43" s="38"/>
      <c r="B43" s="44"/>
      <c r="C43" s="289" t="s">
        <v>426</v>
      </c>
      <c r="D43" s="289" t="s">
        <v>427</v>
      </c>
      <c r="E43" s="17" t="s">
        <v>28</v>
      </c>
      <c r="F43" s="290">
        <v>86.216</v>
      </c>
      <c r="G43" s="38"/>
      <c r="H43" s="44"/>
    </row>
    <row r="44" spans="1:8" s="2" customFormat="1" ht="16.8" customHeight="1">
      <c r="A44" s="38"/>
      <c r="B44" s="44"/>
      <c r="C44" s="285" t="s">
        <v>1094</v>
      </c>
      <c r="D44" s="286" t="s">
        <v>1094</v>
      </c>
      <c r="E44" s="287" t="s">
        <v>28</v>
      </c>
      <c r="F44" s="288">
        <v>37.1</v>
      </c>
      <c r="G44" s="38"/>
      <c r="H44" s="44"/>
    </row>
    <row r="45" spans="1:8" s="2" customFormat="1" ht="16.8" customHeight="1">
      <c r="A45" s="38"/>
      <c r="B45" s="44"/>
      <c r="C45" s="289" t="s">
        <v>28</v>
      </c>
      <c r="D45" s="289" t="s">
        <v>1088</v>
      </c>
      <c r="E45" s="17" t="s">
        <v>28</v>
      </c>
      <c r="F45" s="290">
        <v>0</v>
      </c>
      <c r="G45" s="38"/>
      <c r="H45" s="44"/>
    </row>
    <row r="46" spans="1:8" s="2" customFormat="1" ht="16.8" customHeight="1">
      <c r="A46" s="38"/>
      <c r="B46" s="44"/>
      <c r="C46" s="289" t="s">
        <v>1094</v>
      </c>
      <c r="D46" s="289" t="s">
        <v>1095</v>
      </c>
      <c r="E46" s="17" t="s">
        <v>28</v>
      </c>
      <c r="F46" s="290">
        <v>37.1</v>
      </c>
      <c r="G46" s="38"/>
      <c r="H46" s="44"/>
    </row>
    <row r="47" spans="1:8" s="2" customFormat="1" ht="16.8" customHeight="1">
      <c r="A47" s="38"/>
      <c r="B47" s="44"/>
      <c r="C47" s="285" t="s">
        <v>2294</v>
      </c>
      <c r="D47" s="286" t="s">
        <v>2294</v>
      </c>
      <c r="E47" s="287" t="s">
        <v>28</v>
      </c>
      <c r="F47" s="288">
        <v>64.85</v>
      </c>
      <c r="G47" s="38"/>
      <c r="H47" s="44"/>
    </row>
    <row r="48" spans="1:8" s="2" customFormat="1" ht="16.8" customHeight="1">
      <c r="A48" s="38"/>
      <c r="B48" s="44"/>
      <c r="C48" s="289" t="s">
        <v>28</v>
      </c>
      <c r="D48" s="289" t="s">
        <v>582</v>
      </c>
      <c r="E48" s="17" t="s">
        <v>28</v>
      </c>
      <c r="F48" s="290">
        <v>0</v>
      </c>
      <c r="G48" s="38"/>
      <c r="H48" s="44"/>
    </row>
    <row r="49" spans="1:8" s="2" customFormat="1" ht="16.8" customHeight="1">
      <c r="A49" s="38"/>
      <c r="B49" s="44"/>
      <c r="C49" s="289" t="s">
        <v>2294</v>
      </c>
      <c r="D49" s="289" t="s">
        <v>2295</v>
      </c>
      <c r="E49" s="17" t="s">
        <v>28</v>
      </c>
      <c r="F49" s="290">
        <v>64.85</v>
      </c>
      <c r="G49" s="38"/>
      <c r="H49" s="44"/>
    </row>
    <row r="50" spans="1:8" s="2" customFormat="1" ht="16.8" customHeight="1">
      <c r="A50" s="38"/>
      <c r="B50" s="44"/>
      <c r="C50" s="285" t="s">
        <v>2300</v>
      </c>
      <c r="D50" s="286" t="s">
        <v>2300</v>
      </c>
      <c r="E50" s="287" t="s">
        <v>28</v>
      </c>
      <c r="F50" s="288">
        <v>133.591</v>
      </c>
      <c r="G50" s="38"/>
      <c r="H50" s="44"/>
    </row>
    <row r="51" spans="1:8" s="2" customFormat="1" ht="16.8" customHeight="1">
      <c r="A51" s="38"/>
      <c r="B51" s="44"/>
      <c r="C51" s="289" t="s">
        <v>2300</v>
      </c>
      <c r="D51" s="289" t="s">
        <v>2301</v>
      </c>
      <c r="E51" s="17" t="s">
        <v>28</v>
      </c>
      <c r="F51" s="290">
        <v>133.591</v>
      </c>
      <c r="G51" s="38"/>
      <c r="H51" s="44"/>
    </row>
    <row r="52" spans="1:8" s="2" customFormat="1" ht="16.8" customHeight="1">
      <c r="A52" s="38"/>
      <c r="B52" s="44"/>
      <c r="C52" s="285" t="s">
        <v>2306</v>
      </c>
      <c r="D52" s="286" t="s">
        <v>2306</v>
      </c>
      <c r="E52" s="287" t="s">
        <v>28</v>
      </c>
      <c r="F52" s="288">
        <v>1.946</v>
      </c>
      <c r="G52" s="38"/>
      <c r="H52" s="44"/>
    </row>
    <row r="53" spans="1:8" s="2" customFormat="1" ht="16.8" customHeight="1">
      <c r="A53" s="38"/>
      <c r="B53" s="44"/>
      <c r="C53" s="289" t="s">
        <v>2306</v>
      </c>
      <c r="D53" s="289" t="s">
        <v>2307</v>
      </c>
      <c r="E53" s="17" t="s">
        <v>28</v>
      </c>
      <c r="F53" s="290">
        <v>1.946</v>
      </c>
      <c r="G53" s="38"/>
      <c r="H53" s="44"/>
    </row>
    <row r="54" spans="1:8" s="2" customFormat="1" ht="16.8" customHeight="1">
      <c r="A54" s="38"/>
      <c r="B54" s="44"/>
      <c r="C54" s="285" t="s">
        <v>2313</v>
      </c>
      <c r="D54" s="286" t="s">
        <v>2313</v>
      </c>
      <c r="E54" s="287" t="s">
        <v>28</v>
      </c>
      <c r="F54" s="288">
        <v>210.96</v>
      </c>
      <c r="G54" s="38"/>
      <c r="H54" s="44"/>
    </row>
    <row r="55" spans="1:8" s="2" customFormat="1" ht="16.8" customHeight="1">
      <c r="A55" s="38"/>
      <c r="B55" s="44"/>
      <c r="C55" s="289" t="s">
        <v>2313</v>
      </c>
      <c r="D55" s="289" t="s">
        <v>2314</v>
      </c>
      <c r="E55" s="17" t="s">
        <v>28</v>
      </c>
      <c r="F55" s="290">
        <v>210.96</v>
      </c>
      <c r="G55" s="38"/>
      <c r="H55" s="44"/>
    </row>
    <row r="56" spans="1:8" s="2" customFormat="1" ht="16.8" customHeight="1">
      <c r="A56" s="38"/>
      <c r="B56" s="44"/>
      <c r="C56" s="285" t="s">
        <v>2319</v>
      </c>
      <c r="D56" s="286" t="s">
        <v>2319</v>
      </c>
      <c r="E56" s="287" t="s">
        <v>28</v>
      </c>
      <c r="F56" s="288">
        <v>12657.6</v>
      </c>
      <c r="G56" s="38"/>
      <c r="H56" s="44"/>
    </row>
    <row r="57" spans="1:8" s="2" customFormat="1" ht="16.8" customHeight="1">
      <c r="A57" s="38"/>
      <c r="B57" s="44"/>
      <c r="C57" s="289" t="s">
        <v>2319</v>
      </c>
      <c r="D57" s="289" t="s">
        <v>2320</v>
      </c>
      <c r="E57" s="17" t="s">
        <v>28</v>
      </c>
      <c r="F57" s="290">
        <v>12657.6</v>
      </c>
      <c r="G57" s="38"/>
      <c r="H57" s="44"/>
    </row>
    <row r="58" spans="1:8" s="2" customFormat="1" ht="16.8" customHeight="1">
      <c r="A58" s="38"/>
      <c r="B58" s="44"/>
      <c r="C58" s="285" t="s">
        <v>2325</v>
      </c>
      <c r="D58" s="286" t="s">
        <v>2325</v>
      </c>
      <c r="E58" s="287" t="s">
        <v>28</v>
      </c>
      <c r="F58" s="288">
        <v>210.96</v>
      </c>
      <c r="G58" s="38"/>
      <c r="H58" s="44"/>
    </row>
    <row r="59" spans="1:8" s="2" customFormat="1" ht="16.8" customHeight="1">
      <c r="A59" s="38"/>
      <c r="B59" s="44"/>
      <c r="C59" s="289" t="s">
        <v>2325</v>
      </c>
      <c r="D59" s="289" t="s">
        <v>2326</v>
      </c>
      <c r="E59" s="17" t="s">
        <v>28</v>
      </c>
      <c r="F59" s="290">
        <v>210.96</v>
      </c>
      <c r="G59" s="38"/>
      <c r="H59" s="44"/>
    </row>
    <row r="60" spans="1:8" s="2" customFormat="1" ht="16.8" customHeight="1">
      <c r="A60" s="38"/>
      <c r="B60" s="44"/>
      <c r="C60" s="285" t="s">
        <v>2331</v>
      </c>
      <c r="D60" s="286" t="s">
        <v>2331</v>
      </c>
      <c r="E60" s="287" t="s">
        <v>28</v>
      </c>
      <c r="F60" s="288">
        <v>161.15</v>
      </c>
      <c r="G60" s="38"/>
      <c r="H60" s="44"/>
    </row>
    <row r="61" spans="1:8" s="2" customFormat="1" ht="16.8" customHeight="1">
      <c r="A61" s="38"/>
      <c r="B61" s="44"/>
      <c r="C61" s="289" t="s">
        <v>2331</v>
      </c>
      <c r="D61" s="289" t="s">
        <v>1199</v>
      </c>
      <c r="E61" s="17" t="s">
        <v>28</v>
      </c>
      <c r="F61" s="290">
        <v>161.15</v>
      </c>
      <c r="G61" s="38"/>
      <c r="H61" s="44"/>
    </row>
    <row r="62" spans="1:8" s="2" customFormat="1" ht="16.8" customHeight="1">
      <c r="A62" s="38"/>
      <c r="B62" s="44"/>
      <c r="C62" s="291" t="s">
        <v>6060</v>
      </c>
      <c r="D62" s="38"/>
      <c r="E62" s="38"/>
      <c r="F62" s="38"/>
      <c r="G62" s="38"/>
      <c r="H62" s="44"/>
    </row>
    <row r="63" spans="1:8" s="2" customFormat="1" ht="12">
      <c r="A63" s="38"/>
      <c r="B63" s="44"/>
      <c r="C63" s="289" t="s">
        <v>2328</v>
      </c>
      <c r="D63" s="289" t="s">
        <v>2329</v>
      </c>
      <c r="E63" s="17" t="s">
        <v>398</v>
      </c>
      <c r="F63" s="290">
        <v>203.75</v>
      </c>
      <c r="G63" s="38"/>
      <c r="H63" s="44"/>
    </row>
    <row r="64" spans="1:8" s="2" customFormat="1" ht="16.8" customHeight="1">
      <c r="A64" s="38"/>
      <c r="B64" s="44"/>
      <c r="C64" s="285" t="s">
        <v>2339</v>
      </c>
      <c r="D64" s="286" t="s">
        <v>2339</v>
      </c>
      <c r="E64" s="287" t="s">
        <v>28</v>
      </c>
      <c r="F64" s="288">
        <v>32.25</v>
      </c>
      <c r="G64" s="38"/>
      <c r="H64" s="44"/>
    </row>
    <row r="65" spans="1:8" s="2" customFormat="1" ht="16.8" customHeight="1">
      <c r="A65" s="38"/>
      <c r="B65" s="44"/>
      <c r="C65" s="289" t="s">
        <v>2339</v>
      </c>
      <c r="D65" s="289" t="s">
        <v>2340</v>
      </c>
      <c r="E65" s="17" t="s">
        <v>28</v>
      </c>
      <c r="F65" s="290">
        <v>32.25</v>
      </c>
      <c r="G65" s="38"/>
      <c r="H65" s="44"/>
    </row>
    <row r="66" spans="1:8" s="2" customFormat="1" ht="16.8" customHeight="1">
      <c r="A66" s="38"/>
      <c r="B66" s="44"/>
      <c r="C66" s="285" t="s">
        <v>2346</v>
      </c>
      <c r="D66" s="286" t="s">
        <v>2346</v>
      </c>
      <c r="E66" s="287" t="s">
        <v>28</v>
      </c>
      <c r="F66" s="288">
        <v>161.15</v>
      </c>
      <c r="G66" s="38"/>
      <c r="H66" s="44"/>
    </row>
    <row r="67" spans="1:8" s="2" customFormat="1" ht="16.8" customHeight="1">
      <c r="A67" s="38"/>
      <c r="B67" s="44"/>
      <c r="C67" s="289" t="s">
        <v>2346</v>
      </c>
      <c r="D67" s="289" t="s">
        <v>1199</v>
      </c>
      <c r="E67" s="17" t="s">
        <v>28</v>
      </c>
      <c r="F67" s="290">
        <v>161.15</v>
      </c>
      <c r="G67" s="38"/>
      <c r="H67" s="44"/>
    </row>
    <row r="68" spans="1:8" s="2" customFormat="1" ht="16.8" customHeight="1">
      <c r="A68" s="38"/>
      <c r="B68" s="44"/>
      <c r="C68" s="291" t="s">
        <v>6060</v>
      </c>
      <c r="D68" s="38"/>
      <c r="E68" s="38"/>
      <c r="F68" s="38"/>
      <c r="G68" s="38"/>
      <c r="H68" s="44"/>
    </row>
    <row r="69" spans="1:8" s="2" customFormat="1" ht="12">
      <c r="A69" s="38"/>
      <c r="B69" s="44"/>
      <c r="C69" s="289" t="s">
        <v>2343</v>
      </c>
      <c r="D69" s="289" t="s">
        <v>6061</v>
      </c>
      <c r="E69" s="17" t="s">
        <v>398</v>
      </c>
      <c r="F69" s="290">
        <v>325.863</v>
      </c>
      <c r="G69" s="38"/>
      <c r="H69" s="44"/>
    </row>
    <row r="70" spans="1:8" s="2" customFormat="1" ht="16.8" customHeight="1">
      <c r="A70" s="38"/>
      <c r="B70" s="44"/>
      <c r="C70" s="285" t="s">
        <v>432</v>
      </c>
      <c r="D70" s="286" t="s">
        <v>432</v>
      </c>
      <c r="E70" s="287" t="s">
        <v>28</v>
      </c>
      <c r="F70" s="288">
        <v>86.216</v>
      </c>
      <c r="G70" s="38"/>
      <c r="H70" s="44"/>
    </row>
    <row r="71" spans="1:8" s="2" customFormat="1" ht="16.8" customHeight="1">
      <c r="A71" s="38"/>
      <c r="B71" s="44"/>
      <c r="C71" s="289" t="s">
        <v>432</v>
      </c>
      <c r="D71" s="289" t="s">
        <v>427</v>
      </c>
      <c r="E71" s="17" t="s">
        <v>28</v>
      </c>
      <c r="F71" s="290">
        <v>86.216</v>
      </c>
      <c r="G71" s="38"/>
      <c r="H71" s="44"/>
    </row>
    <row r="72" spans="1:8" s="2" customFormat="1" ht="16.8" customHeight="1">
      <c r="A72" s="38"/>
      <c r="B72" s="44"/>
      <c r="C72" s="285" t="s">
        <v>2354</v>
      </c>
      <c r="D72" s="286" t="s">
        <v>2354</v>
      </c>
      <c r="E72" s="287" t="s">
        <v>28</v>
      </c>
      <c r="F72" s="288">
        <v>2</v>
      </c>
      <c r="G72" s="38"/>
      <c r="H72" s="44"/>
    </row>
    <row r="73" spans="1:8" s="2" customFormat="1" ht="16.8" customHeight="1">
      <c r="A73" s="38"/>
      <c r="B73" s="44"/>
      <c r="C73" s="289" t="s">
        <v>28</v>
      </c>
      <c r="D73" s="289" t="s">
        <v>582</v>
      </c>
      <c r="E73" s="17" t="s">
        <v>28</v>
      </c>
      <c r="F73" s="290">
        <v>0</v>
      </c>
      <c r="G73" s="38"/>
      <c r="H73" s="44"/>
    </row>
    <row r="74" spans="1:8" s="2" customFormat="1" ht="16.8" customHeight="1">
      <c r="A74" s="38"/>
      <c r="B74" s="44"/>
      <c r="C74" s="289" t="s">
        <v>2354</v>
      </c>
      <c r="D74" s="289" t="s">
        <v>138</v>
      </c>
      <c r="E74" s="17" t="s">
        <v>28</v>
      </c>
      <c r="F74" s="290">
        <v>2</v>
      </c>
      <c r="G74" s="38"/>
      <c r="H74" s="44"/>
    </row>
    <row r="75" spans="1:8" s="2" customFormat="1" ht="16.8" customHeight="1">
      <c r="A75" s="38"/>
      <c r="B75" s="44"/>
      <c r="C75" s="285" t="s">
        <v>2359</v>
      </c>
      <c r="D75" s="286" t="s">
        <v>2359</v>
      </c>
      <c r="E75" s="287" t="s">
        <v>28</v>
      </c>
      <c r="F75" s="288">
        <v>2</v>
      </c>
      <c r="G75" s="38"/>
      <c r="H75" s="44"/>
    </row>
    <row r="76" spans="1:8" s="2" customFormat="1" ht="16.8" customHeight="1">
      <c r="A76" s="38"/>
      <c r="B76" s="44"/>
      <c r="C76" s="289" t="s">
        <v>28</v>
      </c>
      <c r="D76" s="289" t="s">
        <v>582</v>
      </c>
      <c r="E76" s="17" t="s">
        <v>28</v>
      </c>
      <c r="F76" s="290">
        <v>0</v>
      </c>
      <c r="G76" s="38"/>
      <c r="H76" s="44"/>
    </row>
    <row r="77" spans="1:8" s="2" customFormat="1" ht="16.8" customHeight="1">
      <c r="A77" s="38"/>
      <c r="B77" s="44"/>
      <c r="C77" s="289" t="s">
        <v>2359</v>
      </c>
      <c r="D77" s="289" t="s">
        <v>138</v>
      </c>
      <c r="E77" s="17" t="s">
        <v>28</v>
      </c>
      <c r="F77" s="290">
        <v>2</v>
      </c>
      <c r="G77" s="38"/>
      <c r="H77" s="44"/>
    </row>
    <row r="78" spans="1:8" s="2" customFormat="1" ht="16.8" customHeight="1">
      <c r="A78" s="38"/>
      <c r="B78" s="44"/>
      <c r="C78" s="285" t="s">
        <v>2364</v>
      </c>
      <c r="D78" s="286" t="s">
        <v>2364</v>
      </c>
      <c r="E78" s="287" t="s">
        <v>28</v>
      </c>
      <c r="F78" s="288">
        <v>1</v>
      </c>
      <c r="G78" s="38"/>
      <c r="H78" s="44"/>
    </row>
    <row r="79" spans="1:8" s="2" customFormat="1" ht="16.8" customHeight="1">
      <c r="A79" s="38"/>
      <c r="B79" s="44"/>
      <c r="C79" s="289" t="s">
        <v>28</v>
      </c>
      <c r="D79" s="289" t="s">
        <v>582</v>
      </c>
      <c r="E79" s="17" t="s">
        <v>28</v>
      </c>
      <c r="F79" s="290">
        <v>0</v>
      </c>
      <c r="G79" s="38"/>
      <c r="H79" s="44"/>
    </row>
    <row r="80" spans="1:8" s="2" customFormat="1" ht="16.8" customHeight="1">
      <c r="A80" s="38"/>
      <c r="B80" s="44"/>
      <c r="C80" s="289" t="s">
        <v>2364</v>
      </c>
      <c r="D80" s="289" t="s">
        <v>82</v>
      </c>
      <c r="E80" s="17" t="s">
        <v>28</v>
      </c>
      <c r="F80" s="290">
        <v>1</v>
      </c>
      <c r="G80" s="38"/>
      <c r="H80" s="44"/>
    </row>
    <row r="81" spans="1:8" s="2" customFormat="1" ht="16.8" customHeight="1">
      <c r="A81" s="38"/>
      <c r="B81" s="44"/>
      <c r="C81" s="285" t="s">
        <v>2369</v>
      </c>
      <c r="D81" s="286" t="s">
        <v>2369</v>
      </c>
      <c r="E81" s="287" t="s">
        <v>28</v>
      </c>
      <c r="F81" s="288">
        <v>1</v>
      </c>
      <c r="G81" s="38"/>
      <c r="H81" s="44"/>
    </row>
    <row r="82" spans="1:8" s="2" customFormat="1" ht="16.8" customHeight="1">
      <c r="A82" s="38"/>
      <c r="B82" s="44"/>
      <c r="C82" s="289" t="s">
        <v>28</v>
      </c>
      <c r="D82" s="289" t="s">
        <v>582</v>
      </c>
      <c r="E82" s="17" t="s">
        <v>28</v>
      </c>
      <c r="F82" s="290">
        <v>0</v>
      </c>
      <c r="G82" s="38"/>
      <c r="H82" s="44"/>
    </row>
    <row r="83" spans="1:8" s="2" customFormat="1" ht="16.8" customHeight="1">
      <c r="A83" s="38"/>
      <c r="B83" s="44"/>
      <c r="C83" s="289" t="s">
        <v>2369</v>
      </c>
      <c r="D83" s="289" t="s">
        <v>82</v>
      </c>
      <c r="E83" s="17" t="s">
        <v>28</v>
      </c>
      <c r="F83" s="290">
        <v>1</v>
      </c>
      <c r="G83" s="38"/>
      <c r="H83" s="44"/>
    </row>
    <row r="84" spans="1:8" s="2" customFormat="1" ht="16.8" customHeight="1">
      <c r="A84" s="38"/>
      <c r="B84" s="44"/>
      <c r="C84" s="285" t="s">
        <v>2374</v>
      </c>
      <c r="D84" s="286" t="s">
        <v>2374</v>
      </c>
      <c r="E84" s="287" t="s">
        <v>28</v>
      </c>
      <c r="F84" s="288">
        <v>1</v>
      </c>
      <c r="G84" s="38"/>
      <c r="H84" s="44"/>
    </row>
    <row r="85" spans="1:8" s="2" customFormat="1" ht="16.8" customHeight="1">
      <c r="A85" s="38"/>
      <c r="B85" s="44"/>
      <c r="C85" s="289" t="s">
        <v>28</v>
      </c>
      <c r="D85" s="289" t="s">
        <v>359</v>
      </c>
      <c r="E85" s="17" t="s">
        <v>28</v>
      </c>
      <c r="F85" s="290">
        <v>0</v>
      </c>
      <c r="G85" s="38"/>
      <c r="H85" s="44"/>
    </row>
    <row r="86" spans="1:8" s="2" customFormat="1" ht="16.8" customHeight="1">
      <c r="A86" s="38"/>
      <c r="B86" s="44"/>
      <c r="C86" s="289" t="s">
        <v>2374</v>
      </c>
      <c r="D86" s="289" t="s">
        <v>82</v>
      </c>
      <c r="E86" s="17" t="s">
        <v>28</v>
      </c>
      <c r="F86" s="290">
        <v>1</v>
      </c>
      <c r="G86" s="38"/>
      <c r="H86" s="44"/>
    </row>
    <row r="87" spans="1:8" s="2" customFormat="1" ht="16.8" customHeight="1">
      <c r="A87" s="38"/>
      <c r="B87" s="44"/>
      <c r="C87" s="285" t="s">
        <v>2379</v>
      </c>
      <c r="D87" s="286" t="s">
        <v>2379</v>
      </c>
      <c r="E87" s="287" t="s">
        <v>28</v>
      </c>
      <c r="F87" s="288">
        <v>0.45</v>
      </c>
      <c r="G87" s="38"/>
      <c r="H87" s="44"/>
    </row>
    <row r="88" spans="1:8" s="2" customFormat="1" ht="16.8" customHeight="1">
      <c r="A88" s="38"/>
      <c r="B88" s="44"/>
      <c r="C88" s="289" t="s">
        <v>28</v>
      </c>
      <c r="D88" s="289" t="s">
        <v>359</v>
      </c>
      <c r="E88" s="17" t="s">
        <v>28</v>
      </c>
      <c r="F88" s="290">
        <v>0</v>
      </c>
      <c r="G88" s="38"/>
      <c r="H88" s="44"/>
    </row>
    <row r="89" spans="1:8" s="2" customFormat="1" ht="16.8" customHeight="1">
      <c r="A89" s="38"/>
      <c r="B89" s="44"/>
      <c r="C89" s="289" t="s">
        <v>2379</v>
      </c>
      <c r="D89" s="289" t="s">
        <v>2380</v>
      </c>
      <c r="E89" s="17" t="s">
        <v>28</v>
      </c>
      <c r="F89" s="290">
        <v>0.45</v>
      </c>
      <c r="G89" s="38"/>
      <c r="H89" s="44"/>
    </row>
    <row r="90" spans="1:8" s="2" customFormat="1" ht="16.8" customHeight="1">
      <c r="A90" s="38"/>
      <c r="B90" s="44"/>
      <c r="C90" s="285" t="s">
        <v>2385</v>
      </c>
      <c r="D90" s="286" t="s">
        <v>2385</v>
      </c>
      <c r="E90" s="287" t="s">
        <v>28</v>
      </c>
      <c r="F90" s="288">
        <v>1</v>
      </c>
      <c r="G90" s="38"/>
      <c r="H90" s="44"/>
    </row>
    <row r="91" spans="1:8" s="2" customFormat="1" ht="16.8" customHeight="1">
      <c r="A91" s="38"/>
      <c r="B91" s="44"/>
      <c r="C91" s="289" t="s">
        <v>28</v>
      </c>
      <c r="D91" s="289" t="s">
        <v>359</v>
      </c>
      <c r="E91" s="17" t="s">
        <v>28</v>
      </c>
      <c r="F91" s="290">
        <v>0</v>
      </c>
      <c r="G91" s="38"/>
      <c r="H91" s="44"/>
    </row>
    <row r="92" spans="1:8" s="2" customFormat="1" ht="16.8" customHeight="1">
      <c r="A92" s="38"/>
      <c r="B92" s="44"/>
      <c r="C92" s="289" t="s">
        <v>2385</v>
      </c>
      <c r="D92" s="289" t="s">
        <v>82</v>
      </c>
      <c r="E92" s="17" t="s">
        <v>28</v>
      </c>
      <c r="F92" s="290">
        <v>1</v>
      </c>
      <c r="G92" s="38"/>
      <c r="H92" s="44"/>
    </row>
    <row r="93" spans="1:8" s="2" customFormat="1" ht="16.8" customHeight="1">
      <c r="A93" s="38"/>
      <c r="B93" s="44"/>
      <c r="C93" s="285" t="s">
        <v>2389</v>
      </c>
      <c r="D93" s="286" t="s">
        <v>2389</v>
      </c>
      <c r="E93" s="287" t="s">
        <v>28</v>
      </c>
      <c r="F93" s="288">
        <v>1.8</v>
      </c>
      <c r="G93" s="38"/>
      <c r="H93" s="44"/>
    </row>
    <row r="94" spans="1:8" s="2" customFormat="1" ht="16.8" customHeight="1">
      <c r="A94" s="38"/>
      <c r="B94" s="44"/>
      <c r="C94" s="289" t="s">
        <v>28</v>
      </c>
      <c r="D94" s="289" t="s">
        <v>359</v>
      </c>
      <c r="E94" s="17" t="s">
        <v>28</v>
      </c>
      <c r="F94" s="290">
        <v>0</v>
      </c>
      <c r="G94" s="38"/>
      <c r="H94" s="44"/>
    </row>
    <row r="95" spans="1:8" s="2" customFormat="1" ht="16.8" customHeight="1">
      <c r="A95" s="38"/>
      <c r="B95" s="44"/>
      <c r="C95" s="289" t="s">
        <v>2389</v>
      </c>
      <c r="D95" s="289" t="s">
        <v>2390</v>
      </c>
      <c r="E95" s="17" t="s">
        <v>28</v>
      </c>
      <c r="F95" s="290">
        <v>1.8</v>
      </c>
      <c r="G95" s="38"/>
      <c r="H95" s="44"/>
    </row>
    <row r="96" spans="1:8" s="2" customFormat="1" ht="16.8" customHeight="1">
      <c r="A96" s="38"/>
      <c r="B96" s="44"/>
      <c r="C96" s="285" t="s">
        <v>2395</v>
      </c>
      <c r="D96" s="286" t="s">
        <v>2395</v>
      </c>
      <c r="E96" s="287" t="s">
        <v>28</v>
      </c>
      <c r="F96" s="288">
        <v>2</v>
      </c>
      <c r="G96" s="38"/>
      <c r="H96" s="44"/>
    </row>
    <row r="97" spans="1:8" s="2" customFormat="1" ht="16.8" customHeight="1">
      <c r="A97" s="38"/>
      <c r="B97" s="44"/>
      <c r="C97" s="289" t="s">
        <v>28</v>
      </c>
      <c r="D97" s="289" t="s">
        <v>1088</v>
      </c>
      <c r="E97" s="17" t="s">
        <v>28</v>
      </c>
      <c r="F97" s="290">
        <v>0</v>
      </c>
      <c r="G97" s="38"/>
      <c r="H97" s="44"/>
    </row>
    <row r="98" spans="1:8" s="2" customFormat="1" ht="16.8" customHeight="1">
      <c r="A98" s="38"/>
      <c r="B98" s="44"/>
      <c r="C98" s="289" t="s">
        <v>2395</v>
      </c>
      <c r="D98" s="289" t="s">
        <v>138</v>
      </c>
      <c r="E98" s="17" t="s">
        <v>28</v>
      </c>
      <c r="F98" s="290">
        <v>2</v>
      </c>
      <c r="G98" s="38"/>
      <c r="H98" s="44"/>
    </row>
    <row r="99" spans="1:8" s="2" customFormat="1" ht="16.8" customHeight="1">
      <c r="A99" s="38"/>
      <c r="B99" s="44"/>
      <c r="C99" s="285" t="s">
        <v>2400</v>
      </c>
      <c r="D99" s="286" t="s">
        <v>2400</v>
      </c>
      <c r="E99" s="287" t="s">
        <v>28</v>
      </c>
      <c r="F99" s="288">
        <v>1</v>
      </c>
      <c r="G99" s="38"/>
      <c r="H99" s="44"/>
    </row>
    <row r="100" spans="1:8" s="2" customFormat="1" ht="16.8" customHeight="1">
      <c r="A100" s="38"/>
      <c r="B100" s="44"/>
      <c r="C100" s="289" t="s">
        <v>28</v>
      </c>
      <c r="D100" s="289" t="s">
        <v>1088</v>
      </c>
      <c r="E100" s="17" t="s">
        <v>28</v>
      </c>
      <c r="F100" s="290">
        <v>0</v>
      </c>
      <c r="G100" s="38"/>
      <c r="H100" s="44"/>
    </row>
    <row r="101" spans="1:8" s="2" customFormat="1" ht="16.8" customHeight="1">
      <c r="A101" s="38"/>
      <c r="B101" s="44"/>
      <c r="C101" s="289" t="s">
        <v>2400</v>
      </c>
      <c r="D101" s="289" t="s">
        <v>82</v>
      </c>
      <c r="E101" s="17" t="s">
        <v>28</v>
      </c>
      <c r="F101" s="290">
        <v>1</v>
      </c>
      <c r="G101" s="38"/>
      <c r="H101" s="44"/>
    </row>
    <row r="102" spans="1:8" s="2" customFormat="1" ht="16.8" customHeight="1">
      <c r="A102" s="38"/>
      <c r="B102" s="44"/>
      <c r="C102" s="285" t="s">
        <v>437</v>
      </c>
      <c r="D102" s="286" t="s">
        <v>437</v>
      </c>
      <c r="E102" s="287" t="s">
        <v>28</v>
      </c>
      <c r="F102" s="288">
        <v>17.385</v>
      </c>
      <c r="G102" s="38"/>
      <c r="H102" s="44"/>
    </row>
    <row r="103" spans="1:8" s="2" customFormat="1" ht="16.8" customHeight="1">
      <c r="A103" s="38"/>
      <c r="B103" s="44"/>
      <c r="C103" s="289" t="s">
        <v>437</v>
      </c>
      <c r="D103" s="289" t="s">
        <v>416</v>
      </c>
      <c r="E103" s="17" t="s">
        <v>28</v>
      </c>
      <c r="F103" s="290">
        <v>17.385</v>
      </c>
      <c r="G103" s="38"/>
      <c r="H103" s="44"/>
    </row>
    <row r="104" spans="1:8" s="2" customFormat="1" ht="16.8" customHeight="1">
      <c r="A104" s="38"/>
      <c r="B104" s="44"/>
      <c r="C104" s="285" t="s">
        <v>2405</v>
      </c>
      <c r="D104" s="286" t="s">
        <v>2405</v>
      </c>
      <c r="E104" s="287" t="s">
        <v>28</v>
      </c>
      <c r="F104" s="288">
        <v>2</v>
      </c>
      <c r="G104" s="38"/>
      <c r="H104" s="44"/>
    </row>
    <row r="105" spans="1:8" s="2" customFormat="1" ht="16.8" customHeight="1">
      <c r="A105" s="38"/>
      <c r="B105" s="44"/>
      <c r="C105" s="289" t="s">
        <v>28</v>
      </c>
      <c r="D105" s="289" t="s">
        <v>1088</v>
      </c>
      <c r="E105" s="17" t="s">
        <v>28</v>
      </c>
      <c r="F105" s="290">
        <v>0</v>
      </c>
      <c r="G105" s="38"/>
      <c r="H105" s="44"/>
    </row>
    <row r="106" spans="1:8" s="2" customFormat="1" ht="16.8" customHeight="1">
      <c r="A106" s="38"/>
      <c r="B106" s="44"/>
      <c r="C106" s="289" t="s">
        <v>2405</v>
      </c>
      <c r="D106" s="289" t="s">
        <v>138</v>
      </c>
      <c r="E106" s="17" t="s">
        <v>28</v>
      </c>
      <c r="F106" s="290">
        <v>2</v>
      </c>
      <c r="G106" s="38"/>
      <c r="H106" s="44"/>
    </row>
    <row r="107" spans="1:8" s="2" customFormat="1" ht="16.8" customHeight="1">
      <c r="A107" s="38"/>
      <c r="B107" s="44"/>
      <c r="C107" s="285" t="s">
        <v>2410</v>
      </c>
      <c r="D107" s="286" t="s">
        <v>2410</v>
      </c>
      <c r="E107" s="287" t="s">
        <v>28</v>
      </c>
      <c r="F107" s="288">
        <v>1</v>
      </c>
      <c r="G107" s="38"/>
      <c r="H107" s="44"/>
    </row>
    <row r="108" spans="1:8" s="2" customFormat="1" ht="16.8" customHeight="1">
      <c r="A108" s="38"/>
      <c r="B108" s="44"/>
      <c r="C108" s="289" t="s">
        <v>28</v>
      </c>
      <c r="D108" s="289" t="s">
        <v>1088</v>
      </c>
      <c r="E108" s="17" t="s">
        <v>28</v>
      </c>
      <c r="F108" s="290">
        <v>0</v>
      </c>
      <c r="G108" s="38"/>
      <c r="H108" s="44"/>
    </row>
    <row r="109" spans="1:8" s="2" customFormat="1" ht="16.8" customHeight="1">
      <c r="A109" s="38"/>
      <c r="B109" s="44"/>
      <c r="C109" s="289" t="s">
        <v>2410</v>
      </c>
      <c r="D109" s="289" t="s">
        <v>82</v>
      </c>
      <c r="E109" s="17" t="s">
        <v>28</v>
      </c>
      <c r="F109" s="290">
        <v>1</v>
      </c>
      <c r="G109" s="38"/>
      <c r="H109" s="44"/>
    </row>
    <row r="110" spans="1:8" s="2" customFormat="1" ht="16.8" customHeight="1">
      <c r="A110" s="38"/>
      <c r="B110" s="44"/>
      <c r="C110" s="285" t="s">
        <v>2415</v>
      </c>
      <c r="D110" s="286" t="s">
        <v>2415</v>
      </c>
      <c r="E110" s="287" t="s">
        <v>28</v>
      </c>
      <c r="F110" s="288">
        <v>1</v>
      </c>
      <c r="G110" s="38"/>
      <c r="H110" s="44"/>
    </row>
    <row r="111" spans="1:8" s="2" customFormat="1" ht="16.8" customHeight="1">
      <c r="A111" s="38"/>
      <c r="B111" s="44"/>
      <c r="C111" s="289" t="s">
        <v>28</v>
      </c>
      <c r="D111" s="289" t="s">
        <v>1088</v>
      </c>
      <c r="E111" s="17" t="s">
        <v>28</v>
      </c>
      <c r="F111" s="290">
        <v>0</v>
      </c>
      <c r="G111" s="38"/>
      <c r="H111" s="44"/>
    </row>
    <row r="112" spans="1:8" s="2" customFormat="1" ht="16.8" customHeight="1">
      <c r="A112" s="38"/>
      <c r="B112" s="44"/>
      <c r="C112" s="289" t="s">
        <v>2415</v>
      </c>
      <c r="D112" s="289" t="s">
        <v>82</v>
      </c>
      <c r="E112" s="17" t="s">
        <v>28</v>
      </c>
      <c r="F112" s="290">
        <v>1</v>
      </c>
      <c r="G112" s="38"/>
      <c r="H112" s="44"/>
    </row>
    <row r="113" spans="1:8" s="2" customFormat="1" ht="16.8" customHeight="1">
      <c r="A113" s="38"/>
      <c r="B113" s="44"/>
      <c r="C113" s="285" t="s">
        <v>2420</v>
      </c>
      <c r="D113" s="286" t="s">
        <v>2420</v>
      </c>
      <c r="E113" s="287" t="s">
        <v>28</v>
      </c>
      <c r="F113" s="288">
        <v>1</v>
      </c>
      <c r="G113" s="38"/>
      <c r="H113" s="44"/>
    </row>
    <row r="114" spans="1:8" s="2" customFormat="1" ht="16.8" customHeight="1">
      <c r="A114" s="38"/>
      <c r="B114" s="44"/>
      <c r="C114" s="289" t="s">
        <v>28</v>
      </c>
      <c r="D114" s="289" t="s">
        <v>1179</v>
      </c>
      <c r="E114" s="17" t="s">
        <v>28</v>
      </c>
      <c r="F114" s="290">
        <v>0</v>
      </c>
      <c r="G114" s="38"/>
      <c r="H114" s="44"/>
    </row>
    <row r="115" spans="1:8" s="2" customFormat="1" ht="16.8" customHeight="1">
      <c r="A115" s="38"/>
      <c r="B115" s="44"/>
      <c r="C115" s="289" t="s">
        <v>2420</v>
      </c>
      <c r="D115" s="289" t="s">
        <v>82</v>
      </c>
      <c r="E115" s="17" t="s">
        <v>28</v>
      </c>
      <c r="F115" s="290">
        <v>1</v>
      </c>
      <c r="G115" s="38"/>
      <c r="H115" s="44"/>
    </row>
    <row r="116" spans="1:8" s="2" customFormat="1" ht="16.8" customHeight="1">
      <c r="A116" s="38"/>
      <c r="B116" s="44"/>
      <c r="C116" s="285" t="s">
        <v>2425</v>
      </c>
      <c r="D116" s="286" t="s">
        <v>2425</v>
      </c>
      <c r="E116" s="287" t="s">
        <v>28</v>
      </c>
      <c r="F116" s="288">
        <v>2</v>
      </c>
      <c r="G116" s="38"/>
      <c r="H116" s="44"/>
    </row>
    <row r="117" spans="1:8" s="2" customFormat="1" ht="16.8" customHeight="1">
      <c r="A117" s="38"/>
      <c r="B117" s="44"/>
      <c r="C117" s="289" t="s">
        <v>2425</v>
      </c>
      <c r="D117" s="289" t="s">
        <v>138</v>
      </c>
      <c r="E117" s="17" t="s">
        <v>28</v>
      </c>
      <c r="F117" s="290">
        <v>2</v>
      </c>
      <c r="G117" s="38"/>
      <c r="H117" s="44"/>
    </row>
    <row r="118" spans="1:8" s="2" customFormat="1" ht="16.8" customHeight="1">
      <c r="A118" s="38"/>
      <c r="B118" s="44"/>
      <c r="C118" s="285" t="s">
        <v>2430</v>
      </c>
      <c r="D118" s="286" t="s">
        <v>2430</v>
      </c>
      <c r="E118" s="287" t="s">
        <v>28</v>
      </c>
      <c r="F118" s="288">
        <v>30</v>
      </c>
      <c r="G118" s="38"/>
      <c r="H118" s="44"/>
    </row>
    <row r="119" spans="1:8" s="2" customFormat="1" ht="16.8" customHeight="1">
      <c r="A119" s="38"/>
      <c r="B119" s="44"/>
      <c r="C119" s="289" t="s">
        <v>2430</v>
      </c>
      <c r="D119" s="289" t="s">
        <v>557</v>
      </c>
      <c r="E119" s="17" t="s">
        <v>28</v>
      </c>
      <c r="F119" s="290">
        <v>30</v>
      </c>
      <c r="G119" s="38"/>
      <c r="H119" s="44"/>
    </row>
    <row r="120" spans="1:8" s="2" customFormat="1" ht="16.8" customHeight="1">
      <c r="A120" s="38"/>
      <c r="B120" s="44"/>
      <c r="C120" s="285" t="s">
        <v>2435</v>
      </c>
      <c r="D120" s="286" t="s">
        <v>2435</v>
      </c>
      <c r="E120" s="287" t="s">
        <v>28</v>
      </c>
      <c r="F120" s="288">
        <v>6</v>
      </c>
      <c r="G120" s="38"/>
      <c r="H120" s="44"/>
    </row>
    <row r="121" spans="1:8" s="2" customFormat="1" ht="16.8" customHeight="1">
      <c r="A121" s="38"/>
      <c r="B121" s="44"/>
      <c r="C121" s="289" t="s">
        <v>2435</v>
      </c>
      <c r="D121" s="289" t="s">
        <v>385</v>
      </c>
      <c r="E121" s="17" t="s">
        <v>28</v>
      </c>
      <c r="F121" s="290">
        <v>6</v>
      </c>
      <c r="G121" s="38"/>
      <c r="H121" s="44"/>
    </row>
    <row r="122" spans="1:8" s="2" customFormat="1" ht="16.8" customHeight="1">
      <c r="A122" s="38"/>
      <c r="B122" s="44"/>
      <c r="C122" s="285" t="s">
        <v>2441</v>
      </c>
      <c r="D122" s="286" t="s">
        <v>2441</v>
      </c>
      <c r="E122" s="287" t="s">
        <v>28</v>
      </c>
      <c r="F122" s="288">
        <v>1</v>
      </c>
      <c r="G122" s="38"/>
      <c r="H122" s="44"/>
    </row>
    <row r="123" spans="1:8" s="2" customFormat="1" ht="16.8" customHeight="1">
      <c r="A123" s="38"/>
      <c r="B123" s="44"/>
      <c r="C123" s="289" t="s">
        <v>2441</v>
      </c>
      <c r="D123" s="289" t="s">
        <v>2442</v>
      </c>
      <c r="E123" s="17" t="s">
        <v>28</v>
      </c>
      <c r="F123" s="290">
        <v>1</v>
      </c>
      <c r="G123" s="38"/>
      <c r="H123" s="44"/>
    </row>
    <row r="124" spans="1:8" s="2" customFormat="1" ht="16.8" customHeight="1">
      <c r="A124" s="38"/>
      <c r="B124" s="44"/>
      <c r="C124" s="291" t="s">
        <v>6060</v>
      </c>
      <c r="D124" s="38"/>
      <c r="E124" s="38"/>
      <c r="F124" s="38"/>
      <c r="G124" s="38"/>
      <c r="H124" s="44"/>
    </row>
    <row r="125" spans="1:8" s="2" customFormat="1" ht="12">
      <c r="A125" s="38"/>
      <c r="B125" s="44"/>
      <c r="C125" s="289" t="s">
        <v>2437</v>
      </c>
      <c r="D125" s="289" t="s">
        <v>6062</v>
      </c>
      <c r="E125" s="17" t="s">
        <v>2439</v>
      </c>
      <c r="F125" s="290">
        <v>1</v>
      </c>
      <c r="G125" s="38"/>
      <c r="H125" s="44"/>
    </row>
    <row r="126" spans="1:8" s="2" customFormat="1" ht="16.8" customHeight="1">
      <c r="A126" s="38"/>
      <c r="B126" s="44"/>
      <c r="C126" s="285" t="s">
        <v>2449</v>
      </c>
      <c r="D126" s="286" t="s">
        <v>2449</v>
      </c>
      <c r="E126" s="287" t="s">
        <v>28</v>
      </c>
      <c r="F126" s="288">
        <v>1</v>
      </c>
      <c r="G126" s="38"/>
      <c r="H126" s="44"/>
    </row>
    <row r="127" spans="1:8" s="2" customFormat="1" ht="16.8" customHeight="1">
      <c r="A127" s="38"/>
      <c r="B127" s="44"/>
      <c r="C127" s="289" t="s">
        <v>2449</v>
      </c>
      <c r="D127" s="289" t="s">
        <v>82</v>
      </c>
      <c r="E127" s="17" t="s">
        <v>28</v>
      </c>
      <c r="F127" s="290">
        <v>1</v>
      </c>
      <c r="G127" s="38"/>
      <c r="H127" s="44"/>
    </row>
    <row r="128" spans="1:8" s="2" customFormat="1" ht="16.8" customHeight="1">
      <c r="A128" s="38"/>
      <c r="B128" s="44"/>
      <c r="C128" s="291" t="s">
        <v>6060</v>
      </c>
      <c r="D128" s="38"/>
      <c r="E128" s="38"/>
      <c r="F128" s="38"/>
      <c r="G128" s="38"/>
      <c r="H128" s="44"/>
    </row>
    <row r="129" spans="1:8" s="2" customFormat="1" ht="12">
      <c r="A129" s="38"/>
      <c r="B129" s="44"/>
      <c r="C129" s="289" t="s">
        <v>2446</v>
      </c>
      <c r="D129" s="289" t="s">
        <v>6063</v>
      </c>
      <c r="E129" s="17" t="s">
        <v>2439</v>
      </c>
      <c r="F129" s="290">
        <v>1</v>
      </c>
      <c r="G129" s="38"/>
      <c r="H129" s="44"/>
    </row>
    <row r="130" spans="1:8" s="2" customFormat="1" ht="16.8" customHeight="1">
      <c r="A130" s="38"/>
      <c r="B130" s="44"/>
      <c r="C130" s="285" t="s">
        <v>2457</v>
      </c>
      <c r="D130" s="286" t="s">
        <v>2457</v>
      </c>
      <c r="E130" s="287" t="s">
        <v>28</v>
      </c>
      <c r="F130" s="288">
        <v>1</v>
      </c>
      <c r="G130" s="38"/>
      <c r="H130" s="44"/>
    </row>
    <row r="131" spans="1:8" s="2" customFormat="1" ht="16.8" customHeight="1">
      <c r="A131" s="38"/>
      <c r="B131" s="44"/>
      <c r="C131" s="289" t="s">
        <v>28</v>
      </c>
      <c r="D131" s="289" t="s">
        <v>582</v>
      </c>
      <c r="E131" s="17" t="s">
        <v>28</v>
      </c>
      <c r="F131" s="290">
        <v>0</v>
      </c>
      <c r="G131" s="38"/>
      <c r="H131" s="44"/>
    </row>
    <row r="132" spans="1:8" s="2" customFormat="1" ht="16.8" customHeight="1">
      <c r="A132" s="38"/>
      <c r="B132" s="44"/>
      <c r="C132" s="289" t="s">
        <v>2457</v>
      </c>
      <c r="D132" s="289" t="s">
        <v>82</v>
      </c>
      <c r="E132" s="17" t="s">
        <v>28</v>
      </c>
      <c r="F132" s="290">
        <v>1</v>
      </c>
      <c r="G132" s="38"/>
      <c r="H132" s="44"/>
    </row>
    <row r="133" spans="1:8" s="2" customFormat="1" ht="16.8" customHeight="1">
      <c r="A133" s="38"/>
      <c r="B133" s="44"/>
      <c r="C133" s="285" t="s">
        <v>442</v>
      </c>
      <c r="D133" s="286" t="s">
        <v>442</v>
      </c>
      <c r="E133" s="287" t="s">
        <v>28</v>
      </c>
      <c r="F133" s="288">
        <v>86.216</v>
      </c>
      <c r="G133" s="38"/>
      <c r="H133" s="44"/>
    </row>
    <row r="134" spans="1:8" s="2" customFormat="1" ht="16.8" customHeight="1">
      <c r="A134" s="38"/>
      <c r="B134" s="44"/>
      <c r="C134" s="289" t="s">
        <v>442</v>
      </c>
      <c r="D134" s="289" t="s">
        <v>427</v>
      </c>
      <c r="E134" s="17" t="s">
        <v>28</v>
      </c>
      <c r="F134" s="290">
        <v>86.216</v>
      </c>
      <c r="G134" s="38"/>
      <c r="H134" s="44"/>
    </row>
    <row r="135" spans="1:8" s="2" customFormat="1" ht="16.8" customHeight="1">
      <c r="A135" s="38"/>
      <c r="B135" s="44"/>
      <c r="C135" s="285" t="s">
        <v>2462</v>
      </c>
      <c r="D135" s="286" t="s">
        <v>2462</v>
      </c>
      <c r="E135" s="287" t="s">
        <v>28</v>
      </c>
      <c r="F135" s="288">
        <v>0.145</v>
      </c>
      <c r="G135" s="38"/>
      <c r="H135" s="44"/>
    </row>
    <row r="136" spans="1:8" s="2" customFormat="1" ht="16.8" customHeight="1">
      <c r="A136" s="38"/>
      <c r="B136" s="44"/>
      <c r="C136" s="289" t="s">
        <v>28</v>
      </c>
      <c r="D136" s="289" t="s">
        <v>582</v>
      </c>
      <c r="E136" s="17" t="s">
        <v>28</v>
      </c>
      <c r="F136" s="290">
        <v>0</v>
      </c>
      <c r="G136" s="38"/>
      <c r="H136" s="44"/>
    </row>
    <row r="137" spans="1:8" s="2" customFormat="1" ht="16.8" customHeight="1">
      <c r="A137" s="38"/>
      <c r="B137" s="44"/>
      <c r="C137" s="289" t="s">
        <v>2462</v>
      </c>
      <c r="D137" s="289" t="s">
        <v>2463</v>
      </c>
      <c r="E137" s="17" t="s">
        <v>28</v>
      </c>
      <c r="F137" s="290">
        <v>0.145</v>
      </c>
      <c r="G137" s="38"/>
      <c r="H137" s="44"/>
    </row>
    <row r="138" spans="1:8" s="2" customFormat="1" ht="16.8" customHeight="1">
      <c r="A138" s="38"/>
      <c r="B138" s="44"/>
      <c r="C138" s="285" t="s">
        <v>2468</v>
      </c>
      <c r="D138" s="286" t="s">
        <v>2468</v>
      </c>
      <c r="E138" s="287" t="s">
        <v>28</v>
      </c>
      <c r="F138" s="288">
        <v>0.45</v>
      </c>
      <c r="G138" s="38"/>
      <c r="H138" s="44"/>
    </row>
    <row r="139" spans="1:8" s="2" customFormat="1" ht="16.8" customHeight="1">
      <c r="A139" s="38"/>
      <c r="B139" s="44"/>
      <c r="C139" s="289" t="s">
        <v>28</v>
      </c>
      <c r="D139" s="289" t="s">
        <v>582</v>
      </c>
      <c r="E139" s="17" t="s">
        <v>28</v>
      </c>
      <c r="F139" s="290">
        <v>0</v>
      </c>
      <c r="G139" s="38"/>
      <c r="H139" s="44"/>
    </row>
    <row r="140" spans="1:8" s="2" customFormat="1" ht="16.8" customHeight="1">
      <c r="A140" s="38"/>
      <c r="B140" s="44"/>
      <c r="C140" s="289" t="s">
        <v>2468</v>
      </c>
      <c r="D140" s="289" t="s">
        <v>2380</v>
      </c>
      <c r="E140" s="17" t="s">
        <v>28</v>
      </c>
      <c r="F140" s="290">
        <v>0.45</v>
      </c>
      <c r="G140" s="38"/>
      <c r="H140" s="44"/>
    </row>
    <row r="141" spans="1:8" s="2" customFormat="1" ht="16.8" customHeight="1">
      <c r="A141" s="38"/>
      <c r="B141" s="44"/>
      <c r="C141" s="285" t="s">
        <v>2479</v>
      </c>
      <c r="D141" s="286" t="s">
        <v>2479</v>
      </c>
      <c r="E141" s="287" t="s">
        <v>28</v>
      </c>
      <c r="F141" s="288">
        <v>0.585</v>
      </c>
      <c r="G141" s="38"/>
      <c r="H141" s="44"/>
    </row>
    <row r="142" spans="1:8" s="2" customFormat="1" ht="16.8" customHeight="1">
      <c r="A142" s="38"/>
      <c r="B142" s="44"/>
      <c r="C142" s="289" t="s">
        <v>2479</v>
      </c>
      <c r="D142" s="289" t="s">
        <v>2480</v>
      </c>
      <c r="E142" s="17" t="s">
        <v>28</v>
      </c>
      <c r="F142" s="290">
        <v>0.585</v>
      </c>
      <c r="G142" s="38"/>
      <c r="H142" s="44"/>
    </row>
    <row r="143" spans="1:8" s="2" customFormat="1" ht="16.8" customHeight="1">
      <c r="A143" s="38"/>
      <c r="B143" s="44"/>
      <c r="C143" s="285" t="s">
        <v>2485</v>
      </c>
      <c r="D143" s="286" t="s">
        <v>2485</v>
      </c>
      <c r="E143" s="287" t="s">
        <v>28</v>
      </c>
      <c r="F143" s="288">
        <v>5.85</v>
      </c>
      <c r="G143" s="38"/>
      <c r="H143" s="44"/>
    </row>
    <row r="144" spans="1:8" s="2" customFormat="1" ht="16.8" customHeight="1">
      <c r="A144" s="38"/>
      <c r="B144" s="44"/>
      <c r="C144" s="289" t="s">
        <v>2485</v>
      </c>
      <c r="D144" s="289" t="s">
        <v>2486</v>
      </c>
      <c r="E144" s="17" t="s">
        <v>28</v>
      </c>
      <c r="F144" s="290">
        <v>5.85</v>
      </c>
      <c r="G144" s="38"/>
      <c r="H144" s="44"/>
    </row>
    <row r="145" spans="1:8" s="2" customFormat="1" ht="16.8" customHeight="1">
      <c r="A145" s="38"/>
      <c r="B145" s="44"/>
      <c r="C145" s="285" t="s">
        <v>2491</v>
      </c>
      <c r="D145" s="286" t="s">
        <v>2491</v>
      </c>
      <c r="E145" s="287" t="s">
        <v>28</v>
      </c>
      <c r="F145" s="288">
        <v>0.585</v>
      </c>
      <c r="G145" s="38"/>
      <c r="H145" s="44"/>
    </row>
    <row r="146" spans="1:8" s="2" customFormat="1" ht="16.8" customHeight="1">
      <c r="A146" s="38"/>
      <c r="B146" s="44"/>
      <c r="C146" s="289" t="s">
        <v>2491</v>
      </c>
      <c r="D146" s="289" t="s">
        <v>2480</v>
      </c>
      <c r="E146" s="17" t="s">
        <v>28</v>
      </c>
      <c r="F146" s="290">
        <v>0.585</v>
      </c>
      <c r="G146" s="38"/>
      <c r="H146" s="44"/>
    </row>
    <row r="147" spans="1:8" s="2" customFormat="1" ht="16.8" customHeight="1">
      <c r="A147" s="38"/>
      <c r="B147" s="44"/>
      <c r="C147" s="285" t="s">
        <v>1102</v>
      </c>
      <c r="D147" s="286" t="s">
        <v>1102</v>
      </c>
      <c r="E147" s="287" t="s">
        <v>28</v>
      </c>
      <c r="F147" s="288">
        <v>187.969</v>
      </c>
      <c r="G147" s="38"/>
      <c r="H147" s="44"/>
    </row>
    <row r="148" spans="1:8" s="2" customFormat="1" ht="16.8" customHeight="1">
      <c r="A148" s="38"/>
      <c r="B148" s="44"/>
      <c r="C148" s="289" t="s">
        <v>28</v>
      </c>
      <c r="D148" s="289" t="s">
        <v>359</v>
      </c>
      <c r="E148" s="17" t="s">
        <v>28</v>
      </c>
      <c r="F148" s="290">
        <v>0</v>
      </c>
      <c r="G148" s="38"/>
      <c r="H148" s="44"/>
    </row>
    <row r="149" spans="1:8" s="2" customFormat="1" ht="16.8" customHeight="1">
      <c r="A149" s="38"/>
      <c r="B149" s="44"/>
      <c r="C149" s="289" t="s">
        <v>1102</v>
      </c>
      <c r="D149" s="289" t="s">
        <v>1103</v>
      </c>
      <c r="E149" s="17" t="s">
        <v>28</v>
      </c>
      <c r="F149" s="290">
        <v>187.969</v>
      </c>
      <c r="G149" s="38"/>
      <c r="H149" s="44"/>
    </row>
    <row r="150" spans="1:8" s="2" customFormat="1" ht="16.8" customHeight="1">
      <c r="A150" s="38"/>
      <c r="B150" s="44"/>
      <c r="C150" s="285" t="s">
        <v>1108</v>
      </c>
      <c r="D150" s="286" t="s">
        <v>1108</v>
      </c>
      <c r="E150" s="287" t="s">
        <v>28</v>
      </c>
      <c r="F150" s="288">
        <v>88.98</v>
      </c>
      <c r="G150" s="38"/>
      <c r="H150" s="44"/>
    </row>
    <row r="151" spans="1:8" s="2" customFormat="1" ht="16.8" customHeight="1">
      <c r="A151" s="38"/>
      <c r="B151" s="44"/>
      <c r="C151" s="289" t="s">
        <v>28</v>
      </c>
      <c r="D151" s="289" t="s">
        <v>359</v>
      </c>
      <c r="E151" s="17" t="s">
        <v>28</v>
      </c>
      <c r="F151" s="290">
        <v>0</v>
      </c>
      <c r="G151" s="38"/>
      <c r="H151" s="44"/>
    </row>
    <row r="152" spans="1:8" s="2" customFormat="1" ht="16.8" customHeight="1">
      <c r="A152" s="38"/>
      <c r="B152" s="44"/>
      <c r="C152" s="289" t="s">
        <v>1108</v>
      </c>
      <c r="D152" s="289" t="s">
        <v>1109</v>
      </c>
      <c r="E152" s="17" t="s">
        <v>28</v>
      </c>
      <c r="F152" s="290">
        <v>88.98</v>
      </c>
      <c r="G152" s="38"/>
      <c r="H152" s="44"/>
    </row>
    <row r="153" spans="1:8" s="2" customFormat="1" ht="16.8" customHeight="1">
      <c r="A153" s="38"/>
      <c r="B153" s="44"/>
      <c r="C153" s="285" t="s">
        <v>1114</v>
      </c>
      <c r="D153" s="286" t="s">
        <v>1114</v>
      </c>
      <c r="E153" s="287" t="s">
        <v>28</v>
      </c>
      <c r="F153" s="288">
        <v>0.056</v>
      </c>
      <c r="G153" s="38"/>
      <c r="H153" s="44"/>
    </row>
    <row r="154" spans="1:8" s="2" customFormat="1" ht="16.8" customHeight="1">
      <c r="A154" s="38"/>
      <c r="B154" s="44"/>
      <c r="C154" s="289" t="s">
        <v>1114</v>
      </c>
      <c r="D154" s="289" t="s">
        <v>1115</v>
      </c>
      <c r="E154" s="17" t="s">
        <v>28</v>
      </c>
      <c r="F154" s="290">
        <v>0.056</v>
      </c>
      <c r="G154" s="38"/>
      <c r="H154" s="44"/>
    </row>
    <row r="155" spans="1:8" s="2" customFormat="1" ht="16.8" customHeight="1">
      <c r="A155" s="38"/>
      <c r="B155" s="44"/>
      <c r="C155" s="291" t="s">
        <v>6060</v>
      </c>
      <c r="D155" s="38"/>
      <c r="E155" s="38"/>
      <c r="F155" s="38"/>
      <c r="G155" s="38"/>
      <c r="H155" s="44"/>
    </row>
    <row r="156" spans="1:8" s="2" customFormat="1" ht="16.8" customHeight="1">
      <c r="A156" s="38"/>
      <c r="B156" s="44"/>
      <c r="C156" s="289" t="s">
        <v>1111</v>
      </c>
      <c r="D156" s="289" t="s">
        <v>1112</v>
      </c>
      <c r="E156" s="17" t="s">
        <v>540</v>
      </c>
      <c r="F156" s="290">
        <v>0.087</v>
      </c>
      <c r="G156" s="38"/>
      <c r="H156" s="44"/>
    </row>
    <row r="157" spans="1:8" s="2" customFormat="1" ht="16.8" customHeight="1">
      <c r="A157" s="38"/>
      <c r="B157" s="44"/>
      <c r="C157" s="285" t="s">
        <v>446</v>
      </c>
      <c r="D157" s="286" t="s">
        <v>446</v>
      </c>
      <c r="E157" s="287" t="s">
        <v>28</v>
      </c>
      <c r="F157" s="288">
        <v>329.012</v>
      </c>
      <c r="G157" s="38"/>
      <c r="H157" s="44"/>
    </row>
    <row r="158" spans="1:8" s="2" customFormat="1" ht="16.8" customHeight="1">
      <c r="A158" s="38"/>
      <c r="B158" s="44"/>
      <c r="C158" s="289" t="s">
        <v>446</v>
      </c>
      <c r="D158" s="289" t="s">
        <v>447</v>
      </c>
      <c r="E158" s="17" t="s">
        <v>28</v>
      </c>
      <c r="F158" s="290">
        <v>329.012</v>
      </c>
      <c r="G158" s="38"/>
      <c r="H158" s="44"/>
    </row>
    <row r="159" spans="1:8" s="2" customFormat="1" ht="16.8" customHeight="1">
      <c r="A159" s="38"/>
      <c r="B159" s="44"/>
      <c r="C159" s="291" t="s">
        <v>6060</v>
      </c>
      <c r="D159" s="38"/>
      <c r="E159" s="38"/>
      <c r="F159" s="38"/>
      <c r="G159" s="38"/>
      <c r="H159" s="44"/>
    </row>
    <row r="160" spans="1:8" s="2" customFormat="1" ht="12">
      <c r="A160" s="38"/>
      <c r="B160" s="44"/>
      <c r="C160" s="289" t="s">
        <v>443</v>
      </c>
      <c r="D160" s="289" t="s">
        <v>6064</v>
      </c>
      <c r="E160" s="17" t="s">
        <v>355</v>
      </c>
      <c r="F160" s="290">
        <v>446.156</v>
      </c>
      <c r="G160" s="38"/>
      <c r="H160" s="44"/>
    </row>
    <row r="161" spans="1:8" s="2" customFormat="1" ht="16.8" customHeight="1">
      <c r="A161" s="38"/>
      <c r="B161" s="44"/>
      <c r="C161" s="285" t="s">
        <v>1123</v>
      </c>
      <c r="D161" s="286" t="s">
        <v>1123</v>
      </c>
      <c r="E161" s="287" t="s">
        <v>28</v>
      </c>
      <c r="F161" s="288">
        <v>187.969</v>
      </c>
      <c r="G161" s="38"/>
      <c r="H161" s="44"/>
    </row>
    <row r="162" spans="1:8" s="2" customFormat="1" ht="16.8" customHeight="1">
      <c r="A162" s="38"/>
      <c r="B162" s="44"/>
      <c r="C162" s="289" t="s">
        <v>1123</v>
      </c>
      <c r="D162" s="289" t="s">
        <v>1124</v>
      </c>
      <c r="E162" s="17" t="s">
        <v>28</v>
      </c>
      <c r="F162" s="290">
        <v>187.969</v>
      </c>
      <c r="G162" s="38"/>
      <c r="H162" s="44"/>
    </row>
    <row r="163" spans="1:8" s="2" customFormat="1" ht="16.8" customHeight="1">
      <c r="A163" s="38"/>
      <c r="B163" s="44"/>
      <c r="C163" s="285" t="s">
        <v>1129</v>
      </c>
      <c r="D163" s="286" t="s">
        <v>1129</v>
      </c>
      <c r="E163" s="287" t="s">
        <v>28</v>
      </c>
      <c r="F163" s="288">
        <v>88.98</v>
      </c>
      <c r="G163" s="38"/>
      <c r="H163" s="44"/>
    </row>
    <row r="164" spans="1:8" s="2" customFormat="1" ht="16.8" customHeight="1">
      <c r="A164" s="38"/>
      <c r="B164" s="44"/>
      <c r="C164" s="289" t="s">
        <v>1129</v>
      </c>
      <c r="D164" s="289" t="s">
        <v>1130</v>
      </c>
      <c r="E164" s="17" t="s">
        <v>28</v>
      </c>
      <c r="F164" s="290">
        <v>88.98</v>
      </c>
      <c r="G164" s="38"/>
      <c r="H164" s="44"/>
    </row>
    <row r="165" spans="1:8" s="2" customFormat="1" ht="16.8" customHeight="1">
      <c r="A165" s="38"/>
      <c r="B165" s="44"/>
      <c r="C165" s="285" t="s">
        <v>1135</v>
      </c>
      <c r="D165" s="286" t="s">
        <v>1135</v>
      </c>
      <c r="E165" s="287" t="s">
        <v>28</v>
      </c>
      <c r="F165" s="288">
        <v>225.563</v>
      </c>
      <c r="G165" s="38"/>
      <c r="H165" s="44"/>
    </row>
    <row r="166" spans="1:8" s="2" customFormat="1" ht="16.8" customHeight="1">
      <c r="A166" s="38"/>
      <c r="B166" s="44"/>
      <c r="C166" s="289" t="s">
        <v>1135</v>
      </c>
      <c r="D166" s="289" t="s">
        <v>1136</v>
      </c>
      <c r="E166" s="17" t="s">
        <v>28</v>
      </c>
      <c r="F166" s="290">
        <v>225.563</v>
      </c>
      <c r="G166" s="38"/>
      <c r="H166" s="44"/>
    </row>
    <row r="167" spans="1:8" s="2" customFormat="1" ht="16.8" customHeight="1">
      <c r="A167" s="38"/>
      <c r="B167" s="44"/>
      <c r="C167" s="291" t="s">
        <v>6060</v>
      </c>
      <c r="D167" s="38"/>
      <c r="E167" s="38"/>
      <c r="F167" s="38"/>
      <c r="G167" s="38"/>
      <c r="H167" s="44"/>
    </row>
    <row r="168" spans="1:8" s="2" customFormat="1" ht="12">
      <c r="A168" s="38"/>
      <c r="B168" s="44"/>
      <c r="C168" s="289" t="s">
        <v>1132</v>
      </c>
      <c r="D168" s="289" t="s">
        <v>1133</v>
      </c>
      <c r="E168" s="17" t="s">
        <v>398</v>
      </c>
      <c r="F168" s="290">
        <v>336.788</v>
      </c>
      <c r="G168" s="38"/>
      <c r="H168" s="44"/>
    </row>
    <row r="169" spans="1:8" s="2" customFormat="1" ht="16.8" customHeight="1">
      <c r="A169" s="38"/>
      <c r="B169" s="44"/>
      <c r="C169" s="285" t="s">
        <v>1144</v>
      </c>
      <c r="D169" s="286" t="s">
        <v>1144</v>
      </c>
      <c r="E169" s="287" t="s">
        <v>28</v>
      </c>
      <c r="F169" s="288">
        <v>6</v>
      </c>
      <c r="G169" s="38"/>
      <c r="H169" s="44"/>
    </row>
    <row r="170" spans="1:8" s="2" customFormat="1" ht="16.8" customHeight="1">
      <c r="A170" s="38"/>
      <c r="B170" s="44"/>
      <c r="C170" s="289" t="s">
        <v>1144</v>
      </c>
      <c r="D170" s="289" t="s">
        <v>385</v>
      </c>
      <c r="E170" s="17" t="s">
        <v>28</v>
      </c>
      <c r="F170" s="290">
        <v>6</v>
      </c>
      <c r="G170" s="38"/>
      <c r="H170" s="44"/>
    </row>
    <row r="171" spans="1:8" s="2" customFormat="1" ht="16.8" customHeight="1">
      <c r="A171" s="38"/>
      <c r="B171" s="44"/>
      <c r="C171" s="291" t="s">
        <v>6060</v>
      </c>
      <c r="D171" s="38"/>
      <c r="E171" s="38"/>
      <c r="F171" s="38"/>
      <c r="G171" s="38"/>
      <c r="H171" s="44"/>
    </row>
    <row r="172" spans="1:8" s="2" customFormat="1" ht="12">
      <c r="A172" s="38"/>
      <c r="B172" s="44"/>
      <c r="C172" s="289" t="s">
        <v>1141</v>
      </c>
      <c r="D172" s="289" t="s">
        <v>1142</v>
      </c>
      <c r="E172" s="17" t="s">
        <v>1086</v>
      </c>
      <c r="F172" s="290">
        <v>10</v>
      </c>
      <c r="G172" s="38"/>
      <c r="H172" s="44"/>
    </row>
    <row r="173" spans="1:8" s="2" customFormat="1" ht="16.8" customHeight="1">
      <c r="A173" s="38"/>
      <c r="B173" s="44"/>
      <c r="C173" s="285" t="s">
        <v>1151</v>
      </c>
      <c r="D173" s="286" t="s">
        <v>1151</v>
      </c>
      <c r="E173" s="287" t="s">
        <v>28</v>
      </c>
      <c r="F173" s="288">
        <v>62.47</v>
      </c>
      <c r="G173" s="38"/>
      <c r="H173" s="44"/>
    </row>
    <row r="174" spans="1:8" s="2" customFormat="1" ht="16.8" customHeight="1">
      <c r="A174" s="38"/>
      <c r="B174" s="44"/>
      <c r="C174" s="289" t="s">
        <v>1151</v>
      </c>
      <c r="D174" s="289" t="s">
        <v>805</v>
      </c>
      <c r="E174" s="17" t="s">
        <v>28</v>
      </c>
      <c r="F174" s="290">
        <v>62.47</v>
      </c>
      <c r="G174" s="38"/>
      <c r="H174" s="44"/>
    </row>
    <row r="175" spans="1:8" s="2" customFormat="1" ht="16.8" customHeight="1">
      <c r="A175" s="38"/>
      <c r="B175" s="44"/>
      <c r="C175" s="285" t="s">
        <v>1156</v>
      </c>
      <c r="D175" s="286" t="s">
        <v>1156</v>
      </c>
      <c r="E175" s="287" t="s">
        <v>28</v>
      </c>
      <c r="F175" s="288">
        <v>62.47</v>
      </c>
      <c r="G175" s="38"/>
      <c r="H175" s="44"/>
    </row>
    <row r="176" spans="1:8" s="2" customFormat="1" ht="16.8" customHeight="1">
      <c r="A176" s="38"/>
      <c r="B176" s="44"/>
      <c r="C176" s="289" t="s">
        <v>1156</v>
      </c>
      <c r="D176" s="289" t="s">
        <v>805</v>
      </c>
      <c r="E176" s="17" t="s">
        <v>28</v>
      </c>
      <c r="F176" s="290">
        <v>62.47</v>
      </c>
      <c r="G176" s="38"/>
      <c r="H176" s="44"/>
    </row>
    <row r="177" spans="1:8" s="2" customFormat="1" ht="16.8" customHeight="1">
      <c r="A177" s="38"/>
      <c r="B177" s="44"/>
      <c r="C177" s="285" t="s">
        <v>1161</v>
      </c>
      <c r="D177" s="286" t="s">
        <v>1161</v>
      </c>
      <c r="E177" s="287" t="s">
        <v>28</v>
      </c>
      <c r="F177" s="288">
        <v>34.4</v>
      </c>
      <c r="G177" s="38"/>
      <c r="H177" s="44"/>
    </row>
    <row r="178" spans="1:8" s="2" customFormat="1" ht="16.8" customHeight="1">
      <c r="A178" s="38"/>
      <c r="B178" s="44"/>
      <c r="C178" s="289" t="s">
        <v>1161</v>
      </c>
      <c r="D178" s="289" t="s">
        <v>1162</v>
      </c>
      <c r="E178" s="17" t="s">
        <v>28</v>
      </c>
      <c r="F178" s="290">
        <v>34.4</v>
      </c>
      <c r="G178" s="38"/>
      <c r="H178" s="44"/>
    </row>
    <row r="179" spans="1:8" s="2" customFormat="1" ht="16.8" customHeight="1">
      <c r="A179" s="38"/>
      <c r="B179" s="44"/>
      <c r="C179" s="285" t="s">
        <v>1167</v>
      </c>
      <c r="D179" s="286" t="s">
        <v>1167</v>
      </c>
      <c r="E179" s="287" t="s">
        <v>28</v>
      </c>
      <c r="F179" s="288">
        <v>32</v>
      </c>
      <c r="G179" s="38"/>
      <c r="H179" s="44"/>
    </row>
    <row r="180" spans="1:8" s="2" customFormat="1" ht="16.8" customHeight="1">
      <c r="A180" s="38"/>
      <c r="B180" s="44"/>
      <c r="C180" s="289" t="s">
        <v>28</v>
      </c>
      <c r="D180" s="289" t="s">
        <v>582</v>
      </c>
      <c r="E180" s="17" t="s">
        <v>28</v>
      </c>
      <c r="F180" s="290">
        <v>0</v>
      </c>
      <c r="G180" s="38"/>
      <c r="H180" s="44"/>
    </row>
    <row r="181" spans="1:8" s="2" customFormat="1" ht="16.8" customHeight="1">
      <c r="A181" s="38"/>
      <c r="B181" s="44"/>
      <c r="C181" s="289" t="s">
        <v>1167</v>
      </c>
      <c r="D181" s="289" t="s">
        <v>1168</v>
      </c>
      <c r="E181" s="17" t="s">
        <v>28</v>
      </c>
      <c r="F181" s="290">
        <v>32</v>
      </c>
      <c r="G181" s="38"/>
      <c r="H181" s="44"/>
    </row>
    <row r="182" spans="1:8" s="2" customFormat="1" ht="16.8" customHeight="1">
      <c r="A182" s="38"/>
      <c r="B182" s="44"/>
      <c r="C182" s="285" t="s">
        <v>1180</v>
      </c>
      <c r="D182" s="286" t="s">
        <v>1180</v>
      </c>
      <c r="E182" s="287" t="s">
        <v>28</v>
      </c>
      <c r="F182" s="288">
        <v>201.738</v>
      </c>
      <c r="G182" s="38"/>
      <c r="H182" s="44"/>
    </row>
    <row r="183" spans="1:8" s="2" customFormat="1" ht="16.8" customHeight="1">
      <c r="A183" s="38"/>
      <c r="B183" s="44"/>
      <c r="C183" s="289" t="s">
        <v>28</v>
      </c>
      <c r="D183" s="289" t="s">
        <v>1179</v>
      </c>
      <c r="E183" s="17" t="s">
        <v>28</v>
      </c>
      <c r="F183" s="290">
        <v>0</v>
      </c>
      <c r="G183" s="38"/>
      <c r="H183" s="44"/>
    </row>
    <row r="184" spans="1:8" s="2" customFormat="1" ht="16.8" customHeight="1">
      <c r="A184" s="38"/>
      <c r="B184" s="44"/>
      <c r="C184" s="289" t="s">
        <v>1180</v>
      </c>
      <c r="D184" s="289" t="s">
        <v>1181</v>
      </c>
      <c r="E184" s="17" t="s">
        <v>28</v>
      </c>
      <c r="F184" s="290">
        <v>201.738</v>
      </c>
      <c r="G184" s="38"/>
      <c r="H184" s="44"/>
    </row>
    <row r="185" spans="1:8" s="2" customFormat="1" ht="16.8" customHeight="1">
      <c r="A185" s="38"/>
      <c r="B185" s="44"/>
      <c r="C185" s="285" t="s">
        <v>455</v>
      </c>
      <c r="D185" s="286" t="s">
        <v>455</v>
      </c>
      <c r="E185" s="287" t="s">
        <v>28</v>
      </c>
      <c r="F185" s="288">
        <v>446.156</v>
      </c>
      <c r="G185" s="38"/>
      <c r="H185" s="44"/>
    </row>
    <row r="186" spans="1:8" s="2" customFormat="1" ht="16.8" customHeight="1">
      <c r="A186" s="38"/>
      <c r="B186" s="44"/>
      <c r="C186" s="289" t="s">
        <v>455</v>
      </c>
      <c r="D186" s="289" t="s">
        <v>456</v>
      </c>
      <c r="E186" s="17" t="s">
        <v>28</v>
      </c>
      <c r="F186" s="290">
        <v>446.156</v>
      </c>
      <c r="G186" s="38"/>
      <c r="H186" s="44"/>
    </row>
    <row r="187" spans="1:8" s="2" customFormat="1" ht="16.8" customHeight="1">
      <c r="A187" s="38"/>
      <c r="B187" s="44"/>
      <c r="C187" s="291" t="s">
        <v>6060</v>
      </c>
      <c r="D187" s="38"/>
      <c r="E187" s="38"/>
      <c r="F187" s="38"/>
      <c r="G187" s="38"/>
      <c r="H187" s="44"/>
    </row>
    <row r="188" spans="1:8" s="2" customFormat="1" ht="12">
      <c r="A188" s="38"/>
      <c r="B188" s="44"/>
      <c r="C188" s="289" t="s">
        <v>452</v>
      </c>
      <c r="D188" s="289" t="s">
        <v>453</v>
      </c>
      <c r="E188" s="17" t="s">
        <v>355</v>
      </c>
      <c r="F188" s="290">
        <v>353.361</v>
      </c>
      <c r="G188" s="38"/>
      <c r="H188" s="44"/>
    </row>
    <row r="189" spans="1:8" s="2" customFormat="1" ht="16.8" customHeight="1">
      <c r="A189" s="38"/>
      <c r="B189" s="44"/>
      <c r="C189" s="285" t="s">
        <v>1186</v>
      </c>
      <c r="D189" s="286" t="s">
        <v>1186</v>
      </c>
      <c r="E189" s="287" t="s">
        <v>28</v>
      </c>
      <c r="F189" s="288">
        <v>242.086</v>
      </c>
      <c r="G189" s="38"/>
      <c r="H189" s="44"/>
    </row>
    <row r="190" spans="1:8" s="2" customFormat="1" ht="16.8" customHeight="1">
      <c r="A190" s="38"/>
      <c r="B190" s="44"/>
      <c r="C190" s="289" t="s">
        <v>1186</v>
      </c>
      <c r="D190" s="289" t="s">
        <v>1187</v>
      </c>
      <c r="E190" s="17" t="s">
        <v>28</v>
      </c>
      <c r="F190" s="290">
        <v>242.086</v>
      </c>
      <c r="G190" s="38"/>
      <c r="H190" s="44"/>
    </row>
    <row r="191" spans="1:8" s="2" customFormat="1" ht="16.8" customHeight="1">
      <c r="A191" s="38"/>
      <c r="B191" s="44"/>
      <c r="C191" s="285" t="s">
        <v>1198</v>
      </c>
      <c r="D191" s="286" t="s">
        <v>1198</v>
      </c>
      <c r="E191" s="287" t="s">
        <v>28</v>
      </c>
      <c r="F191" s="288">
        <v>161.15</v>
      </c>
      <c r="G191" s="38"/>
      <c r="H191" s="44"/>
    </row>
    <row r="192" spans="1:8" s="2" customFormat="1" ht="16.8" customHeight="1">
      <c r="A192" s="38"/>
      <c r="B192" s="44"/>
      <c r="C192" s="289" t="s">
        <v>1198</v>
      </c>
      <c r="D192" s="289" t="s">
        <v>1199</v>
      </c>
      <c r="E192" s="17" t="s">
        <v>28</v>
      </c>
      <c r="F192" s="290">
        <v>161.15</v>
      </c>
      <c r="G192" s="38"/>
      <c r="H192" s="44"/>
    </row>
    <row r="193" spans="1:8" s="2" customFormat="1" ht="16.8" customHeight="1">
      <c r="A193" s="38"/>
      <c r="B193" s="44"/>
      <c r="C193" s="285" t="s">
        <v>1204</v>
      </c>
      <c r="D193" s="286" t="s">
        <v>1204</v>
      </c>
      <c r="E193" s="287" t="s">
        <v>28</v>
      </c>
      <c r="F193" s="288">
        <v>164.373</v>
      </c>
      <c r="G193" s="38"/>
      <c r="H193" s="44"/>
    </row>
    <row r="194" spans="1:8" s="2" customFormat="1" ht="16.8" customHeight="1">
      <c r="A194" s="38"/>
      <c r="B194" s="44"/>
      <c r="C194" s="289" t="s">
        <v>1204</v>
      </c>
      <c r="D194" s="289" t="s">
        <v>1205</v>
      </c>
      <c r="E194" s="17" t="s">
        <v>28</v>
      </c>
      <c r="F194" s="290">
        <v>164.373</v>
      </c>
      <c r="G194" s="38"/>
      <c r="H194" s="44"/>
    </row>
    <row r="195" spans="1:8" s="2" customFormat="1" ht="16.8" customHeight="1">
      <c r="A195" s="38"/>
      <c r="B195" s="44"/>
      <c r="C195" s="285" t="s">
        <v>1210</v>
      </c>
      <c r="D195" s="286" t="s">
        <v>1210</v>
      </c>
      <c r="E195" s="287" t="s">
        <v>28</v>
      </c>
      <c r="F195" s="288">
        <v>161.15</v>
      </c>
      <c r="G195" s="38"/>
      <c r="H195" s="44"/>
    </row>
    <row r="196" spans="1:8" s="2" customFormat="1" ht="16.8" customHeight="1">
      <c r="A196" s="38"/>
      <c r="B196" s="44"/>
      <c r="C196" s="289" t="s">
        <v>1210</v>
      </c>
      <c r="D196" s="289" t="s">
        <v>1199</v>
      </c>
      <c r="E196" s="17" t="s">
        <v>28</v>
      </c>
      <c r="F196" s="290">
        <v>161.15</v>
      </c>
      <c r="G196" s="38"/>
      <c r="H196" s="44"/>
    </row>
    <row r="197" spans="1:8" s="2" customFormat="1" ht="16.8" customHeight="1">
      <c r="A197" s="38"/>
      <c r="B197" s="44"/>
      <c r="C197" s="285" t="s">
        <v>1215</v>
      </c>
      <c r="D197" s="286" t="s">
        <v>1215</v>
      </c>
      <c r="E197" s="287" t="s">
        <v>28</v>
      </c>
      <c r="F197" s="288">
        <v>18.9</v>
      </c>
      <c r="G197" s="38"/>
      <c r="H197" s="44"/>
    </row>
    <row r="198" spans="1:8" s="2" customFormat="1" ht="16.8" customHeight="1">
      <c r="A198" s="38"/>
      <c r="B198" s="44"/>
      <c r="C198" s="289" t="s">
        <v>1215</v>
      </c>
      <c r="D198" s="289" t="s">
        <v>1216</v>
      </c>
      <c r="E198" s="17" t="s">
        <v>28</v>
      </c>
      <c r="F198" s="290">
        <v>18.9</v>
      </c>
      <c r="G198" s="38"/>
      <c r="H198" s="44"/>
    </row>
    <row r="199" spans="1:8" s="2" customFormat="1" ht="16.8" customHeight="1">
      <c r="A199" s="38"/>
      <c r="B199" s="44"/>
      <c r="C199" s="291" t="s">
        <v>6060</v>
      </c>
      <c r="D199" s="38"/>
      <c r="E199" s="38"/>
      <c r="F199" s="38"/>
      <c r="G199" s="38"/>
      <c r="H199" s="44"/>
    </row>
    <row r="200" spans="1:8" s="2" customFormat="1" ht="16.8" customHeight="1">
      <c r="A200" s="38"/>
      <c r="B200" s="44"/>
      <c r="C200" s="289" t="s">
        <v>1212</v>
      </c>
      <c r="D200" s="289" t="s">
        <v>1213</v>
      </c>
      <c r="E200" s="17" t="s">
        <v>612</v>
      </c>
      <c r="F200" s="290">
        <v>139.85</v>
      </c>
      <c r="G200" s="38"/>
      <c r="H200" s="44"/>
    </row>
    <row r="201" spans="1:8" s="2" customFormat="1" ht="16.8" customHeight="1">
      <c r="A201" s="38"/>
      <c r="B201" s="44"/>
      <c r="C201" s="285" t="s">
        <v>1224</v>
      </c>
      <c r="D201" s="286" t="s">
        <v>1224</v>
      </c>
      <c r="E201" s="287" t="s">
        <v>28</v>
      </c>
      <c r="F201" s="288">
        <v>153.835</v>
      </c>
      <c r="G201" s="38"/>
      <c r="H201" s="44"/>
    </row>
    <row r="202" spans="1:8" s="2" customFormat="1" ht="16.8" customHeight="1">
      <c r="A202" s="38"/>
      <c r="B202" s="44"/>
      <c r="C202" s="289" t="s">
        <v>1224</v>
      </c>
      <c r="D202" s="289" t="s">
        <v>1225</v>
      </c>
      <c r="E202" s="17" t="s">
        <v>28</v>
      </c>
      <c r="F202" s="290">
        <v>153.835</v>
      </c>
      <c r="G202" s="38"/>
      <c r="H202" s="44"/>
    </row>
    <row r="203" spans="1:8" s="2" customFormat="1" ht="16.8" customHeight="1">
      <c r="A203" s="38"/>
      <c r="B203" s="44"/>
      <c r="C203" s="285" t="s">
        <v>1230</v>
      </c>
      <c r="D203" s="286" t="s">
        <v>1230</v>
      </c>
      <c r="E203" s="287" t="s">
        <v>28</v>
      </c>
      <c r="F203" s="288">
        <v>12</v>
      </c>
      <c r="G203" s="38"/>
      <c r="H203" s="44"/>
    </row>
    <row r="204" spans="1:8" s="2" customFormat="1" ht="16.8" customHeight="1">
      <c r="A204" s="38"/>
      <c r="B204" s="44"/>
      <c r="C204" s="289" t="s">
        <v>28</v>
      </c>
      <c r="D204" s="289" t="s">
        <v>626</v>
      </c>
      <c r="E204" s="17" t="s">
        <v>28</v>
      </c>
      <c r="F204" s="290">
        <v>0</v>
      </c>
      <c r="G204" s="38"/>
      <c r="H204" s="44"/>
    </row>
    <row r="205" spans="1:8" s="2" customFormat="1" ht="16.8" customHeight="1">
      <c r="A205" s="38"/>
      <c r="B205" s="44"/>
      <c r="C205" s="289" t="s">
        <v>1230</v>
      </c>
      <c r="D205" s="289" t="s">
        <v>1231</v>
      </c>
      <c r="E205" s="17" t="s">
        <v>28</v>
      </c>
      <c r="F205" s="290">
        <v>12</v>
      </c>
      <c r="G205" s="38"/>
      <c r="H205" s="44"/>
    </row>
    <row r="206" spans="1:8" s="2" customFormat="1" ht="16.8" customHeight="1">
      <c r="A206" s="38"/>
      <c r="B206" s="44"/>
      <c r="C206" s="285" t="s">
        <v>1236</v>
      </c>
      <c r="D206" s="286" t="s">
        <v>1236</v>
      </c>
      <c r="E206" s="287" t="s">
        <v>28</v>
      </c>
      <c r="F206" s="288">
        <v>13.2</v>
      </c>
      <c r="G206" s="38"/>
      <c r="H206" s="44"/>
    </row>
    <row r="207" spans="1:8" s="2" customFormat="1" ht="16.8" customHeight="1">
      <c r="A207" s="38"/>
      <c r="B207" s="44"/>
      <c r="C207" s="289" t="s">
        <v>1236</v>
      </c>
      <c r="D207" s="289" t="s">
        <v>1237</v>
      </c>
      <c r="E207" s="17" t="s">
        <v>28</v>
      </c>
      <c r="F207" s="290">
        <v>13.2</v>
      </c>
      <c r="G207" s="38"/>
      <c r="H207" s="44"/>
    </row>
    <row r="208" spans="1:8" s="2" customFormat="1" ht="16.8" customHeight="1">
      <c r="A208" s="38"/>
      <c r="B208" s="44"/>
      <c r="C208" s="285" t="s">
        <v>1242</v>
      </c>
      <c r="D208" s="286" t="s">
        <v>1242</v>
      </c>
      <c r="E208" s="287" t="s">
        <v>28</v>
      </c>
      <c r="F208" s="288">
        <v>161.15</v>
      </c>
      <c r="G208" s="38"/>
      <c r="H208" s="44"/>
    </row>
    <row r="209" spans="1:8" s="2" customFormat="1" ht="16.8" customHeight="1">
      <c r="A209" s="38"/>
      <c r="B209" s="44"/>
      <c r="C209" s="289" t="s">
        <v>1242</v>
      </c>
      <c r="D209" s="289" t="s">
        <v>1199</v>
      </c>
      <c r="E209" s="17" t="s">
        <v>28</v>
      </c>
      <c r="F209" s="290">
        <v>161.15</v>
      </c>
      <c r="G209" s="38"/>
      <c r="H209" s="44"/>
    </row>
    <row r="210" spans="1:8" s="2" customFormat="1" ht="16.8" customHeight="1">
      <c r="A210" s="38"/>
      <c r="B210" s="44"/>
      <c r="C210" s="291" t="s">
        <v>6060</v>
      </c>
      <c r="D210" s="38"/>
      <c r="E210" s="38"/>
      <c r="F210" s="38"/>
      <c r="G210" s="38"/>
      <c r="H210" s="44"/>
    </row>
    <row r="211" spans="1:8" s="2" customFormat="1" ht="12">
      <c r="A211" s="38"/>
      <c r="B211" s="44"/>
      <c r="C211" s="289" t="s">
        <v>1239</v>
      </c>
      <c r="D211" s="289" t="s">
        <v>6065</v>
      </c>
      <c r="E211" s="17" t="s">
        <v>398</v>
      </c>
      <c r="F211" s="290">
        <v>182.128</v>
      </c>
      <c r="G211" s="38"/>
      <c r="H211" s="44"/>
    </row>
    <row r="212" spans="1:8" s="2" customFormat="1" ht="16.8" customHeight="1">
      <c r="A212" s="38"/>
      <c r="B212" s="44"/>
      <c r="C212" s="285" t="s">
        <v>465</v>
      </c>
      <c r="D212" s="286" t="s">
        <v>465</v>
      </c>
      <c r="E212" s="287" t="s">
        <v>28</v>
      </c>
      <c r="F212" s="288">
        <v>353.361</v>
      </c>
      <c r="G212" s="38"/>
      <c r="H212" s="44"/>
    </row>
    <row r="213" spans="1:8" s="2" customFormat="1" ht="16.8" customHeight="1">
      <c r="A213" s="38"/>
      <c r="B213" s="44"/>
      <c r="C213" s="289" t="s">
        <v>465</v>
      </c>
      <c r="D213" s="289" t="s">
        <v>466</v>
      </c>
      <c r="E213" s="17" t="s">
        <v>28</v>
      </c>
      <c r="F213" s="290">
        <v>353.361</v>
      </c>
      <c r="G213" s="38"/>
      <c r="H213" s="44"/>
    </row>
    <row r="214" spans="1:8" s="2" customFormat="1" ht="16.8" customHeight="1">
      <c r="A214" s="38"/>
      <c r="B214" s="44"/>
      <c r="C214" s="285" t="s">
        <v>1250</v>
      </c>
      <c r="D214" s="286" t="s">
        <v>1250</v>
      </c>
      <c r="E214" s="287" t="s">
        <v>28</v>
      </c>
      <c r="F214" s="288">
        <v>218.554</v>
      </c>
      <c r="G214" s="38"/>
      <c r="H214" s="44"/>
    </row>
    <row r="215" spans="1:8" s="2" customFormat="1" ht="16.8" customHeight="1">
      <c r="A215" s="38"/>
      <c r="B215" s="44"/>
      <c r="C215" s="289" t="s">
        <v>1250</v>
      </c>
      <c r="D215" s="289" t="s">
        <v>1251</v>
      </c>
      <c r="E215" s="17" t="s">
        <v>28</v>
      </c>
      <c r="F215" s="290">
        <v>218.554</v>
      </c>
      <c r="G215" s="38"/>
      <c r="H215" s="44"/>
    </row>
    <row r="216" spans="1:8" s="2" customFormat="1" ht="16.8" customHeight="1">
      <c r="A216" s="38"/>
      <c r="B216" s="44"/>
      <c r="C216" s="285" t="s">
        <v>1256</v>
      </c>
      <c r="D216" s="286" t="s">
        <v>1256</v>
      </c>
      <c r="E216" s="287" t="s">
        <v>28</v>
      </c>
      <c r="F216" s="288">
        <v>201.738</v>
      </c>
      <c r="G216" s="38"/>
      <c r="H216" s="44"/>
    </row>
    <row r="217" spans="1:8" s="2" customFormat="1" ht="16.8" customHeight="1">
      <c r="A217" s="38"/>
      <c r="B217" s="44"/>
      <c r="C217" s="289" t="s">
        <v>1256</v>
      </c>
      <c r="D217" s="289" t="s">
        <v>1257</v>
      </c>
      <c r="E217" s="17" t="s">
        <v>28</v>
      </c>
      <c r="F217" s="290">
        <v>201.738</v>
      </c>
      <c r="G217" s="38"/>
      <c r="H217" s="44"/>
    </row>
    <row r="218" spans="1:8" s="2" customFormat="1" ht="16.8" customHeight="1">
      <c r="A218" s="38"/>
      <c r="B218" s="44"/>
      <c r="C218" s="291" t="s">
        <v>6060</v>
      </c>
      <c r="D218" s="38"/>
      <c r="E218" s="38"/>
      <c r="F218" s="38"/>
      <c r="G218" s="38"/>
      <c r="H218" s="44"/>
    </row>
    <row r="219" spans="1:8" s="2" customFormat="1" ht="16.8" customHeight="1">
      <c r="A219" s="38"/>
      <c r="B219" s="44"/>
      <c r="C219" s="289" t="s">
        <v>1253</v>
      </c>
      <c r="D219" s="289" t="s">
        <v>1254</v>
      </c>
      <c r="E219" s="17" t="s">
        <v>398</v>
      </c>
      <c r="F219" s="290">
        <v>228.783</v>
      </c>
      <c r="G219" s="38"/>
      <c r="H219" s="44"/>
    </row>
    <row r="220" spans="1:8" s="2" customFormat="1" ht="16.8" customHeight="1">
      <c r="A220" s="38"/>
      <c r="B220" s="44"/>
      <c r="C220" s="285" t="s">
        <v>1265</v>
      </c>
      <c r="D220" s="286" t="s">
        <v>1265</v>
      </c>
      <c r="E220" s="287" t="s">
        <v>28</v>
      </c>
      <c r="F220" s="288">
        <v>75.498</v>
      </c>
      <c r="G220" s="38"/>
      <c r="H220" s="44"/>
    </row>
    <row r="221" spans="1:8" s="2" customFormat="1" ht="16.8" customHeight="1">
      <c r="A221" s="38"/>
      <c r="B221" s="44"/>
      <c r="C221" s="289" t="s">
        <v>1265</v>
      </c>
      <c r="D221" s="289" t="s">
        <v>1266</v>
      </c>
      <c r="E221" s="17" t="s">
        <v>28</v>
      </c>
      <c r="F221" s="290">
        <v>75.498</v>
      </c>
      <c r="G221" s="38"/>
      <c r="H221" s="44"/>
    </row>
    <row r="222" spans="1:8" s="2" customFormat="1" ht="16.8" customHeight="1">
      <c r="A222" s="38"/>
      <c r="B222" s="44"/>
      <c r="C222" s="285" t="s">
        <v>1271</v>
      </c>
      <c r="D222" s="286" t="s">
        <v>1271</v>
      </c>
      <c r="E222" s="287" t="s">
        <v>28</v>
      </c>
      <c r="F222" s="288">
        <v>228.783</v>
      </c>
      <c r="G222" s="38"/>
      <c r="H222" s="44"/>
    </row>
    <row r="223" spans="1:8" s="2" customFormat="1" ht="16.8" customHeight="1">
      <c r="A223" s="38"/>
      <c r="B223" s="44"/>
      <c r="C223" s="289" t="s">
        <v>1271</v>
      </c>
      <c r="D223" s="289" t="s">
        <v>1272</v>
      </c>
      <c r="E223" s="17" t="s">
        <v>28</v>
      </c>
      <c r="F223" s="290">
        <v>228.783</v>
      </c>
      <c r="G223" s="38"/>
      <c r="H223" s="44"/>
    </row>
    <row r="224" spans="1:8" s="2" customFormat="1" ht="16.8" customHeight="1">
      <c r="A224" s="38"/>
      <c r="B224" s="44"/>
      <c r="C224" s="285" t="s">
        <v>1277</v>
      </c>
      <c r="D224" s="286" t="s">
        <v>1277</v>
      </c>
      <c r="E224" s="287" t="s">
        <v>28</v>
      </c>
      <c r="F224" s="288">
        <v>274.54</v>
      </c>
      <c r="G224" s="38"/>
      <c r="H224" s="44"/>
    </row>
    <row r="225" spans="1:8" s="2" customFormat="1" ht="16.8" customHeight="1">
      <c r="A225" s="38"/>
      <c r="B225" s="44"/>
      <c r="C225" s="289" t="s">
        <v>1277</v>
      </c>
      <c r="D225" s="289" t="s">
        <v>1278</v>
      </c>
      <c r="E225" s="17" t="s">
        <v>28</v>
      </c>
      <c r="F225" s="290">
        <v>274.54</v>
      </c>
      <c r="G225" s="38"/>
      <c r="H225" s="44"/>
    </row>
    <row r="226" spans="1:8" s="2" customFormat="1" ht="16.8" customHeight="1">
      <c r="A226" s="38"/>
      <c r="B226" s="44"/>
      <c r="C226" s="285" t="s">
        <v>1289</v>
      </c>
      <c r="D226" s="286" t="s">
        <v>1289</v>
      </c>
      <c r="E226" s="287" t="s">
        <v>28</v>
      </c>
      <c r="F226" s="288">
        <v>1</v>
      </c>
      <c r="G226" s="38"/>
      <c r="H226" s="44"/>
    </row>
    <row r="227" spans="1:8" s="2" customFormat="1" ht="16.8" customHeight="1">
      <c r="A227" s="38"/>
      <c r="B227" s="44"/>
      <c r="C227" s="289" t="s">
        <v>28</v>
      </c>
      <c r="D227" s="289" t="s">
        <v>1088</v>
      </c>
      <c r="E227" s="17" t="s">
        <v>28</v>
      </c>
      <c r="F227" s="290">
        <v>0</v>
      </c>
      <c r="G227" s="38"/>
      <c r="H227" s="44"/>
    </row>
    <row r="228" spans="1:8" s="2" customFormat="1" ht="16.8" customHeight="1">
      <c r="A228" s="38"/>
      <c r="B228" s="44"/>
      <c r="C228" s="289" t="s">
        <v>1289</v>
      </c>
      <c r="D228" s="289" t="s">
        <v>82</v>
      </c>
      <c r="E228" s="17" t="s">
        <v>28</v>
      </c>
      <c r="F228" s="290">
        <v>1</v>
      </c>
      <c r="G228" s="38"/>
      <c r="H228" s="44"/>
    </row>
    <row r="229" spans="1:8" s="2" customFormat="1" ht="16.8" customHeight="1">
      <c r="A229" s="38"/>
      <c r="B229" s="44"/>
      <c r="C229" s="285" t="s">
        <v>1300</v>
      </c>
      <c r="D229" s="286" t="s">
        <v>1300</v>
      </c>
      <c r="E229" s="287" t="s">
        <v>28</v>
      </c>
      <c r="F229" s="288">
        <v>0.634</v>
      </c>
      <c r="G229" s="38"/>
      <c r="H229" s="44"/>
    </row>
    <row r="230" spans="1:8" s="2" customFormat="1" ht="16.8" customHeight="1">
      <c r="A230" s="38"/>
      <c r="B230" s="44"/>
      <c r="C230" s="289" t="s">
        <v>1300</v>
      </c>
      <c r="D230" s="289" t="s">
        <v>1301</v>
      </c>
      <c r="E230" s="17" t="s">
        <v>28</v>
      </c>
      <c r="F230" s="290">
        <v>0.634</v>
      </c>
      <c r="G230" s="38"/>
      <c r="H230" s="44"/>
    </row>
    <row r="231" spans="1:8" s="2" customFormat="1" ht="16.8" customHeight="1">
      <c r="A231" s="38"/>
      <c r="B231" s="44"/>
      <c r="C231" s="291" t="s">
        <v>6060</v>
      </c>
      <c r="D231" s="38"/>
      <c r="E231" s="38"/>
      <c r="F231" s="38"/>
      <c r="G231" s="38"/>
      <c r="H231" s="44"/>
    </row>
    <row r="232" spans="1:8" s="2" customFormat="1" ht="12">
      <c r="A232" s="38"/>
      <c r="B232" s="44"/>
      <c r="C232" s="289" t="s">
        <v>1297</v>
      </c>
      <c r="D232" s="289" t="s">
        <v>1298</v>
      </c>
      <c r="E232" s="17" t="s">
        <v>355</v>
      </c>
      <c r="F232" s="290">
        <v>9.848</v>
      </c>
      <c r="G232" s="38"/>
      <c r="H232" s="44"/>
    </row>
    <row r="233" spans="1:8" s="2" customFormat="1" ht="16.8" customHeight="1">
      <c r="A233" s="38"/>
      <c r="B233" s="44"/>
      <c r="C233" s="285" t="s">
        <v>1312</v>
      </c>
      <c r="D233" s="286" t="s">
        <v>1312</v>
      </c>
      <c r="E233" s="287" t="s">
        <v>28</v>
      </c>
      <c r="F233" s="288">
        <v>267.38</v>
      </c>
      <c r="G233" s="38"/>
      <c r="H233" s="44"/>
    </row>
    <row r="234" spans="1:8" s="2" customFormat="1" ht="16.8" customHeight="1">
      <c r="A234" s="38"/>
      <c r="B234" s="44"/>
      <c r="C234" s="289" t="s">
        <v>28</v>
      </c>
      <c r="D234" s="289" t="s">
        <v>1311</v>
      </c>
      <c r="E234" s="17" t="s">
        <v>28</v>
      </c>
      <c r="F234" s="290">
        <v>0</v>
      </c>
      <c r="G234" s="38"/>
      <c r="H234" s="44"/>
    </row>
    <row r="235" spans="1:8" s="2" customFormat="1" ht="16.8" customHeight="1">
      <c r="A235" s="38"/>
      <c r="B235" s="44"/>
      <c r="C235" s="289" t="s">
        <v>1312</v>
      </c>
      <c r="D235" s="289" t="s">
        <v>1313</v>
      </c>
      <c r="E235" s="17" t="s">
        <v>28</v>
      </c>
      <c r="F235" s="290">
        <v>267.38</v>
      </c>
      <c r="G235" s="38"/>
      <c r="H235" s="44"/>
    </row>
    <row r="236" spans="1:8" s="2" customFormat="1" ht="16.8" customHeight="1">
      <c r="A236" s="38"/>
      <c r="B236" s="44"/>
      <c r="C236" s="291" t="s">
        <v>6060</v>
      </c>
      <c r="D236" s="38"/>
      <c r="E236" s="38"/>
      <c r="F236" s="38"/>
      <c r="G236" s="38"/>
      <c r="H236" s="44"/>
    </row>
    <row r="237" spans="1:8" s="2" customFormat="1" ht="12">
      <c r="A237" s="38"/>
      <c r="B237" s="44"/>
      <c r="C237" s="289" t="s">
        <v>1308</v>
      </c>
      <c r="D237" s="289" t="s">
        <v>1309</v>
      </c>
      <c r="E237" s="17" t="s">
        <v>612</v>
      </c>
      <c r="F237" s="290">
        <v>323.08</v>
      </c>
      <c r="G237" s="38"/>
      <c r="H237" s="44"/>
    </row>
    <row r="238" spans="1:8" s="2" customFormat="1" ht="16.8" customHeight="1">
      <c r="A238" s="38"/>
      <c r="B238" s="44"/>
      <c r="C238" s="285" t="s">
        <v>471</v>
      </c>
      <c r="D238" s="286" t="s">
        <v>471</v>
      </c>
      <c r="E238" s="287" t="s">
        <v>28</v>
      </c>
      <c r="F238" s="288">
        <v>353.361</v>
      </c>
      <c r="G238" s="38"/>
      <c r="H238" s="44"/>
    </row>
    <row r="239" spans="1:8" s="2" customFormat="1" ht="16.8" customHeight="1">
      <c r="A239" s="38"/>
      <c r="B239" s="44"/>
      <c r="C239" s="289" t="s">
        <v>471</v>
      </c>
      <c r="D239" s="289" t="s">
        <v>466</v>
      </c>
      <c r="E239" s="17" t="s">
        <v>28</v>
      </c>
      <c r="F239" s="290">
        <v>353.361</v>
      </c>
      <c r="G239" s="38"/>
      <c r="H239" s="44"/>
    </row>
    <row r="240" spans="1:8" s="2" customFormat="1" ht="16.8" customHeight="1">
      <c r="A240" s="38"/>
      <c r="B240" s="44"/>
      <c r="C240" s="285" t="s">
        <v>1321</v>
      </c>
      <c r="D240" s="286" t="s">
        <v>1321</v>
      </c>
      <c r="E240" s="287" t="s">
        <v>28</v>
      </c>
      <c r="F240" s="288">
        <v>355.388</v>
      </c>
      <c r="G240" s="38"/>
      <c r="H240" s="44"/>
    </row>
    <row r="241" spans="1:8" s="2" customFormat="1" ht="16.8" customHeight="1">
      <c r="A241" s="38"/>
      <c r="B241" s="44"/>
      <c r="C241" s="289" t="s">
        <v>1321</v>
      </c>
      <c r="D241" s="289" t="s">
        <v>1322</v>
      </c>
      <c r="E241" s="17" t="s">
        <v>28</v>
      </c>
      <c r="F241" s="290">
        <v>355.388</v>
      </c>
      <c r="G241" s="38"/>
      <c r="H241" s="44"/>
    </row>
    <row r="242" spans="1:8" s="2" customFormat="1" ht="16.8" customHeight="1">
      <c r="A242" s="38"/>
      <c r="B242" s="44"/>
      <c r="C242" s="285" t="s">
        <v>1327</v>
      </c>
      <c r="D242" s="286" t="s">
        <v>1327</v>
      </c>
      <c r="E242" s="287" t="s">
        <v>28</v>
      </c>
      <c r="F242" s="288">
        <v>61</v>
      </c>
      <c r="G242" s="38"/>
      <c r="H242" s="44"/>
    </row>
    <row r="243" spans="1:8" s="2" customFormat="1" ht="16.8" customHeight="1">
      <c r="A243" s="38"/>
      <c r="B243" s="44"/>
      <c r="C243" s="289" t="s">
        <v>28</v>
      </c>
      <c r="D243" s="289" t="s">
        <v>1311</v>
      </c>
      <c r="E243" s="17" t="s">
        <v>28</v>
      </c>
      <c r="F243" s="290">
        <v>0</v>
      </c>
      <c r="G243" s="38"/>
      <c r="H243" s="44"/>
    </row>
    <row r="244" spans="1:8" s="2" customFormat="1" ht="16.8" customHeight="1">
      <c r="A244" s="38"/>
      <c r="B244" s="44"/>
      <c r="C244" s="289" t="s">
        <v>1327</v>
      </c>
      <c r="D244" s="289" t="s">
        <v>763</v>
      </c>
      <c r="E244" s="17" t="s">
        <v>28</v>
      </c>
      <c r="F244" s="290">
        <v>61</v>
      </c>
      <c r="G244" s="38"/>
      <c r="H244" s="44"/>
    </row>
    <row r="245" spans="1:8" s="2" customFormat="1" ht="16.8" customHeight="1">
      <c r="A245" s="38"/>
      <c r="B245" s="44"/>
      <c r="C245" s="291" t="s">
        <v>6060</v>
      </c>
      <c r="D245" s="38"/>
      <c r="E245" s="38"/>
      <c r="F245" s="38"/>
      <c r="G245" s="38"/>
      <c r="H245" s="44"/>
    </row>
    <row r="246" spans="1:8" s="2" customFormat="1" ht="16.8" customHeight="1">
      <c r="A246" s="38"/>
      <c r="B246" s="44"/>
      <c r="C246" s="289" t="s">
        <v>1324</v>
      </c>
      <c r="D246" s="289" t="s">
        <v>1325</v>
      </c>
      <c r="E246" s="17" t="s">
        <v>398</v>
      </c>
      <c r="F246" s="290">
        <v>71.29</v>
      </c>
      <c r="G246" s="38"/>
      <c r="H246" s="44"/>
    </row>
    <row r="247" spans="1:8" s="2" customFormat="1" ht="16.8" customHeight="1">
      <c r="A247" s="38"/>
      <c r="B247" s="44"/>
      <c r="C247" s="285" t="s">
        <v>1335</v>
      </c>
      <c r="D247" s="286" t="s">
        <v>1335</v>
      </c>
      <c r="E247" s="287" t="s">
        <v>28</v>
      </c>
      <c r="F247" s="288">
        <v>78.419</v>
      </c>
      <c r="G247" s="38"/>
      <c r="H247" s="44"/>
    </row>
    <row r="248" spans="1:8" s="2" customFormat="1" ht="16.8" customHeight="1">
      <c r="A248" s="38"/>
      <c r="B248" s="44"/>
      <c r="C248" s="289" t="s">
        <v>1335</v>
      </c>
      <c r="D248" s="289" t="s">
        <v>1336</v>
      </c>
      <c r="E248" s="17" t="s">
        <v>28</v>
      </c>
      <c r="F248" s="290">
        <v>78.419</v>
      </c>
      <c r="G248" s="38"/>
      <c r="H248" s="44"/>
    </row>
    <row r="249" spans="1:8" s="2" customFormat="1" ht="16.8" customHeight="1">
      <c r="A249" s="38"/>
      <c r="B249" s="44"/>
      <c r="C249" s="285" t="s">
        <v>1341</v>
      </c>
      <c r="D249" s="286" t="s">
        <v>1341</v>
      </c>
      <c r="E249" s="287" t="s">
        <v>28</v>
      </c>
      <c r="F249" s="288">
        <v>1.725</v>
      </c>
      <c r="G249" s="38"/>
      <c r="H249" s="44"/>
    </row>
    <row r="250" spans="1:8" s="2" customFormat="1" ht="16.8" customHeight="1">
      <c r="A250" s="38"/>
      <c r="B250" s="44"/>
      <c r="C250" s="289" t="s">
        <v>1341</v>
      </c>
      <c r="D250" s="289" t="s">
        <v>1342</v>
      </c>
      <c r="E250" s="17" t="s">
        <v>28</v>
      </c>
      <c r="F250" s="290">
        <v>1.725</v>
      </c>
      <c r="G250" s="38"/>
      <c r="H250" s="44"/>
    </row>
    <row r="251" spans="1:8" s="2" customFormat="1" ht="16.8" customHeight="1">
      <c r="A251" s="38"/>
      <c r="B251" s="44"/>
      <c r="C251" s="291" t="s">
        <v>6060</v>
      </c>
      <c r="D251" s="38"/>
      <c r="E251" s="38"/>
      <c r="F251" s="38"/>
      <c r="G251" s="38"/>
      <c r="H251" s="44"/>
    </row>
    <row r="252" spans="1:8" s="2" customFormat="1" ht="16.8" customHeight="1">
      <c r="A252" s="38"/>
      <c r="B252" s="44"/>
      <c r="C252" s="289" t="s">
        <v>1338</v>
      </c>
      <c r="D252" s="289" t="s">
        <v>1339</v>
      </c>
      <c r="E252" s="17" t="s">
        <v>355</v>
      </c>
      <c r="F252" s="290">
        <v>2.578</v>
      </c>
      <c r="G252" s="38"/>
      <c r="H252" s="44"/>
    </row>
    <row r="253" spans="1:8" s="2" customFormat="1" ht="16.8" customHeight="1">
      <c r="A253" s="38"/>
      <c r="B253" s="44"/>
      <c r="C253" s="285" t="s">
        <v>1350</v>
      </c>
      <c r="D253" s="286" t="s">
        <v>1350</v>
      </c>
      <c r="E253" s="287" t="s">
        <v>28</v>
      </c>
      <c r="F253" s="288">
        <v>38.4</v>
      </c>
      <c r="G253" s="38"/>
      <c r="H253" s="44"/>
    </row>
    <row r="254" spans="1:8" s="2" customFormat="1" ht="16.8" customHeight="1">
      <c r="A254" s="38"/>
      <c r="B254" s="44"/>
      <c r="C254" s="289" t="s">
        <v>28</v>
      </c>
      <c r="D254" s="289" t="s">
        <v>1179</v>
      </c>
      <c r="E254" s="17" t="s">
        <v>28</v>
      </c>
      <c r="F254" s="290">
        <v>0</v>
      </c>
      <c r="G254" s="38"/>
      <c r="H254" s="44"/>
    </row>
    <row r="255" spans="1:8" s="2" customFormat="1" ht="16.8" customHeight="1">
      <c r="A255" s="38"/>
      <c r="B255" s="44"/>
      <c r="C255" s="289" t="s">
        <v>1350</v>
      </c>
      <c r="D255" s="289" t="s">
        <v>1351</v>
      </c>
      <c r="E255" s="17" t="s">
        <v>28</v>
      </c>
      <c r="F255" s="290">
        <v>38.4</v>
      </c>
      <c r="G255" s="38"/>
      <c r="H255" s="44"/>
    </row>
    <row r="256" spans="1:8" s="2" customFormat="1" ht="16.8" customHeight="1">
      <c r="A256" s="38"/>
      <c r="B256" s="44"/>
      <c r="C256" s="285" t="s">
        <v>1356</v>
      </c>
      <c r="D256" s="286" t="s">
        <v>1356</v>
      </c>
      <c r="E256" s="287" t="s">
        <v>28</v>
      </c>
      <c r="F256" s="288">
        <v>0.634</v>
      </c>
      <c r="G256" s="38"/>
      <c r="H256" s="44"/>
    </row>
    <row r="257" spans="1:8" s="2" customFormat="1" ht="16.8" customHeight="1">
      <c r="A257" s="38"/>
      <c r="B257" s="44"/>
      <c r="C257" s="289" t="s">
        <v>1356</v>
      </c>
      <c r="D257" s="289" t="s">
        <v>1357</v>
      </c>
      <c r="E257" s="17" t="s">
        <v>28</v>
      </c>
      <c r="F257" s="290">
        <v>0.634</v>
      </c>
      <c r="G257" s="38"/>
      <c r="H257" s="44"/>
    </row>
    <row r="258" spans="1:8" s="2" customFormat="1" ht="16.8" customHeight="1">
      <c r="A258" s="38"/>
      <c r="B258" s="44"/>
      <c r="C258" s="285" t="s">
        <v>1362</v>
      </c>
      <c r="D258" s="286" t="s">
        <v>1362</v>
      </c>
      <c r="E258" s="287" t="s">
        <v>28</v>
      </c>
      <c r="F258" s="288">
        <v>32.16</v>
      </c>
      <c r="G258" s="38"/>
      <c r="H258" s="44"/>
    </row>
    <row r="259" spans="1:8" s="2" customFormat="1" ht="16.8" customHeight="1">
      <c r="A259" s="38"/>
      <c r="B259" s="44"/>
      <c r="C259" s="289" t="s">
        <v>28</v>
      </c>
      <c r="D259" s="289" t="s">
        <v>1179</v>
      </c>
      <c r="E259" s="17" t="s">
        <v>28</v>
      </c>
      <c r="F259" s="290">
        <v>0</v>
      </c>
      <c r="G259" s="38"/>
      <c r="H259" s="44"/>
    </row>
    <row r="260" spans="1:8" s="2" customFormat="1" ht="16.8" customHeight="1">
      <c r="A260" s="38"/>
      <c r="B260" s="44"/>
      <c r="C260" s="289" t="s">
        <v>1362</v>
      </c>
      <c r="D260" s="289" t="s">
        <v>1363</v>
      </c>
      <c r="E260" s="17" t="s">
        <v>28</v>
      </c>
      <c r="F260" s="290">
        <v>32.16</v>
      </c>
      <c r="G260" s="38"/>
      <c r="H260" s="44"/>
    </row>
    <row r="261" spans="1:8" s="2" customFormat="1" ht="16.8" customHeight="1">
      <c r="A261" s="38"/>
      <c r="B261" s="44"/>
      <c r="C261" s="291" t="s">
        <v>6060</v>
      </c>
      <c r="D261" s="38"/>
      <c r="E261" s="38"/>
      <c r="F261" s="38"/>
      <c r="G261" s="38"/>
      <c r="H261" s="44"/>
    </row>
    <row r="262" spans="1:8" s="2" customFormat="1" ht="12">
      <c r="A262" s="38"/>
      <c r="B262" s="44"/>
      <c r="C262" s="289" t="s">
        <v>1359</v>
      </c>
      <c r="D262" s="289" t="s">
        <v>1360</v>
      </c>
      <c r="E262" s="17" t="s">
        <v>398</v>
      </c>
      <c r="F262" s="290">
        <v>81.292</v>
      </c>
      <c r="G262" s="38"/>
      <c r="H262" s="44"/>
    </row>
    <row r="263" spans="1:8" s="2" customFormat="1" ht="16.8" customHeight="1">
      <c r="A263" s="38"/>
      <c r="B263" s="44"/>
      <c r="C263" s="285" t="s">
        <v>1371</v>
      </c>
      <c r="D263" s="286" t="s">
        <v>1371</v>
      </c>
      <c r="E263" s="287" t="s">
        <v>28</v>
      </c>
      <c r="F263" s="288">
        <v>89.421</v>
      </c>
      <c r="G263" s="38"/>
      <c r="H263" s="44"/>
    </row>
    <row r="264" spans="1:8" s="2" customFormat="1" ht="16.8" customHeight="1">
      <c r="A264" s="38"/>
      <c r="B264" s="44"/>
      <c r="C264" s="289" t="s">
        <v>1371</v>
      </c>
      <c r="D264" s="289" t="s">
        <v>1372</v>
      </c>
      <c r="E264" s="17" t="s">
        <v>28</v>
      </c>
      <c r="F264" s="290">
        <v>89.421</v>
      </c>
      <c r="G264" s="38"/>
      <c r="H264" s="44"/>
    </row>
    <row r="265" spans="1:8" s="2" customFormat="1" ht="16.8" customHeight="1">
      <c r="A265" s="38"/>
      <c r="B265" s="44"/>
      <c r="C265" s="285" t="s">
        <v>1377</v>
      </c>
      <c r="D265" s="286" t="s">
        <v>1377</v>
      </c>
      <c r="E265" s="287" t="s">
        <v>28</v>
      </c>
      <c r="F265" s="288">
        <v>264.661</v>
      </c>
      <c r="G265" s="38"/>
      <c r="H265" s="44"/>
    </row>
    <row r="266" spans="1:8" s="2" customFormat="1" ht="16.8" customHeight="1">
      <c r="A266" s="38"/>
      <c r="B266" s="44"/>
      <c r="C266" s="289" t="s">
        <v>28</v>
      </c>
      <c r="D266" s="289" t="s">
        <v>1179</v>
      </c>
      <c r="E266" s="17" t="s">
        <v>28</v>
      </c>
      <c r="F266" s="290">
        <v>0</v>
      </c>
      <c r="G266" s="38"/>
      <c r="H266" s="44"/>
    </row>
    <row r="267" spans="1:8" s="2" customFormat="1" ht="16.8" customHeight="1">
      <c r="A267" s="38"/>
      <c r="B267" s="44"/>
      <c r="C267" s="289" t="s">
        <v>1377</v>
      </c>
      <c r="D267" s="289" t="s">
        <v>1378</v>
      </c>
      <c r="E267" s="17" t="s">
        <v>28</v>
      </c>
      <c r="F267" s="290">
        <v>264.661</v>
      </c>
      <c r="G267" s="38"/>
      <c r="H267" s="44"/>
    </row>
    <row r="268" spans="1:8" s="2" customFormat="1" ht="16.8" customHeight="1">
      <c r="A268" s="38"/>
      <c r="B268" s="44"/>
      <c r="C268" s="285" t="s">
        <v>1383</v>
      </c>
      <c r="D268" s="286" t="s">
        <v>1383</v>
      </c>
      <c r="E268" s="287" t="s">
        <v>28</v>
      </c>
      <c r="F268" s="288">
        <v>306.726</v>
      </c>
      <c r="G268" s="38"/>
      <c r="H268" s="44"/>
    </row>
    <row r="269" spans="1:8" s="2" customFormat="1" ht="16.8" customHeight="1">
      <c r="A269" s="38"/>
      <c r="B269" s="44"/>
      <c r="C269" s="289" t="s">
        <v>28</v>
      </c>
      <c r="D269" s="289" t="s">
        <v>1179</v>
      </c>
      <c r="E269" s="17" t="s">
        <v>28</v>
      </c>
      <c r="F269" s="290">
        <v>0</v>
      </c>
      <c r="G269" s="38"/>
      <c r="H269" s="44"/>
    </row>
    <row r="270" spans="1:8" s="2" customFormat="1" ht="16.8" customHeight="1">
      <c r="A270" s="38"/>
      <c r="B270" s="44"/>
      <c r="C270" s="289" t="s">
        <v>1383</v>
      </c>
      <c r="D270" s="289" t="s">
        <v>1384</v>
      </c>
      <c r="E270" s="17" t="s">
        <v>28</v>
      </c>
      <c r="F270" s="290">
        <v>306.726</v>
      </c>
      <c r="G270" s="38"/>
      <c r="H270" s="44"/>
    </row>
    <row r="271" spans="1:8" s="2" customFormat="1" ht="16.8" customHeight="1">
      <c r="A271" s="38"/>
      <c r="B271" s="44"/>
      <c r="C271" s="285" t="s">
        <v>476</v>
      </c>
      <c r="D271" s="286" t="s">
        <v>476</v>
      </c>
      <c r="E271" s="287" t="s">
        <v>28</v>
      </c>
      <c r="F271" s="288">
        <v>86.216</v>
      </c>
      <c r="G271" s="38"/>
      <c r="H271" s="44"/>
    </row>
    <row r="272" spans="1:8" s="2" customFormat="1" ht="16.8" customHeight="1">
      <c r="A272" s="38"/>
      <c r="B272" s="44"/>
      <c r="C272" s="289" t="s">
        <v>476</v>
      </c>
      <c r="D272" s="289" t="s">
        <v>427</v>
      </c>
      <c r="E272" s="17" t="s">
        <v>28</v>
      </c>
      <c r="F272" s="290">
        <v>86.216</v>
      </c>
      <c r="G272" s="38"/>
      <c r="H272" s="44"/>
    </row>
    <row r="273" spans="1:8" s="2" customFormat="1" ht="16.8" customHeight="1">
      <c r="A273" s="38"/>
      <c r="B273" s="44"/>
      <c r="C273" s="285" t="s">
        <v>1389</v>
      </c>
      <c r="D273" s="286" t="s">
        <v>1389</v>
      </c>
      <c r="E273" s="287" t="s">
        <v>28</v>
      </c>
      <c r="F273" s="288">
        <v>2.87</v>
      </c>
      <c r="G273" s="38"/>
      <c r="H273" s="44"/>
    </row>
    <row r="274" spans="1:8" s="2" customFormat="1" ht="16.8" customHeight="1">
      <c r="A274" s="38"/>
      <c r="B274" s="44"/>
      <c r="C274" s="289" t="s">
        <v>28</v>
      </c>
      <c r="D274" s="289" t="s">
        <v>1179</v>
      </c>
      <c r="E274" s="17" t="s">
        <v>28</v>
      </c>
      <c r="F274" s="290">
        <v>0</v>
      </c>
      <c r="G274" s="38"/>
      <c r="H274" s="44"/>
    </row>
    <row r="275" spans="1:8" s="2" customFormat="1" ht="16.8" customHeight="1">
      <c r="A275" s="38"/>
      <c r="B275" s="44"/>
      <c r="C275" s="289" t="s">
        <v>1389</v>
      </c>
      <c r="D275" s="289" t="s">
        <v>1390</v>
      </c>
      <c r="E275" s="17" t="s">
        <v>28</v>
      </c>
      <c r="F275" s="290">
        <v>2.87</v>
      </c>
      <c r="G275" s="38"/>
      <c r="H275" s="44"/>
    </row>
    <row r="276" spans="1:8" s="2" customFormat="1" ht="16.8" customHeight="1">
      <c r="A276" s="38"/>
      <c r="B276" s="44"/>
      <c r="C276" s="291" t="s">
        <v>6060</v>
      </c>
      <c r="D276" s="38"/>
      <c r="E276" s="38"/>
      <c r="F276" s="38"/>
      <c r="G276" s="38"/>
      <c r="H276" s="44"/>
    </row>
    <row r="277" spans="1:8" s="2" customFormat="1" ht="16.8" customHeight="1">
      <c r="A277" s="38"/>
      <c r="B277" s="44"/>
      <c r="C277" s="289" t="s">
        <v>1386</v>
      </c>
      <c r="D277" s="289" t="s">
        <v>1387</v>
      </c>
      <c r="E277" s="17" t="s">
        <v>355</v>
      </c>
      <c r="F277" s="290">
        <v>3.68</v>
      </c>
      <c r="G277" s="38"/>
      <c r="H277" s="44"/>
    </row>
    <row r="278" spans="1:8" s="2" customFormat="1" ht="16.8" customHeight="1">
      <c r="A278" s="38"/>
      <c r="B278" s="44"/>
      <c r="C278" s="285" t="s">
        <v>1398</v>
      </c>
      <c r="D278" s="286" t="s">
        <v>1398</v>
      </c>
      <c r="E278" s="287" t="s">
        <v>28</v>
      </c>
      <c r="F278" s="288">
        <v>0.634</v>
      </c>
      <c r="G278" s="38"/>
      <c r="H278" s="44"/>
    </row>
    <row r="279" spans="1:8" s="2" customFormat="1" ht="16.8" customHeight="1">
      <c r="A279" s="38"/>
      <c r="B279" s="44"/>
      <c r="C279" s="289" t="s">
        <v>1398</v>
      </c>
      <c r="D279" s="289" t="s">
        <v>1301</v>
      </c>
      <c r="E279" s="17" t="s">
        <v>28</v>
      </c>
      <c r="F279" s="290">
        <v>0.634</v>
      </c>
      <c r="G279" s="38"/>
      <c r="H279" s="44"/>
    </row>
    <row r="280" spans="1:8" s="2" customFormat="1" ht="16.8" customHeight="1">
      <c r="A280" s="38"/>
      <c r="B280" s="44"/>
      <c r="C280" s="291" t="s">
        <v>6060</v>
      </c>
      <c r="D280" s="38"/>
      <c r="E280" s="38"/>
      <c r="F280" s="38"/>
      <c r="G280" s="38"/>
      <c r="H280" s="44"/>
    </row>
    <row r="281" spans="1:8" s="2" customFormat="1" ht="12">
      <c r="A281" s="38"/>
      <c r="B281" s="44"/>
      <c r="C281" s="289" t="s">
        <v>1395</v>
      </c>
      <c r="D281" s="289" t="s">
        <v>1396</v>
      </c>
      <c r="E281" s="17" t="s">
        <v>355</v>
      </c>
      <c r="F281" s="290">
        <v>5.859</v>
      </c>
      <c r="G281" s="38"/>
      <c r="H281" s="44"/>
    </row>
    <row r="282" spans="1:8" s="2" customFormat="1" ht="16.8" customHeight="1">
      <c r="A282" s="38"/>
      <c r="B282" s="44"/>
      <c r="C282" s="285" t="s">
        <v>1406</v>
      </c>
      <c r="D282" s="286" t="s">
        <v>1406</v>
      </c>
      <c r="E282" s="287" t="s">
        <v>28</v>
      </c>
      <c r="F282" s="288">
        <v>55.7</v>
      </c>
      <c r="G282" s="38"/>
      <c r="H282" s="44"/>
    </row>
    <row r="283" spans="1:8" s="2" customFormat="1" ht="16.8" customHeight="1">
      <c r="A283" s="38"/>
      <c r="B283" s="44"/>
      <c r="C283" s="289" t="s">
        <v>1406</v>
      </c>
      <c r="D283" s="289" t="s">
        <v>1407</v>
      </c>
      <c r="E283" s="17" t="s">
        <v>28</v>
      </c>
      <c r="F283" s="290">
        <v>55.7</v>
      </c>
      <c r="G283" s="38"/>
      <c r="H283" s="44"/>
    </row>
    <row r="284" spans="1:8" s="2" customFormat="1" ht="16.8" customHeight="1">
      <c r="A284" s="38"/>
      <c r="B284" s="44"/>
      <c r="C284" s="291" t="s">
        <v>6060</v>
      </c>
      <c r="D284" s="38"/>
      <c r="E284" s="38"/>
      <c r="F284" s="38"/>
      <c r="G284" s="38"/>
      <c r="H284" s="44"/>
    </row>
    <row r="285" spans="1:8" s="2" customFormat="1" ht="16.8" customHeight="1">
      <c r="A285" s="38"/>
      <c r="B285" s="44"/>
      <c r="C285" s="289" t="s">
        <v>1403</v>
      </c>
      <c r="D285" s="289" t="s">
        <v>1404</v>
      </c>
      <c r="E285" s="17" t="s">
        <v>612</v>
      </c>
      <c r="F285" s="290">
        <v>90.56</v>
      </c>
      <c r="G285" s="38"/>
      <c r="H285" s="44"/>
    </row>
    <row r="286" spans="1:8" s="2" customFormat="1" ht="16.8" customHeight="1">
      <c r="A286" s="38"/>
      <c r="B286" s="44"/>
      <c r="C286" s="285" t="s">
        <v>1415</v>
      </c>
      <c r="D286" s="286" t="s">
        <v>1415</v>
      </c>
      <c r="E286" s="287" t="s">
        <v>28</v>
      </c>
      <c r="F286" s="288">
        <v>180.3</v>
      </c>
      <c r="G286" s="38"/>
      <c r="H286" s="44"/>
    </row>
    <row r="287" spans="1:8" s="2" customFormat="1" ht="16.8" customHeight="1">
      <c r="A287" s="38"/>
      <c r="B287" s="44"/>
      <c r="C287" s="289" t="s">
        <v>28</v>
      </c>
      <c r="D287" s="289" t="s">
        <v>1179</v>
      </c>
      <c r="E287" s="17" t="s">
        <v>28</v>
      </c>
      <c r="F287" s="290">
        <v>0</v>
      </c>
      <c r="G287" s="38"/>
      <c r="H287" s="44"/>
    </row>
    <row r="288" spans="1:8" s="2" customFormat="1" ht="16.8" customHeight="1">
      <c r="A288" s="38"/>
      <c r="B288" s="44"/>
      <c r="C288" s="289" t="s">
        <v>1415</v>
      </c>
      <c r="D288" s="289" t="s">
        <v>1416</v>
      </c>
      <c r="E288" s="17" t="s">
        <v>28</v>
      </c>
      <c r="F288" s="290">
        <v>180.3</v>
      </c>
      <c r="G288" s="38"/>
      <c r="H288" s="44"/>
    </row>
    <row r="289" spans="1:8" s="2" customFormat="1" ht="16.8" customHeight="1">
      <c r="A289" s="38"/>
      <c r="B289" s="44"/>
      <c r="C289" s="291" t="s">
        <v>6060</v>
      </c>
      <c r="D289" s="38"/>
      <c r="E289" s="38"/>
      <c r="F289" s="38"/>
      <c r="G289" s="38"/>
      <c r="H289" s="44"/>
    </row>
    <row r="290" spans="1:8" s="2" customFormat="1" ht="16.8" customHeight="1">
      <c r="A290" s="38"/>
      <c r="B290" s="44"/>
      <c r="C290" s="289" t="s">
        <v>1412</v>
      </c>
      <c r="D290" s="289" t="s">
        <v>1413</v>
      </c>
      <c r="E290" s="17" t="s">
        <v>612</v>
      </c>
      <c r="F290" s="290">
        <v>267.936</v>
      </c>
      <c r="G290" s="38"/>
      <c r="H290" s="44"/>
    </row>
    <row r="291" spans="1:8" s="2" customFormat="1" ht="16.8" customHeight="1">
      <c r="A291" s="38"/>
      <c r="B291" s="44"/>
      <c r="C291" s="285" t="s">
        <v>1424</v>
      </c>
      <c r="D291" s="286" t="s">
        <v>1424</v>
      </c>
      <c r="E291" s="287" t="s">
        <v>28</v>
      </c>
      <c r="F291" s="288">
        <v>99.616</v>
      </c>
      <c r="G291" s="38"/>
      <c r="H291" s="44"/>
    </row>
    <row r="292" spans="1:8" s="2" customFormat="1" ht="16.8" customHeight="1">
      <c r="A292" s="38"/>
      <c r="B292" s="44"/>
      <c r="C292" s="289" t="s">
        <v>1424</v>
      </c>
      <c r="D292" s="289" t="s">
        <v>1425</v>
      </c>
      <c r="E292" s="17" t="s">
        <v>28</v>
      </c>
      <c r="F292" s="290">
        <v>99.616</v>
      </c>
      <c r="G292" s="38"/>
      <c r="H292" s="44"/>
    </row>
    <row r="293" spans="1:8" s="2" customFormat="1" ht="16.8" customHeight="1">
      <c r="A293" s="38"/>
      <c r="B293" s="44"/>
      <c r="C293" s="291" t="s">
        <v>6060</v>
      </c>
      <c r="D293" s="38"/>
      <c r="E293" s="38"/>
      <c r="F293" s="38"/>
      <c r="G293" s="38"/>
      <c r="H293" s="44"/>
    </row>
    <row r="294" spans="1:8" s="2" customFormat="1" ht="16.8" customHeight="1">
      <c r="A294" s="38"/>
      <c r="B294" s="44"/>
      <c r="C294" s="289" t="s">
        <v>1421</v>
      </c>
      <c r="D294" s="289" t="s">
        <v>1422</v>
      </c>
      <c r="E294" s="17" t="s">
        <v>612</v>
      </c>
      <c r="F294" s="290">
        <v>394.346</v>
      </c>
      <c r="G294" s="38"/>
      <c r="H294" s="44"/>
    </row>
    <row r="295" spans="1:8" s="2" customFormat="1" ht="16.8" customHeight="1">
      <c r="A295" s="38"/>
      <c r="B295" s="44"/>
      <c r="C295" s="285" t="s">
        <v>1433</v>
      </c>
      <c r="D295" s="286" t="s">
        <v>1433</v>
      </c>
      <c r="E295" s="287" t="s">
        <v>28</v>
      </c>
      <c r="F295" s="288">
        <v>403.476</v>
      </c>
      <c r="G295" s="38"/>
      <c r="H295" s="44"/>
    </row>
    <row r="296" spans="1:8" s="2" customFormat="1" ht="16.8" customHeight="1">
      <c r="A296" s="38"/>
      <c r="B296" s="44"/>
      <c r="C296" s="289" t="s">
        <v>1433</v>
      </c>
      <c r="D296" s="289" t="s">
        <v>1434</v>
      </c>
      <c r="E296" s="17" t="s">
        <v>28</v>
      </c>
      <c r="F296" s="290">
        <v>403.476</v>
      </c>
      <c r="G296" s="38"/>
      <c r="H296" s="44"/>
    </row>
    <row r="297" spans="1:8" s="2" customFormat="1" ht="16.8" customHeight="1">
      <c r="A297" s="38"/>
      <c r="B297" s="44"/>
      <c r="C297" s="285" t="s">
        <v>1439</v>
      </c>
      <c r="D297" s="286" t="s">
        <v>1439</v>
      </c>
      <c r="E297" s="287" t="s">
        <v>28</v>
      </c>
      <c r="F297" s="288">
        <v>403.476</v>
      </c>
      <c r="G297" s="38"/>
      <c r="H297" s="44"/>
    </row>
    <row r="298" spans="1:8" s="2" customFormat="1" ht="16.8" customHeight="1">
      <c r="A298" s="38"/>
      <c r="B298" s="44"/>
      <c r="C298" s="289" t="s">
        <v>1439</v>
      </c>
      <c r="D298" s="289" t="s">
        <v>1440</v>
      </c>
      <c r="E298" s="17" t="s">
        <v>28</v>
      </c>
      <c r="F298" s="290">
        <v>403.476</v>
      </c>
      <c r="G298" s="38"/>
      <c r="H298" s="44"/>
    </row>
    <row r="299" spans="1:8" s="2" customFormat="1" ht="16.8" customHeight="1">
      <c r="A299" s="38"/>
      <c r="B299" s="44"/>
      <c r="C299" s="285" t="s">
        <v>1445</v>
      </c>
      <c r="D299" s="286" t="s">
        <v>1445</v>
      </c>
      <c r="E299" s="287" t="s">
        <v>28</v>
      </c>
      <c r="F299" s="288">
        <v>989.8</v>
      </c>
      <c r="G299" s="38"/>
      <c r="H299" s="44"/>
    </row>
    <row r="300" spans="1:8" s="2" customFormat="1" ht="16.8" customHeight="1">
      <c r="A300" s="38"/>
      <c r="B300" s="44"/>
      <c r="C300" s="289" t="s">
        <v>28</v>
      </c>
      <c r="D300" s="289" t="s">
        <v>1179</v>
      </c>
      <c r="E300" s="17" t="s">
        <v>28</v>
      </c>
      <c r="F300" s="290">
        <v>0</v>
      </c>
      <c r="G300" s="38"/>
      <c r="H300" s="44"/>
    </row>
    <row r="301" spans="1:8" s="2" customFormat="1" ht="16.8" customHeight="1">
      <c r="A301" s="38"/>
      <c r="B301" s="44"/>
      <c r="C301" s="289" t="s">
        <v>1445</v>
      </c>
      <c r="D301" s="289" t="s">
        <v>1446</v>
      </c>
      <c r="E301" s="17" t="s">
        <v>28</v>
      </c>
      <c r="F301" s="290">
        <v>989.8</v>
      </c>
      <c r="G301" s="38"/>
      <c r="H301" s="44"/>
    </row>
    <row r="302" spans="1:8" s="2" customFormat="1" ht="16.8" customHeight="1">
      <c r="A302" s="38"/>
      <c r="B302" s="44"/>
      <c r="C302" s="291" t="s">
        <v>6060</v>
      </c>
      <c r="D302" s="38"/>
      <c r="E302" s="38"/>
      <c r="F302" s="38"/>
      <c r="G302" s="38"/>
      <c r="H302" s="44"/>
    </row>
    <row r="303" spans="1:8" s="2" customFormat="1" ht="16.8" customHeight="1">
      <c r="A303" s="38"/>
      <c r="B303" s="44"/>
      <c r="C303" s="289" t="s">
        <v>1442</v>
      </c>
      <c r="D303" s="289" t="s">
        <v>1443</v>
      </c>
      <c r="E303" s="17" t="s">
        <v>612</v>
      </c>
      <c r="F303" s="290">
        <v>1041.7</v>
      </c>
      <c r="G303" s="38"/>
      <c r="H303" s="44"/>
    </row>
    <row r="304" spans="1:8" s="2" customFormat="1" ht="16.8" customHeight="1">
      <c r="A304" s="38"/>
      <c r="B304" s="44"/>
      <c r="C304" s="285" t="s">
        <v>1459</v>
      </c>
      <c r="D304" s="286" t="s">
        <v>1459</v>
      </c>
      <c r="E304" s="287" t="s">
        <v>28</v>
      </c>
      <c r="F304" s="288">
        <v>2.613</v>
      </c>
      <c r="G304" s="38"/>
      <c r="H304" s="44"/>
    </row>
    <row r="305" spans="1:8" s="2" customFormat="1" ht="16.8" customHeight="1">
      <c r="A305" s="38"/>
      <c r="B305" s="44"/>
      <c r="C305" s="289" t="s">
        <v>1459</v>
      </c>
      <c r="D305" s="289" t="s">
        <v>1460</v>
      </c>
      <c r="E305" s="17" t="s">
        <v>28</v>
      </c>
      <c r="F305" s="290">
        <v>2.613</v>
      </c>
      <c r="G305" s="38"/>
      <c r="H305" s="44"/>
    </row>
    <row r="306" spans="1:8" s="2" customFormat="1" ht="16.8" customHeight="1">
      <c r="A306" s="38"/>
      <c r="B306" s="44"/>
      <c r="C306" s="285" t="s">
        <v>1465</v>
      </c>
      <c r="D306" s="286" t="s">
        <v>1465</v>
      </c>
      <c r="E306" s="287" t="s">
        <v>28</v>
      </c>
      <c r="F306" s="288">
        <v>0.343</v>
      </c>
      <c r="G306" s="38"/>
      <c r="H306" s="44"/>
    </row>
    <row r="307" spans="1:8" s="2" customFormat="1" ht="16.8" customHeight="1">
      <c r="A307" s="38"/>
      <c r="B307" s="44"/>
      <c r="C307" s="289" t="s">
        <v>1465</v>
      </c>
      <c r="D307" s="289" t="s">
        <v>1466</v>
      </c>
      <c r="E307" s="17" t="s">
        <v>28</v>
      </c>
      <c r="F307" s="290">
        <v>0.343</v>
      </c>
      <c r="G307" s="38"/>
      <c r="H307" s="44"/>
    </row>
    <row r="308" spans="1:8" s="2" customFormat="1" ht="16.8" customHeight="1">
      <c r="A308" s="38"/>
      <c r="B308" s="44"/>
      <c r="C308" s="285" t="s">
        <v>365</v>
      </c>
      <c r="D308" s="286" t="s">
        <v>365</v>
      </c>
      <c r="E308" s="287" t="s">
        <v>28</v>
      </c>
      <c r="F308" s="288">
        <v>164.506</v>
      </c>
      <c r="G308" s="38"/>
      <c r="H308" s="44"/>
    </row>
    <row r="309" spans="1:8" s="2" customFormat="1" ht="16.8" customHeight="1">
      <c r="A309" s="38"/>
      <c r="B309" s="44"/>
      <c r="C309" s="289" t="s">
        <v>365</v>
      </c>
      <c r="D309" s="289" t="s">
        <v>366</v>
      </c>
      <c r="E309" s="17" t="s">
        <v>28</v>
      </c>
      <c r="F309" s="290">
        <v>164.506</v>
      </c>
      <c r="G309" s="38"/>
      <c r="H309" s="44"/>
    </row>
    <row r="310" spans="1:8" s="2" customFormat="1" ht="16.8" customHeight="1">
      <c r="A310" s="38"/>
      <c r="B310" s="44"/>
      <c r="C310" s="285" t="s">
        <v>481</v>
      </c>
      <c r="D310" s="286" t="s">
        <v>481</v>
      </c>
      <c r="E310" s="287" t="s">
        <v>28</v>
      </c>
      <c r="F310" s="288">
        <v>255.985</v>
      </c>
      <c r="G310" s="38"/>
      <c r="H310" s="44"/>
    </row>
    <row r="311" spans="1:8" s="2" customFormat="1" ht="16.8" customHeight="1">
      <c r="A311" s="38"/>
      <c r="B311" s="44"/>
      <c r="C311" s="289" t="s">
        <v>28</v>
      </c>
      <c r="D311" s="289" t="s">
        <v>359</v>
      </c>
      <c r="E311" s="17" t="s">
        <v>28</v>
      </c>
      <c r="F311" s="290">
        <v>0</v>
      </c>
      <c r="G311" s="38"/>
      <c r="H311" s="44"/>
    </row>
    <row r="312" spans="1:8" s="2" customFormat="1" ht="16.8" customHeight="1">
      <c r="A312" s="38"/>
      <c r="B312" s="44"/>
      <c r="C312" s="289" t="s">
        <v>481</v>
      </c>
      <c r="D312" s="289" t="s">
        <v>482</v>
      </c>
      <c r="E312" s="17" t="s">
        <v>28</v>
      </c>
      <c r="F312" s="290">
        <v>255.985</v>
      </c>
      <c r="G312" s="38"/>
      <c r="H312" s="44"/>
    </row>
    <row r="313" spans="1:8" s="2" customFormat="1" ht="16.8" customHeight="1">
      <c r="A313" s="38"/>
      <c r="B313" s="44"/>
      <c r="C313" s="291" t="s">
        <v>6060</v>
      </c>
      <c r="D313" s="38"/>
      <c r="E313" s="38"/>
      <c r="F313" s="38"/>
      <c r="G313" s="38"/>
      <c r="H313" s="44"/>
    </row>
    <row r="314" spans="1:8" s="2" customFormat="1" ht="16.8" customHeight="1">
      <c r="A314" s="38"/>
      <c r="B314" s="44"/>
      <c r="C314" s="289" t="s">
        <v>478</v>
      </c>
      <c r="D314" s="289" t="s">
        <v>479</v>
      </c>
      <c r="E314" s="17" t="s">
        <v>398</v>
      </c>
      <c r="F314" s="290">
        <v>359.615</v>
      </c>
      <c r="G314" s="38"/>
      <c r="H314" s="44"/>
    </row>
    <row r="315" spans="1:8" s="2" customFormat="1" ht="16.8" customHeight="1">
      <c r="A315" s="38"/>
      <c r="B315" s="44"/>
      <c r="C315" s="285" t="s">
        <v>1471</v>
      </c>
      <c r="D315" s="286" t="s">
        <v>1471</v>
      </c>
      <c r="E315" s="287" t="s">
        <v>28</v>
      </c>
      <c r="F315" s="288">
        <v>21.28</v>
      </c>
      <c r="G315" s="38"/>
      <c r="H315" s="44"/>
    </row>
    <row r="316" spans="1:8" s="2" customFormat="1" ht="16.8" customHeight="1">
      <c r="A316" s="38"/>
      <c r="B316" s="44"/>
      <c r="C316" s="289" t="s">
        <v>28</v>
      </c>
      <c r="D316" s="289" t="s">
        <v>1179</v>
      </c>
      <c r="E316" s="17" t="s">
        <v>28</v>
      </c>
      <c r="F316" s="290">
        <v>0</v>
      </c>
      <c r="G316" s="38"/>
      <c r="H316" s="44"/>
    </row>
    <row r="317" spans="1:8" s="2" customFormat="1" ht="16.8" customHeight="1">
      <c r="A317" s="38"/>
      <c r="B317" s="44"/>
      <c r="C317" s="289" t="s">
        <v>1471</v>
      </c>
      <c r="D317" s="289" t="s">
        <v>1472</v>
      </c>
      <c r="E317" s="17" t="s">
        <v>28</v>
      </c>
      <c r="F317" s="290">
        <v>21.28</v>
      </c>
      <c r="G317" s="38"/>
      <c r="H317" s="44"/>
    </row>
    <row r="318" spans="1:8" s="2" customFormat="1" ht="16.8" customHeight="1">
      <c r="A318" s="38"/>
      <c r="B318" s="44"/>
      <c r="C318" s="285" t="s">
        <v>1477</v>
      </c>
      <c r="D318" s="286" t="s">
        <v>1477</v>
      </c>
      <c r="E318" s="287" t="s">
        <v>28</v>
      </c>
      <c r="F318" s="288">
        <v>0.749</v>
      </c>
      <c r="G318" s="38"/>
      <c r="H318" s="44"/>
    </row>
    <row r="319" spans="1:8" s="2" customFormat="1" ht="16.8" customHeight="1">
      <c r="A319" s="38"/>
      <c r="B319" s="44"/>
      <c r="C319" s="289" t="s">
        <v>1477</v>
      </c>
      <c r="D319" s="289" t="s">
        <v>1478</v>
      </c>
      <c r="E319" s="17" t="s">
        <v>28</v>
      </c>
      <c r="F319" s="290">
        <v>0.749</v>
      </c>
      <c r="G319" s="38"/>
      <c r="H319" s="44"/>
    </row>
    <row r="320" spans="1:8" s="2" customFormat="1" ht="16.8" customHeight="1">
      <c r="A320" s="38"/>
      <c r="B320" s="44"/>
      <c r="C320" s="285" t="s">
        <v>1483</v>
      </c>
      <c r="D320" s="286" t="s">
        <v>1483</v>
      </c>
      <c r="E320" s="287" t="s">
        <v>28</v>
      </c>
      <c r="F320" s="288">
        <v>42.56</v>
      </c>
      <c r="G320" s="38"/>
      <c r="H320" s="44"/>
    </row>
    <row r="321" spans="1:8" s="2" customFormat="1" ht="16.8" customHeight="1">
      <c r="A321" s="38"/>
      <c r="B321" s="44"/>
      <c r="C321" s="289" t="s">
        <v>1483</v>
      </c>
      <c r="D321" s="289" t="s">
        <v>1484</v>
      </c>
      <c r="E321" s="17" t="s">
        <v>28</v>
      </c>
      <c r="F321" s="290">
        <v>42.56</v>
      </c>
      <c r="G321" s="38"/>
      <c r="H321" s="44"/>
    </row>
    <row r="322" spans="1:8" s="2" customFormat="1" ht="16.8" customHeight="1">
      <c r="A322" s="38"/>
      <c r="B322" s="44"/>
      <c r="C322" s="285" t="s">
        <v>1489</v>
      </c>
      <c r="D322" s="286" t="s">
        <v>1489</v>
      </c>
      <c r="E322" s="287" t="s">
        <v>28</v>
      </c>
      <c r="F322" s="288">
        <v>0.216</v>
      </c>
      <c r="G322" s="38"/>
      <c r="H322" s="44"/>
    </row>
    <row r="323" spans="1:8" s="2" customFormat="1" ht="16.8" customHeight="1">
      <c r="A323" s="38"/>
      <c r="B323" s="44"/>
      <c r="C323" s="289" t="s">
        <v>28</v>
      </c>
      <c r="D323" s="289" t="s">
        <v>1179</v>
      </c>
      <c r="E323" s="17" t="s">
        <v>28</v>
      </c>
      <c r="F323" s="290">
        <v>0</v>
      </c>
      <c r="G323" s="38"/>
      <c r="H323" s="44"/>
    </row>
    <row r="324" spans="1:8" s="2" customFormat="1" ht="16.8" customHeight="1">
      <c r="A324" s="38"/>
      <c r="B324" s="44"/>
      <c r="C324" s="289" t="s">
        <v>1489</v>
      </c>
      <c r="D324" s="289" t="s">
        <v>1490</v>
      </c>
      <c r="E324" s="17" t="s">
        <v>28</v>
      </c>
      <c r="F324" s="290">
        <v>0.216</v>
      </c>
      <c r="G324" s="38"/>
      <c r="H324" s="44"/>
    </row>
    <row r="325" spans="1:8" s="2" customFormat="1" ht="16.8" customHeight="1">
      <c r="A325" s="38"/>
      <c r="B325" s="44"/>
      <c r="C325" s="291" t="s">
        <v>6060</v>
      </c>
      <c r="D325" s="38"/>
      <c r="E325" s="38"/>
      <c r="F325" s="38"/>
      <c r="G325" s="38"/>
      <c r="H325" s="44"/>
    </row>
    <row r="326" spans="1:8" s="2" customFormat="1" ht="16.8" customHeight="1">
      <c r="A326" s="38"/>
      <c r="B326" s="44"/>
      <c r="C326" s="289" t="s">
        <v>1486</v>
      </c>
      <c r="D326" s="289" t="s">
        <v>1487</v>
      </c>
      <c r="E326" s="17" t="s">
        <v>355</v>
      </c>
      <c r="F326" s="290">
        <v>0.335</v>
      </c>
      <c r="G326" s="38"/>
      <c r="H326" s="44"/>
    </row>
    <row r="327" spans="1:8" s="2" customFormat="1" ht="16.8" customHeight="1">
      <c r="A327" s="38"/>
      <c r="B327" s="44"/>
      <c r="C327" s="285" t="s">
        <v>1498</v>
      </c>
      <c r="D327" s="286" t="s">
        <v>1498</v>
      </c>
      <c r="E327" s="287" t="s">
        <v>28</v>
      </c>
      <c r="F327" s="288">
        <v>0.749</v>
      </c>
      <c r="G327" s="38"/>
      <c r="H327" s="44"/>
    </row>
    <row r="328" spans="1:8" s="2" customFormat="1" ht="16.8" customHeight="1">
      <c r="A328" s="38"/>
      <c r="B328" s="44"/>
      <c r="C328" s="289" t="s">
        <v>1498</v>
      </c>
      <c r="D328" s="289" t="s">
        <v>1499</v>
      </c>
      <c r="E328" s="17" t="s">
        <v>28</v>
      </c>
      <c r="F328" s="290">
        <v>0.749</v>
      </c>
      <c r="G328" s="38"/>
      <c r="H328" s="44"/>
    </row>
    <row r="329" spans="1:8" s="2" customFormat="1" ht="16.8" customHeight="1">
      <c r="A329" s="38"/>
      <c r="B329" s="44"/>
      <c r="C329" s="291" t="s">
        <v>6060</v>
      </c>
      <c r="D329" s="38"/>
      <c r="E329" s="38"/>
      <c r="F329" s="38"/>
      <c r="G329" s="38"/>
      <c r="H329" s="44"/>
    </row>
    <row r="330" spans="1:8" s="2" customFormat="1" ht="16.8" customHeight="1">
      <c r="A330" s="38"/>
      <c r="B330" s="44"/>
      <c r="C330" s="289" t="s">
        <v>1495</v>
      </c>
      <c r="D330" s="289" t="s">
        <v>1496</v>
      </c>
      <c r="E330" s="17" t="s">
        <v>398</v>
      </c>
      <c r="F330" s="290">
        <v>1.084</v>
      </c>
      <c r="G330" s="38"/>
      <c r="H330" s="44"/>
    </row>
    <row r="331" spans="1:8" s="2" customFormat="1" ht="16.8" customHeight="1">
      <c r="A331" s="38"/>
      <c r="B331" s="44"/>
      <c r="C331" s="285" t="s">
        <v>1507</v>
      </c>
      <c r="D331" s="286" t="s">
        <v>1507</v>
      </c>
      <c r="E331" s="287" t="s">
        <v>28</v>
      </c>
      <c r="F331" s="288">
        <v>0.343</v>
      </c>
      <c r="G331" s="38"/>
      <c r="H331" s="44"/>
    </row>
    <row r="332" spans="1:8" s="2" customFormat="1" ht="16.8" customHeight="1">
      <c r="A332" s="38"/>
      <c r="B332" s="44"/>
      <c r="C332" s="289" t="s">
        <v>1507</v>
      </c>
      <c r="D332" s="289" t="s">
        <v>1508</v>
      </c>
      <c r="E332" s="17" t="s">
        <v>28</v>
      </c>
      <c r="F332" s="290">
        <v>0.343</v>
      </c>
      <c r="G332" s="38"/>
      <c r="H332" s="44"/>
    </row>
    <row r="333" spans="1:8" s="2" customFormat="1" ht="16.8" customHeight="1">
      <c r="A333" s="38"/>
      <c r="B333" s="44"/>
      <c r="C333" s="291" t="s">
        <v>6060</v>
      </c>
      <c r="D333" s="38"/>
      <c r="E333" s="38"/>
      <c r="F333" s="38"/>
      <c r="G333" s="38"/>
      <c r="H333" s="44"/>
    </row>
    <row r="334" spans="1:8" s="2" customFormat="1" ht="16.8" customHeight="1">
      <c r="A334" s="38"/>
      <c r="B334" s="44"/>
      <c r="C334" s="289" t="s">
        <v>1504</v>
      </c>
      <c r="D334" s="289" t="s">
        <v>1505</v>
      </c>
      <c r="E334" s="17" t="s">
        <v>355</v>
      </c>
      <c r="F334" s="290">
        <v>2.956</v>
      </c>
      <c r="G334" s="38"/>
      <c r="H334" s="44"/>
    </row>
    <row r="335" spans="1:8" s="2" customFormat="1" ht="16.8" customHeight="1">
      <c r="A335" s="38"/>
      <c r="B335" s="44"/>
      <c r="C335" s="285" t="s">
        <v>1517</v>
      </c>
      <c r="D335" s="286" t="s">
        <v>1517</v>
      </c>
      <c r="E335" s="287" t="s">
        <v>28</v>
      </c>
      <c r="F335" s="288">
        <v>1</v>
      </c>
      <c r="G335" s="38"/>
      <c r="H335" s="44"/>
    </row>
    <row r="336" spans="1:8" s="2" customFormat="1" ht="16.8" customHeight="1">
      <c r="A336" s="38"/>
      <c r="B336" s="44"/>
      <c r="C336" s="289" t="s">
        <v>28</v>
      </c>
      <c r="D336" s="289" t="s">
        <v>1179</v>
      </c>
      <c r="E336" s="17" t="s">
        <v>28</v>
      </c>
      <c r="F336" s="290">
        <v>0</v>
      </c>
      <c r="G336" s="38"/>
      <c r="H336" s="44"/>
    </row>
    <row r="337" spans="1:8" s="2" customFormat="1" ht="16.8" customHeight="1">
      <c r="A337" s="38"/>
      <c r="B337" s="44"/>
      <c r="C337" s="289" t="s">
        <v>1517</v>
      </c>
      <c r="D337" s="289" t="s">
        <v>82</v>
      </c>
      <c r="E337" s="17" t="s">
        <v>28</v>
      </c>
      <c r="F337" s="290">
        <v>1</v>
      </c>
      <c r="G337" s="38"/>
      <c r="H337" s="44"/>
    </row>
    <row r="338" spans="1:8" s="2" customFormat="1" ht="16.8" customHeight="1">
      <c r="A338" s="38"/>
      <c r="B338" s="44"/>
      <c r="C338" s="285" t="s">
        <v>1522</v>
      </c>
      <c r="D338" s="286" t="s">
        <v>1522</v>
      </c>
      <c r="E338" s="287" t="s">
        <v>28</v>
      </c>
      <c r="F338" s="288">
        <v>1</v>
      </c>
      <c r="G338" s="38"/>
      <c r="H338" s="44"/>
    </row>
    <row r="339" spans="1:8" s="2" customFormat="1" ht="16.8" customHeight="1">
      <c r="A339" s="38"/>
      <c r="B339" s="44"/>
      <c r="C339" s="289" t="s">
        <v>28</v>
      </c>
      <c r="D339" s="289" t="s">
        <v>1088</v>
      </c>
      <c r="E339" s="17" t="s">
        <v>28</v>
      </c>
      <c r="F339" s="290">
        <v>0</v>
      </c>
      <c r="G339" s="38"/>
      <c r="H339" s="44"/>
    </row>
    <row r="340" spans="1:8" s="2" customFormat="1" ht="16.8" customHeight="1">
      <c r="A340" s="38"/>
      <c r="B340" s="44"/>
      <c r="C340" s="289" t="s">
        <v>1522</v>
      </c>
      <c r="D340" s="289" t="s">
        <v>82</v>
      </c>
      <c r="E340" s="17" t="s">
        <v>28</v>
      </c>
      <c r="F340" s="290">
        <v>1</v>
      </c>
      <c r="G340" s="38"/>
      <c r="H340" s="44"/>
    </row>
    <row r="341" spans="1:8" s="2" customFormat="1" ht="16.8" customHeight="1">
      <c r="A341" s="38"/>
      <c r="B341" s="44"/>
      <c r="C341" s="285" t="s">
        <v>1527</v>
      </c>
      <c r="D341" s="286" t="s">
        <v>1527</v>
      </c>
      <c r="E341" s="287" t="s">
        <v>28</v>
      </c>
      <c r="F341" s="288">
        <v>1</v>
      </c>
      <c r="G341" s="38"/>
      <c r="H341" s="44"/>
    </row>
    <row r="342" spans="1:8" s="2" customFormat="1" ht="16.8" customHeight="1">
      <c r="A342" s="38"/>
      <c r="B342" s="44"/>
      <c r="C342" s="289" t="s">
        <v>28</v>
      </c>
      <c r="D342" s="289" t="s">
        <v>1179</v>
      </c>
      <c r="E342" s="17" t="s">
        <v>28</v>
      </c>
      <c r="F342" s="290">
        <v>0</v>
      </c>
      <c r="G342" s="38"/>
      <c r="H342" s="44"/>
    </row>
    <row r="343" spans="1:8" s="2" customFormat="1" ht="16.8" customHeight="1">
      <c r="A343" s="38"/>
      <c r="B343" s="44"/>
      <c r="C343" s="289" t="s">
        <v>1527</v>
      </c>
      <c r="D343" s="289" t="s">
        <v>82</v>
      </c>
      <c r="E343" s="17" t="s">
        <v>28</v>
      </c>
      <c r="F343" s="290">
        <v>1</v>
      </c>
      <c r="G343" s="38"/>
      <c r="H343" s="44"/>
    </row>
    <row r="344" spans="1:8" s="2" customFormat="1" ht="16.8" customHeight="1">
      <c r="A344" s="38"/>
      <c r="B344" s="44"/>
      <c r="C344" s="285" t="s">
        <v>497</v>
      </c>
      <c r="D344" s="286" t="s">
        <v>497</v>
      </c>
      <c r="E344" s="287" t="s">
        <v>28</v>
      </c>
      <c r="F344" s="288">
        <v>153.591</v>
      </c>
      <c r="G344" s="38"/>
      <c r="H344" s="44"/>
    </row>
    <row r="345" spans="1:8" s="2" customFormat="1" ht="16.8" customHeight="1">
      <c r="A345" s="38"/>
      <c r="B345" s="44"/>
      <c r="C345" s="289" t="s">
        <v>497</v>
      </c>
      <c r="D345" s="289" t="s">
        <v>498</v>
      </c>
      <c r="E345" s="17" t="s">
        <v>28</v>
      </c>
      <c r="F345" s="290">
        <v>153.591</v>
      </c>
      <c r="G345" s="38"/>
      <c r="H345" s="44"/>
    </row>
    <row r="346" spans="1:8" s="2" customFormat="1" ht="16.8" customHeight="1">
      <c r="A346" s="38"/>
      <c r="B346" s="44"/>
      <c r="C346" s="291" t="s">
        <v>6060</v>
      </c>
      <c r="D346" s="38"/>
      <c r="E346" s="38"/>
      <c r="F346" s="38"/>
      <c r="G346" s="38"/>
      <c r="H346" s="44"/>
    </row>
    <row r="347" spans="1:8" s="2" customFormat="1" ht="12">
      <c r="A347" s="38"/>
      <c r="B347" s="44"/>
      <c r="C347" s="289" t="s">
        <v>494</v>
      </c>
      <c r="D347" s="289" t="s">
        <v>495</v>
      </c>
      <c r="E347" s="17" t="s">
        <v>355</v>
      </c>
      <c r="F347" s="290">
        <v>153.591</v>
      </c>
      <c r="G347" s="38"/>
      <c r="H347" s="44"/>
    </row>
    <row r="348" spans="1:8" s="2" customFormat="1" ht="16.8" customHeight="1">
      <c r="A348" s="38"/>
      <c r="B348" s="44"/>
      <c r="C348" s="285" t="s">
        <v>1538</v>
      </c>
      <c r="D348" s="286" t="s">
        <v>1538</v>
      </c>
      <c r="E348" s="287" t="s">
        <v>28</v>
      </c>
      <c r="F348" s="288">
        <v>1.8</v>
      </c>
      <c r="G348" s="38"/>
      <c r="H348" s="44"/>
    </row>
    <row r="349" spans="1:8" s="2" customFormat="1" ht="16.8" customHeight="1">
      <c r="A349" s="38"/>
      <c r="B349" s="44"/>
      <c r="C349" s="289" t="s">
        <v>1538</v>
      </c>
      <c r="D349" s="289" t="s">
        <v>1539</v>
      </c>
      <c r="E349" s="17" t="s">
        <v>28</v>
      </c>
      <c r="F349" s="290">
        <v>1.8</v>
      </c>
      <c r="G349" s="38"/>
      <c r="H349" s="44"/>
    </row>
    <row r="350" spans="1:8" s="2" customFormat="1" ht="16.8" customHeight="1">
      <c r="A350" s="38"/>
      <c r="B350" s="44"/>
      <c r="C350" s="285" t="s">
        <v>1544</v>
      </c>
      <c r="D350" s="286" t="s">
        <v>1544</v>
      </c>
      <c r="E350" s="287" t="s">
        <v>28</v>
      </c>
      <c r="F350" s="288">
        <v>139.85</v>
      </c>
      <c r="G350" s="38"/>
      <c r="H350" s="44"/>
    </row>
    <row r="351" spans="1:8" s="2" customFormat="1" ht="16.8" customHeight="1">
      <c r="A351" s="38"/>
      <c r="B351" s="44"/>
      <c r="C351" s="289" t="s">
        <v>1544</v>
      </c>
      <c r="D351" s="289" t="s">
        <v>1545</v>
      </c>
      <c r="E351" s="17" t="s">
        <v>28</v>
      </c>
      <c r="F351" s="290">
        <v>139.85</v>
      </c>
      <c r="G351" s="38"/>
      <c r="H351" s="44"/>
    </row>
    <row r="352" spans="1:8" s="2" customFormat="1" ht="16.8" customHeight="1">
      <c r="A352" s="38"/>
      <c r="B352" s="44"/>
      <c r="C352" s="285" t="s">
        <v>1550</v>
      </c>
      <c r="D352" s="286" t="s">
        <v>1550</v>
      </c>
      <c r="E352" s="287" t="s">
        <v>28</v>
      </c>
      <c r="F352" s="288">
        <v>161.15</v>
      </c>
      <c r="G352" s="38"/>
      <c r="H352" s="44"/>
    </row>
    <row r="353" spans="1:8" s="2" customFormat="1" ht="16.8" customHeight="1">
      <c r="A353" s="38"/>
      <c r="B353" s="44"/>
      <c r="C353" s="289" t="s">
        <v>1550</v>
      </c>
      <c r="D353" s="289" t="s">
        <v>1199</v>
      </c>
      <c r="E353" s="17" t="s">
        <v>28</v>
      </c>
      <c r="F353" s="290">
        <v>161.15</v>
      </c>
      <c r="G353" s="38"/>
      <c r="H353" s="44"/>
    </row>
    <row r="354" spans="1:8" s="2" customFormat="1" ht="16.8" customHeight="1">
      <c r="A354" s="38"/>
      <c r="B354" s="44"/>
      <c r="C354" s="291" t="s">
        <v>6060</v>
      </c>
      <c r="D354" s="38"/>
      <c r="E354" s="38"/>
      <c r="F354" s="38"/>
      <c r="G354" s="38"/>
      <c r="H354" s="44"/>
    </row>
    <row r="355" spans="1:8" s="2" customFormat="1" ht="12">
      <c r="A355" s="38"/>
      <c r="B355" s="44"/>
      <c r="C355" s="289" t="s">
        <v>1547</v>
      </c>
      <c r="D355" s="289" t="s">
        <v>1548</v>
      </c>
      <c r="E355" s="17" t="s">
        <v>398</v>
      </c>
      <c r="F355" s="290">
        <v>165.241</v>
      </c>
      <c r="G355" s="38"/>
      <c r="H355" s="44"/>
    </row>
    <row r="356" spans="1:8" s="2" customFormat="1" ht="16.8" customHeight="1">
      <c r="A356" s="38"/>
      <c r="B356" s="44"/>
      <c r="C356" s="285" t="s">
        <v>1559</v>
      </c>
      <c r="D356" s="286" t="s">
        <v>1559</v>
      </c>
      <c r="E356" s="287" t="s">
        <v>28</v>
      </c>
      <c r="F356" s="288">
        <v>5.99</v>
      </c>
      <c r="G356" s="38"/>
      <c r="H356" s="44"/>
    </row>
    <row r="357" spans="1:8" s="2" customFormat="1" ht="16.8" customHeight="1">
      <c r="A357" s="38"/>
      <c r="B357" s="44"/>
      <c r="C357" s="289" t="s">
        <v>28</v>
      </c>
      <c r="D357" s="289" t="s">
        <v>582</v>
      </c>
      <c r="E357" s="17" t="s">
        <v>28</v>
      </c>
      <c r="F357" s="290">
        <v>0</v>
      </c>
      <c r="G357" s="38"/>
      <c r="H357" s="44"/>
    </row>
    <row r="358" spans="1:8" s="2" customFormat="1" ht="16.8" customHeight="1">
      <c r="A358" s="38"/>
      <c r="B358" s="44"/>
      <c r="C358" s="289" t="s">
        <v>1559</v>
      </c>
      <c r="D358" s="289" t="s">
        <v>1560</v>
      </c>
      <c r="E358" s="17" t="s">
        <v>28</v>
      </c>
      <c r="F358" s="290">
        <v>5.99</v>
      </c>
      <c r="G358" s="38"/>
      <c r="H358" s="44"/>
    </row>
    <row r="359" spans="1:8" s="2" customFormat="1" ht="16.8" customHeight="1">
      <c r="A359" s="38"/>
      <c r="B359" s="44"/>
      <c r="C359" s="285" t="s">
        <v>1565</v>
      </c>
      <c r="D359" s="286" t="s">
        <v>1565</v>
      </c>
      <c r="E359" s="287" t="s">
        <v>28</v>
      </c>
      <c r="F359" s="288">
        <v>36</v>
      </c>
      <c r="G359" s="38"/>
      <c r="H359" s="44"/>
    </row>
    <row r="360" spans="1:8" s="2" customFormat="1" ht="16.8" customHeight="1">
      <c r="A360" s="38"/>
      <c r="B360" s="44"/>
      <c r="C360" s="289" t="s">
        <v>28</v>
      </c>
      <c r="D360" s="289" t="s">
        <v>582</v>
      </c>
      <c r="E360" s="17" t="s">
        <v>28</v>
      </c>
      <c r="F360" s="290">
        <v>0</v>
      </c>
      <c r="G360" s="38"/>
      <c r="H360" s="44"/>
    </row>
    <row r="361" spans="1:8" s="2" customFormat="1" ht="16.8" customHeight="1">
      <c r="A361" s="38"/>
      <c r="B361" s="44"/>
      <c r="C361" s="289" t="s">
        <v>1565</v>
      </c>
      <c r="D361" s="289" t="s">
        <v>1566</v>
      </c>
      <c r="E361" s="17" t="s">
        <v>28</v>
      </c>
      <c r="F361" s="290">
        <v>36</v>
      </c>
      <c r="G361" s="38"/>
      <c r="H361" s="44"/>
    </row>
    <row r="362" spans="1:8" s="2" customFormat="1" ht="16.8" customHeight="1">
      <c r="A362" s="38"/>
      <c r="B362" s="44"/>
      <c r="C362" s="285" t="s">
        <v>1571</v>
      </c>
      <c r="D362" s="286" t="s">
        <v>1571</v>
      </c>
      <c r="E362" s="287" t="s">
        <v>28</v>
      </c>
      <c r="F362" s="288">
        <v>1</v>
      </c>
      <c r="G362" s="38"/>
      <c r="H362" s="44"/>
    </row>
    <row r="363" spans="1:8" s="2" customFormat="1" ht="16.8" customHeight="1">
      <c r="A363" s="38"/>
      <c r="B363" s="44"/>
      <c r="C363" s="289" t="s">
        <v>28</v>
      </c>
      <c r="D363" s="289" t="s">
        <v>582</v>
      </c>
      <c r="E363" s="17" t="s">
        <v>28</v>
      </c>
      <c r="F363" s="290">
        <v>0</v>
      </c>
      <c r="G363" s="38"/>
      <c r="H363" s="44"/>
    </row>
    <row r="364" spans="1:8" s="2" customFormat="1" ht="16.8" customHeight="1">
      <c r="A364" s="38"/>
      <c r="B364" s="44"/>
      <c r="C364" s="289" t="s">
        <v>1571</v>
      </c>
      <c r="D364" s="289" t="s">
        <v>82</v>
      </c>
      <c r="E364" s="17" t="s">
        <v>28</v>
      </c>
      <c r="F364" s="290">
        <v>1</v>
      </c>
      <c r="G364" s="38"/>
      <c r="H364" s="44"/>
    </row>
    <row r="365" spans="1:8" s="2" customFormat="1" ht="16.8" customHeight="1">
      <c r="A365" s="38"/>
      <c r="B365" s="44"/>
      <c r="C365" s="285" t="s">
        <v>1576</v>
      </c>
      <c r="D365" s="286" t="s">
        <v>1576</v>
      </c>
      <c r="E365" s="287" t="s">
        <v>28</v>
      </c>
      <c r="F365" s="288">
        <v>6</v>
      </c>
      <c r="G365" s="38"/>
      <c r="H365" s="44"/>
    </row>
    <row r="366" spans="1:8" s="2" customFormat="1" ht="16.8" customHeight="1">
      <c r="A366" s="38"/>
      <c r="B366" s="44"/>
      <c r="C366" s="289" t="s">
        <v>28</v>
      </c>
      <c r="D366" s="289" t="s">
        <v>582</v>
      </c>
      <c r="E366" s="17" t="s">
        <v>28</v>
      </c>
      <c r="F366" s="290">
        <v>0</v>
      </c>
      <c r="G366" s="38"/>
      <c r="H366" s="44"/>
    </row>
    <row r="367" spans="1:8" s="2" customFormat="1" ht="16.8" customHeight="1">
      <c r="A367" s="38"/>
      <c r="B367" s="44"/>
      <c r="C367" s="289" t="s">
        <v>1576</v>
      </c>
      <c r="D367" s="289" t="s">
        <v>628</v>
      </c>
      <c r="E367" s="17" t="s">
        <v>28</v>
      </c>
      <c r="F367" s="290">
        <v>6</v>
      </c>
      <c r="G367" s="38"/>
      <c r="H367" s="44"/>
    </row>
    <row r="368" spans="1:8" s="2" customFormat="1" ht="16.8" customHeight="1">
      <c r="A368" s="38"/>
      <c r="B368" s="44"/>
      <c r="C368" s="285" t="s">
        <v>1581</v>
      </c>
      <c r="D368" s="286" t="s">
        <v>1581</v>
      </c>
      <c r="E368" s="287" t="s">
        <v>28</v>
      </c>
      <c r="F368" s="288">
        <v>3</v>
      </c>
      <c r="G368" s="38"/>
      <c r="H368" s="44"/>
    </row>
    <row r="369" spans="1:8" s="2" customFormat="1" ht="16.8" customHeight="1">
      <c r="A369" s="38"/>
      <c r="B369" s="44"/>
      <c r="C369" s="289" t="s">
        <v>28</v>
      </c>
      <c r="D369" s="289" t="s">
        <v>1088</v>
      </c>
      <c r="E369" s="17" t="s">
        <v>28</v>
      </c>
      <c r="F369" s="290">
        <v>0</v>
      </c>
      <c r="G369" s="38"/>
      <c r="H369" s="44"/>
    </row>
    <row r="370" spans="1:8" s="2" customFormat="1" ht="16.8" customHeight="1">
      <c r="A370" s="38"/>
      <c r="B370" s="44"/>
      <c r="C370" s="289" t="s">
        <v>1581</v>
      </c>
      <c r="D370" s="289" t="s">
        <v>367</v>
      </c>
      <c r="E370" s="17" t="s">
        <v>28</v>
      </c>
      <c r="F370" s="290">
        <v>3</v>
      </c>
      <c r="G370" s="38"/>
      <c r="H370" s="44"/>
    </row>
    <row r="371" spans="1:8" s="2" customFormat="1" ht="16.8" customHeight="1">
      <c r="A371" s="38"/>
      <c r="B371" s="44"/>
      <c r="C371" s="285" t="s">
        <v>1586</v>
      </c>
      <c r="D371" s="286" t="s">
        <v>1586</v>
      </c>
      <c r="E371" s="287" t="s">
        <v>28</v>
      </c>
      <c r="F371" s="288">
        <v>3</v>
      </c>
      <c r="G371" s="38"/>
      <c r="H371" s="44"/>
    </row>
    <row r="372" spans="1:8" s="2" customFormat="1" ht="16.8" customHeight="1">
      <c r="A372" s="38"/>
      <c r="B372" s="44"/>
      <c r="C372" s="289" t="s">
        <v>1586</v>
      </c>
      <c r="D372" s="289" t="s">
        <v>367</v>
      </c>
      <c r="E372" s="17" t="s">
        <v>28</v>
      </c>
      <c r="F372" s="290">
        <v>3</v>
      </c>
      <c r="G372" s="38"/>
      <c r="H372" s="44"/>
    </row>
    <row r="373" spans="1:8" s="2" customFormat="1" ht="16.8" customHeight="1">
      <c r="A373" s="38"/>
      <c r="B373" s="44"/>
      <c r="C373" s="285" t="s">
        <v>1591</v>
      </c>
      <c r="D373" s="286" t="s">
        <v>1591</v>
      </c>
      <c r="E373" s="287" t="s">
        <v>28</v>
      </c>
      <c r="F373" s="288">
        <v>2</v>
      </c>
      <c r="G373" s="38"/>
      <c r="H373" s="44"/>
    </row>
    <row r="374" spans="1:8" s="2" customFormat="1" ht="16.8" customHeight="1">
      <c r="A374" s="38"/>
      <c r="B374" s="44"/>
      <c r="C374" s="289" t="s">
        <v>28</v>
      </c>
      <c r="D374" s="289" t="s">
        <v>582</v>
      </c>
      <c r="E374" s="17" t="s">
        <v>28</v>
      </c>
      <c r="F374" s="290">
        <v>0</v>
      </c>
      <c r="G374" s="38"/>
      <c r="H374" s="44"/>
    </row>
    <row r="375" spans="1:8" s="2" customFormat="1" ht="16.8" customHeight="1">
      <c r="A375" s="38"/>
      <c r="B375" s="44"/>
      <c r="C375" s="289" t="s">
        <v>1591</v>
      </c>
      <c r="D375" s="289" t="s">
        <v>138</v>
      </c>
      <c r="E375" s="17" t="s">
        <v>28</v>
      </c>
      <c r="F375" s="290">
        <v>2</v>
      </c>
      <c r="G375" s="38"/>
      <c r="H375" s="44"/>
    </row>
    <row r="376" spans="1:8" s="2" customFormat="1" ht="16.8" customHeight="1">
      <c r="A376" s="38"/>
      <c r="B376" s="44"/>
      <c r="C376" s="285" t="s">
        <v>505</v>
      </c>
      <c r="D376" s="286" t="s">
        <v>505</v>
      </c>
      <c r="E376" s="287" t="s">
        <v>28</v>
      </c>
      <c r="F376" s="288">
        <v>89.595</v>
      </c>
      <c r="G376" s="38"/>
      <c r="H376" s="44"/>
    </row>
    <row r="377" spans="1:8" s="2" customFormat="1" ht="16.8" customHeight="1">
      <c r="A377" s="38"/>
      <c r="B377" s="44"/>
      <c r="C377" s="289" t="s">
        <v>505</v>
      </c>
      <c r="D377" s="289" t="s">
        <v>506</v>
      </c>
      <c r="E377" s="17" t="s">
        <v>28</v>
      </c>
      <c r="F377" s="290">
        <v>89.595</v>
      </c>
      <c r="G377" s="38"/>
      <c r="H377" s="44"/>
    </row>
    <row r="378" spans="1:8" s="2" customFormat="1" ht="16.8" customHeight="1">
      <c r="A378" s="38"/>
      <c r="B378" s="44"/>
      <c r="C378" s="285" t="s">
        <v>1596</v>
      </c>
      <c r="D378" s="286" t="s">
        <v>1596</v>
      </c>
      <c r="E378" s="287" t="s">
        <v>28</v>
      </c>
      <c r="F378" s="288">
        <v>161.15</v>
      </c>
      <c r="G378" s="38"/>
      <c r="H378" s="44"/>
    </row>
    <row r="379" spans="1:8" s="2" customFormat="1" ht="16.8" customHeight="1">
      <c r="A379" s="38"/>
      <c r="B379" s="44"/>
      <c r="C379" s="289" t="s">
        <v>1596</v>
      </c>
      <c r="D379" s="289" t="s">
        <v>1199</v>
      </c>
      <c r="E379" s="17" t="s">
        <v>28</v>
      </c>
      <c r="F379" s="290">
        <v>161.15</v>
      </c>
      <c r="G379" s="38"/>
      <c r="H379" s="44"/>
    </row>
    <row r="380" spans="1:8" s="2" customFormat="1" ht="16.8" customHeight="1">
      <c r="A380" s="38"/>
      <c r="B380" s="44"/>
      <c r="C380" s="285" t="s">
        <v>6066</v>
      </c>
      <c r="D380" s="286" t="s">
        <v>6066</v>
      </c>
      <c r="E380" s="287" t="s">
        <v>28</v>
      </c>
      <c r="F380" s="288">
        <v>4</v>
      </c>
      <c r="G380" s="38"/>
      <c r="H380" s="44"/>
    </row>
    <row r="381" spans="1:8" s="2" customFormat="1" ht="16.8" customHeight="1">
      <c r="A381" s="38"/>
      <c r="B381" s="44"/>
      <c r="C381" s="289" t="s">
        <v>28</v>
      </c>
      <c r="D381" s="289" t="s">
        <v>582</v>
      </c>
      <c r="E381" s="17" t="s">
        <v>28</v>
      </c>
      <c r="F381" s="290">
        <v>0</v>
      </c>
      <c r="G381" s="38"/>
      <c r="H381" s="44"/>
    </row>
    <row r="382" spans="1:8" s="2" customFormat="1" ht="16.8" customHeight="1">
      <c r="A382" s="38"/>
      <c r="B382" s="44"/>
      <c r="C382" s="289" t="s">
        <v>6066</v>
      </c>
      <c r="D382" s="289" t="s">
        <v>6067</v>
      </c>
      <c r="E382" s="17" t="s">
        <v>28</v>
      </c>
      <c r="F382" s="290">
        <v>4</v>
      </c>
      <c r="G382" s="38"/>
      <c r="H382" s="44"/>
    </row>
    <row r="383" spans="1:8" s="2" customFormat="1" ht="16.8" customHeight="1">
      <c r="A383" s="38"/>
      <c r="B383" s="44"/>
      <c r="C383" s="285" t="s">
        <v>6068</v>
      </c>
      <c r="D383" s="286" t="s">
        <v>6068</v>
      </c>
      <c r="E383" s="287" t="s">
        <v>28</v>
      </c>
      <c r="F383" s="288">
        <v>1</v>
      </c>
      <c r="G383" s="38"/>
      <c r="H383" s="44"/>
    </row>
    <row r="384" spans="1:8" s="2" customFormat="1" ht="16.8" customHeight="1">
      <c r="A384" s="38"/>
      <c r="B384" s="44"/>
      <c r="C384" s="289" t="s">
        <v>28</v>
      </c>
      <c r="D384" s="289" t="s">
        <v>582</v>
      </c>
      <c r="E384" s="17" t="s">
        <v>28</v>
      </c>
      <c r="F384" s="290">
        <v>0</v>
      </c>
      <c r="G384" s="38"/>
      <c r="H384" s="44"/>
    </row>
    <row r="385" spans="1:8" s="2" customFormat="1" ht="16.8" customHeight="1">
      <c r="A385" s="38"/>
      <c r="B385" s="44"/>
      <c r="C385" s="289" t="s">
        <v>6068</v>
      </c>
      <c r="D385" s="289" t="s">
        <v>82</v>
      </c>
      <c r="E385" s="17" t="s">
        <v>28</v>
      </c>
      <c r="F385" s="290">
        <v>1</v>
      </c>
      <c r="G385" s="38"/>
      <c r="H385" s="44"/>
    </row>
    <row r="386" spans="1:8" s="2" customFormat="1" ht="16.8" customHeight="1">
      <c r="A386" s="38"/>
      <c r="B386" s="44"/>
      <c r="C386" s="285" t="s">
        <v>1601</v>
      </c>
      <c r="D386" s="286" t="s">
        <v>1601</v>
      </c>
      <c r="E386" s="287" t="s">
        <v>28</v>
      </c>
      <c r="F386" s="288">
        <v>2.291</v>
      </c>
      <c r="G386" s="38"/>
      <c r="H386" s="44"/>
    </row>
    <row r="387" spans="1:8" s="2" customFormat="1" ht="16.8" customHeight="1">
      <c r="A387" s="38"/>
      <c r="B387" s="44"/>
      <c r="C387" s="289" t="s">
        <v>28</v>
      </c>
      <c r="D387" s="289" t="s">
        <v>582</v>
      </c>
      <c r="E387" s="17" t="s">
        <v>28</v>
      </c>
      <c r="F387" s="290">
        <v>0</v>
      </c>
      <c r="G387" s="38"/>
      <c r="H387" s="44"/>
    </row>
    <row r="388" spans="1:8" s="2" customFormat="1" ht="16.8" customHeight="1">
      <c r="A388" s="38"/>
      <c r="B388" s="44"/>
      <c r="C388" s="289" t="s">
        <v>1601</v>
      </c>
      <c r="D388" s="289" t="s">
        <v>1602</v>
      </c>
      <c r="E388" s="17" t="s">
        <v>28</v>
      </c>
      <c r="F388" s="290">
        <v>2.291</v>
      </c>
      <c r="G388" s="38"/>
      <c r="H388" s="44"/>
    </row>
    <row r="389" spans="1:8" s="2" customFormat="1" ht="16.8" customHeight="1">
      <c r="A389" s="38"/>
      <c r="B389" s="44"/>
      <c r="C389" s="285" t="s">
        <v>1613</v>
      </c>
      <c r="D389" s="286" t="s">
        <v>1613</v>
      </c>
      <c r="E389" s="287" t="s">
        <v>28</v>
      </c>
      <c r="F389" s="288">
        <v>1</v>
      </c>
      <c r="G389" s="38"/>
      <c r="H389" s="44"/>
    </row>
    <row r="390" spans="1:8" s="2" customFormat="1" ht="16.8" customHeight="1">
      <c r="A390" s="38"/>
      <c r="B390" s="44"/>
      <c r="C390" s="289" t="s">
        <v>28</v>
      </c>
      <c r="D390" s="289" t="s">
        <v>1088</v>
      </c>
      <c r="E390" s="17" t="s">
        <v>28</v>
      </c>
      <c r="F390" s="290">
        <v>0</v>
      </c>
      <c r="G390" s="38"/>
      <c r="H390" s="44"/>
    </row>
    <row r="391" spans="1:8" s="2" customFormat="1" ht="16.8" customHeight="1">
      <c r="A391" s="38"/>
      <c r="B391" s="44"/>
      <c r="C391" s="289" t="s">
        <v>1613</v>
      </c>
      <c r="D391" s="289" t="s">
        <v>82</v>
      </c>
      <c r="E391" s="17" t="s">
        <v>28</v>
      </c>
      <c r="F391" s="290">
        <v>1</v>
      </c>
      <c r="G391" s="38"/>
      <c r="H391" s="44"/>
    </row>
    <row r="392" spans="1:8" s="2" customFormat="1" ht="16.8" customHeight="1">
      <c r="A392" s="38"/>
      <c r="B392" s="44"/>
      <c r="C392" s="285" t="s">
        <v>1618</v>
      </c>
      <c r="D392" s="286" t="s">
        <v>1618</v>
      </c>
      <c r="E392" s="287" t="s">
        <v>28</v>
      </c>
      <c r="F392" s="288">
        <v>3</v>
      </c>
      <c r="G392" s="38"/>
      <c r="H392" s="44"/>
    </row>
    <row r="393" spans="1:8" s="2" customFormat="1" ht="16.8" customHeight="1">
      <c r="A393" s="38"/>
      <c r="B393" s="44"/>
      <c r="C393" s="289" t="s">
        <v>28</v>
      </c>
      <c r="D393" s="289" t="s">
        <v>1088</v>
      </c>
      <c r="E393" s="17" t="s">
        <v>28</v>
      </c>
      <c r="F393" s="290">
        <v>0</v>
      </c>
      <c r="G393" s="38"/>
      <c r="H393" s="44"/>
    </row>
    <row r="394" spans="1:8" s="2" customFormat="1" ht="16.8" customHeight="1">
      <c r="A394" s="38"/>
      <c r="B394" s="44"/>
      <c r="C394" s="289" t="s">
        <v>1618</v>
      </c>
      <c r="D394" s="289" t="s">
        <v>367</v>
      </c>
      <c r="E394" s="17" t="s">
        <v>28</v>
      </c>
      <c r="F394" s="290">
        <v>3</v>
      </c>
      <c r="G394" s="38"/>
      <c r="H394" s="44"/>
    </row>
    <row r="395" spans="1:8" s="2" customFormat="1" ht="16.8" customHeight="1">
      <c r="A395" s="38"/>
      <c r="B395" s="44"/>
      <c r="C395" s="285" t="s">
        <v>1623</v>
      </c>
      <c r="D395" s="286" t="s">
        <v>1623</v>
      </c>
      <c r="E395" s="287" t="s">
        <v>28</v>
      </c>
      <c r="F395" s="288">
        <v>1</v>
      </c>
      <c r="G395" s="38"/>
      <c r="H395" s="44"/>
    </row>
    <row r="396" spans="1:8" s="2" customFormat="1" ht="16.8" customHeight="1">
      <c r="A396" s="38"/>
      <c r="B396" s="44"/>
      <c r="C396" s="289" t="s">
        <v>28</v>
      </c>
      <c r="D396" s="289" t="s">
        <v>1088</v>
      </c>
      <c r="E396" s="17" t="s">
        <v>28</v>
      </c>
      <c r="F396" s="290">
        <v>0</v>
      </c>
      <c r="G396" s="38"/>
      <c r="H396" s="44"/>
    </row>
    <row r="397" spans="1:8" s="2" customFormat="1" ht="16.8" customHeight="1">
      <c r="A397" s="38"/>
      <c r="B397" s="44"/>
      <c r="C397" s="289" t="s">
        <v>1623</v>
      </c>
      <c r="D397" s="289" t="s">
        <v>82</v>
      </c>
      <c r="E397" s="17" t="s">
        <v>28</v>
      </c>
      <c r="F397" s="290">
        <v>1</v>
      </c>
      <c r="G397" s="38"/>
      <c r="H397" s="44"/>
    </row>
    <row r="398" spans="1:8" s="2" customFormat="1" ht="16.8" customHeight="1">
      <c r="A398" s="38"/>
      <c r="B398" s="44"/>
      <c r="C398" s="285" t="s">
        <v>1628</v>
      </c>
      <c r="D398" s="286" t="s">
        <v>1628</v>
      </c>
      <c r="E398" s="287" t="s">
        <v>28</v>
      </c>
      <c r="F398" s="288">
        <v>36.5</v>
      </c>
      <c r="G398" s="38"/>
      <c r="H398" s="44"/>
    </row>
    <row r="399" spans="1:8" s="2" customFormat="1" ht="16.8" customHeight="1">
      <c r="A399" s="38"/>
      <c r="B399" s="44"/>
      <c r="C399" s="289" t="s">
        <v>28</v>
      </c>
      <c r="D399" s="289" t="s">
        <v>1088</v>
      </c>
      <c r="E399" s="17" t="s">
        <v>28</v>
      </c>
      <c r="F399" s="290">
        <v>0</v>
      </c>
      <c r="G399" s="38"/>
      <c r="H399" s="44"/>
    </row>
    <row r="400" spans="1:8" s="2" customFormat="1" ht="16.8" customHeight="1">
      <c r="A400" s="38"/>
      <c r="B400" s="44"/>
      <c r="C400" s="289" t="s">
        <v>1628</v>
      </c>
      <c r="D400" s="289" t="s">
        <v>1629</v>
      </c>
      <c r="E400" s="17" t="s">
        <v>28</v>
      </c>
      <c r="F400" s="290">
        <v>36.5</v>
      </c>
      <c r="G400" s="38"/>
      <c r="H400" s="44"/>
    </row>
    <row r="401" spans="1:8" s="2" customFormat="1" ht="16.8" customHeight="1">
      <c r="A401" s="38"/>
      <c r="B401" s="44"/>
      <c r="C401" s="285" t="s">
        <v>1634</v>
      </c>
      <c r="D401" s="286" t="s">
        <v>1634</v>
      </c>
      <c r="E401" s="287" t="s">
        <v>28</v>
      </c>
      <c r="F401" s="288">
        <v>4</v>
      </c>
      <c r="G401" s="38"/>
      <c r="H401" s="44"/>
    </row>
    <row r="402" spans="1:8" s="2" customFormat="1" ht="16.8" customHeight="1">
      <c r="A402" s="38"/>
      <c r="B402" s="44"/>
      <c r="C402" s="289" t="s">
        <v>28</v>
      </c>
      <c r="D402" s="289" t="s">
        <v>1088</v>
      </c>
      <c r="E402" s="17" t="s">
        <v>28</v>
      </c>
      <c r="F402" s="290">
        <v>0</v>
      </c>
      <c r="G402" s="38"/>
      <c r="H402" s="44"/>
    </row>
    <row r="403" spans="1:8" s="2" customFormat="1" ht="16.8" customHeight="1">
      <c r="A403" s="38"/>
      <c r="B403" s="44"/>
      <c r="C403" s="289" t="s">
        <v>1634</v>
      </c>
      <c r="D403" s="289" t="s">
        <v>228</v>
      </c>
      <c r="E403" s="17" t="s">
        <v>28</v>
      </c>
      <c r="F403" s="290">
        <v>4</v>
      </c>
      <c r="G403" s="38"/>
      <c r="H403" s="44"/>
    </row>
    <row r="404" spans="1:8" s="2" customFormat="1" ht="16.8" customHeight="1">
      <c r="A404" s="38"/>
      <c r="B404" s="44"/>
      <c r="C404" s="285" t="s">
        <v>511</v>
      </c>
      <c r="D404" s="286" t="s">
        <v>511</v>
      </c>
      <c r="E404" s="287" t="s">
        <v>28</v>
      </c>
      <c r="F404" s="288">
        <v>18.797</v>
      </c>
      <c r="G404" s="38"/>
      <c r="H404" s="44"/>
    </row>
    <row r="405" spans="1:8" s="2" customFormat="1" ht="16.8" customHeight="1">
      <c r="A405" s="38"/>
      <c r="B405" s="44"/>
      <c r="C405" s="289" t="s">
        <v>28</v>
      </c>
      <c r="D405" s="289" t="s">
        <v>359</v>
      </c>
      <c r="E405" s="17" t="s">
        <v>28</v>
      </c>
      <c r="F405" s="290">
        <v>0</v>
      </c>
      <c r="G405" s="38"/>
      <c r="H405" s="44"/>
    </row>
    <row r="406" spans="1:8" s="2" customFormat="1" ht="16.8" customHeight="1">
      <c r="A406" s="38"/>
      <c r="B406" s="44"/>
      <c r="C406" s="289" t="s">
        <v>511</v>
      </c>
      <c r="D406" s="289" t="s">
        <v>512</v>
      </c>
      <c r="E406" s="17" t="s">
        <v>28</v>
      </c>
      <c r="F406" s="290">
        <v>18.797</v>
      </c>
      <c r="G406" s="38"/>
      <c r="H406" s="44"/>
    </row>
    <row r="407" spans="1:8" s="2" customFormat="1" ht="16.8" customHeight="1">
      <c r="A407" s="38"/>
      <c r="B407" s="44"/>
      <c r="C407" s="285" t="s">
        <v>1639</v>
      </c>
      <c r="D407" s="286" t="s">
        <v>1639</v>
      </c>
      <c r="E407" s="287" t="s">
        <v>28</v>
      </c>
      <c r="F407" s="288">
        <v>12.8</v>
      </c>
      <c r="G407" s="38"/>
      <c r="H407" s="44"/>
    </row>
    <row r="408" spans="1:8" s="2" customFormat="1" ht="16.8" customHeight="1">
      <c r="A408" s="38"/>
      <c r="B408" s="44"/>
      <c r="C408" s="289" t="s">
        <v>28</v>
      </c>
      <c r="D408" s="289" t="s">
        <v>1088</v>
      </c>
      <c r="E408" s="17" t="s">
        <v>28</v>
      </c>
      <c r="F408" s="290">
        <v>0</v>
      </c>
      <c r="G408" s="38"/>
      <c r="H408" s="44"/>
    </row>
    <row r="409" spans="1:8" s="2" customFormat="1" ht="16.8" customHeight="1">
      <c r="A409" s="38"/>
      <c r="B409" s="44"/>
      <c r="C409" s="289" t="s">
        <v>1639</v>
      </c>
      <c r="D409" s="289" t="s">
        <v>1640</v>
      </c>
      <c r="E409" s="17" t="s">
        <v>28</v>
      </c>
      <c r="F409" s="290">
        <v>12.8</v>
      </c>
      <c r="G409" s="38"/>
      <c r="H409" s="44"/>
    </row>
    <row r="410" spans="1:8" s="2" customFormat="1" ht="16.8" customHeight="1">
      <c r="A410" s="38"/>
      <c r="B410" s="44"/>
      <c r="C410" s="285" t="s">
        <v>1645</v>
      </c>
      <c r="D410" s="286" t="s">
        <v>1645</v>
      </c>
      <c r="E410" s="287" t="s">
        <v>28</v>
      </c>
      <c r="F410" s="288">
        <v>2</v>
      </c>
      <c r="G410" s="38"/>
      <c r="H410" s="44"/>
    </row>
    <row r="411" spans="1:8" s="2" customFormat="1" ht="16.8" customHeight="1">
      <c r="A411" s="38"/>
      <c r="B411" s="44"/>
      <c r="C411" s="289" t="s">
        <v>28</v>
      </c>
      <c r="D411" s="289" t="s">
        <v>1088</v>
      </c>
      <c r="E411" s="17" t="s">
        <v>28</v>
      </c>
      <c r="F411" s="290">
        <v>0</v>
      </c>
      <c r="G411" s="38"/>
      <c r="H411" s="44"/>
    </row>
    <row r="412" spans="1:8" s="2" customFormat="1" ht="16.8" customHeight="1">
      <c r="A412" s="38"/>
      <c r="B412" s="44"/>
      <c r="C412" s="289" t="s">
        <v>1645</v>
      </c>
      <c r="D412" s="289" t="s">
        <v>138</v>
      </c>
      <c r="E412" s="17" t="s">
        <v>28</v>
      </c>
      <c r="F412" s="290">
        <v>2</v>
      </c>
      <c r="G412" s="38"/>
      <c r="H412" s="44"/>
    </row>
    <row r="413" spans="1:8" s="2" customFormat="1" ht="16.8" customHeight="1">
      <c r="A413" s="38"/>
      <c r="B413" s="44"/>
      <c r="C413" s="285" t="s">
        <v>1656</v>
      </c>
      <c r="D413" s="286" t="s">
        <v>1656</v>
      </c>
      <c r="E413" s="287" t="s">
        <v>28</v>
      </c>
      <c r="F413" s="288">
        <v>264.661</v>
      </c>
      <c r="G413" s="38"/>
      <c r="H413" s="44"/>
    </row>
    <row r="414" spans="1:8" s="2" customFormat="1" ht="16.8" customHeight="1">
      <c r="A414" s="38"/>
      <c r="B414" s="44"/>
      <c r="C414" s="289" t="s">
        <v>1656</v>
      </c>
      <c r="D414" s="289" t="s">
        <v>1657</v>
      </c>
      <c r="E414" s="17" t="s">
        <v>28</v>
      </c>
      <c r="F414" s="290">
        <v>264.661</v>
      </c>
      <c r="G414" s="38"/>
      <c r="H414" s="44"/>
    </row>
    <row r="415" spans="1:8" s="2" customFormat="1" ht="16.8" customHeight="1">
      <c r="A415" s="38"/>
      <c r="B415" s="44"/>
      <c r="C415" s="285" t="s">
        <v>1663</v>
      </c>
      <c r="D415" s="286" t="s">
        <v>1663</v>
      </c>
      <c r="E415" s="287" t="s">
        <v>28</v>
      </c>
      <c r="F415" s="288">
        <v>36.5</v>
      </c>
      <c r="G415" s="38"/>
      <c r="H415" s="44"/>
    </row>
    <row r="416" spans="1:8" s="2" customFormat="1" ht="16.8" customHeight="1">
      <c r="A416" s="38"/>
      <c r="B416" s="44"/>
      <c r="C416" s="289" t="s">
        <v>28</v>
      </c>
      <c r="D416" s="289" t="s">
        <v>1662</v>
      </c>
      <c r="E416" s="17" t="s">
        <v>28</v>
      </c>
      <c r="F416" s="290">
        <v>0</v>
      </c>
      <c r="G416" s="38"/>
      <c r="H416" s="44"/>
    </row>
    <row r="417" spans="1:8" s="2" customFormat="1" ht="16.8" customHeight="1">
      <c r="A417" s="38"/>
      <c r="B417" s="44"/>
      <c r="C417" s="289" t="s">
        <v>1663</v>
      </c>
      <c r="D417" s="289" t="s">
        <v>1629</v>
      </c>
      <c r="E417" s="17" t="s">
        <v>28</v>
      </c>
      <c r="F417" s="290">
        <v>36.5</v>
      </c>
      <c r="G417" s="38"/>
      <c r="H417" s="44"/>
    </row>
    <row r="418" spans="1:8" s="2" customFormat="1" ht="16.8" customHeight="1">
      <c r="A418" s="38"/>
      <c r="B418" s="44"/>
      <c r="C418" s="285" t="s">
        <v>1668</v>
      </c>
      <c r="D418" s="286" t="s">
        <v>1668</v>
      </c>
      <c r="E418" s="287" t="s">
        <v>28</v>
      </c>
      <c r="F418" s="288">
        <v>18.12</v>
      </c>
      <c r="G418" s="38"/>
      <c r="H418" s="44"/>
    </row>
    <row r="419" spans="1:8" s="2" customFormat="1" ht="16.8" customHeight="1">
      <c r="A419" s="38"/>
      <c r="B419" s="44"/>
      <c r="C419" s="289" t="s">
        <v>28</v>
      </c>
      <c r="D419" s="289" t="s">
        <v>1662</v>
      </c>
      <c r="E419" s="17" t="s">
        <v>28</v>
      </c>
      <c r="F419" s="290">
        <v>0</v>
      </c>
      <c r="G419" s="38"/>
      <c r="H419" s="44"/>
    </row>
    <row r="420" spans="1:8" s="2" customFormat="1" ht="16.8" customHeight="1">
      <c r="A420" s="38"/>
      <c r="B420" s="44"/>
      <c r="C420" s="289" t="s">
        <v>1668</v>
      </c>
      <c r="D420" s="289" t="s">
        <v>1669</v>
      </c>
      <c r="E420" s="17" t="s">
        <v>28</v>
      </c>
      <c r="F420" s="290">
        <v>18.12</v>
      </c>
      <c r="G420" s="38"/>
      <c r="H420" s="44"/>
    </row>
    <row r="421" spans="1:8" s="2" customFormat="1" ht="16.8" customHeight="1">
      <c r="A421" s="38"/>
      <c r="B421" s="44"/>
      <c r="C421" s="285" t="s">
        <v>1674</v>
      </c>
      <c r="D421" s="286" t="s">
        <v>1674</v>
      </c>
      <c r="E421" s="287" t="s">
        <v>28</v>
      </c>
      <c r="F421" s="288">
        <v>29.212</v>
      </c>
      <c r="G421" s="38"/>
      <c r="H421" s="44"/>
    </row>
    <row r="422" spans="1:8" s="2" customFormat="1" ht="16.8" customHeight="1">
      <c r="A422" s="38"/>
      <c r="B422" s="44"/>
      <c r="C422" s="289" t="s">
        <v>28</v>
      </c>
      <c r="D422" s="289" t="s">
        <v>1662</v>
      </c>
      <c r="E422" s="17" t="s">
        <v>28</v>
      </c>
      <c r="F422" s="290">
        <v>0</v>
      </c>
      <c r="G422" s="38"/>
      <c r="H422" s="44"/>
    </row>
    <row r="423" spans="1:8" s="2" customFormat="1" ht="16.8" customHeight="1">
      <c r="A423" s="38"/>
      <c r="B423" s="44"/>
      <c r="C423" s="289" t="s">
        <v>1674</v>
      </c>
      <c r="D423" s="289" t="s">
        <v>1675</v>
      </c>
      <c r="E423" s="17" t="s">
        <v>28</v>
      </c>
      <c r="F423" s="290">
        <v>29.212</v>
      </c>
      <c r="G423" s="38"/>
      <c r="H423" s="44"/>
    </row>
    <row r="424" spans="1:8" s="2" customFormat="1" ht="16.8" customHeight="1">
      <c r="A424" s="38"/>
      <c r="B424" s="44"/>
      <c r="C424" s="285" t="s">
        <v>1680</v>
      </c>
      <c r="D424" s="286" t="s">
        <v>1680</v>
      </c>
      <c r="E424" s="287" t="s">
        <v>28</v>
      </c>
      <c r="F424" s="288">
        <v>5</v>
      </c>
      <c r="G424" s="38"/>
      <c r="H424" s="44"/>
    </row>
    <row r="425" spans="1:8" s="2" customFormat="1" ht="16.8" customHeight="1">
      <c r="A425" s="38"/>
      <c r="B425" s="44"/>
      <c r="C425" s="289" t="s">
        <v>28</v>
      </c>
      <c r="D425" s="289" t="s">
        <v>1662</v>
      </c>
      <c r="E425" s="17" t="s">
        <v>28</v>
      </c>
      <c r="F425" s="290">
        <v>0</v>
      </c>
      <c r="G425" s="38"/>
      <c r="H425" s="44"/>
    </row>
    <row r="426" spans="1:8" s="2" customFormat="1" ht="16.8" customHeight="1">
      <c r="A426" s="38"/>
      <c r="B426" s="44"/>
      <c r="C426" s="289" t="s">
        <v>1680</v>
      </c>
      <c r="D426" s="289" t="s">
        <v>376</v>
      </c>
      <c r="E426" s="17" t="s">
        <v>28</v>
      </c>
      <c r="F426" s="290">
        <v>5</v>
      </c>
      <c r="G426" s="38"/>
      <c r="H426" s="44"/>
    </row>
    <row r="427" spans="1:8" s="2" customFormat="1" ht="16.8" customHeight="1">
      <c r="A427" s="38"/>
      <c r="B427" s="44"/>
      <c r="C427" s="285" t="s">
        <v>1685</v>
      </c>
      <c r="D427" s="286" t="s">
        <v>1685</v>
      </c>
      <c r="E427" s="287" t="s">
        <v>28</v>
      </c>
      <c r="F427" s="288">
        <v>1</v>
      </c>
      <c r="G427" s="38"/>
      <c r="H427" s="44"/>
    </row>
    <row r="428" spans="1:8" s="2" customFormat="1" ht="16.8" customHeight="1">
      <c r="A428" s="38"/>
      <c r="B428" s="44"/>
      <c r="C428" s="289" t="s">
        <v>28</v>
      </c>
      <c r="D428" s="289" t="s">
        <v>1662</v>
      </c>
      <c r="E428" s="17" t="s">
        <v>28</v>
      </c>
      <c r="F428" s="290">
        <v>0</v>
      </c>
      <c r="G428" s="38"/>
      <c r="H428" s="44"/>
    </row>
    <row r="429" spans="1:8" s="2" customFormat="1" ht="16.8" customHeight="1">
      <c r="A429" s="38"/>
      <c r="B429" s="44"/>
      <c r="C429" s="289" t="s">
        <v>1685</v>
      </c>
      <c r="D429" s="289" t="s">
        <v>82</v>
      </c>
      <c r="E429" s="17" t="s">
        <v>28</v>
      </c>
      <c r="F429" s="290">
        <v>1</v>
      </c>
      <c r="G429" s="38"/>
      <c r="H429" s="44"/>
    </row>
    <row r="430" spans="1:8" s="2" customFormat="1" ht="16.8" customHeight="1">
      <c r="A430" s="38"/>
      <c r="B430" s="44"/>
      <c r="C430" s="285" t="s">
        <v>1690</v>
      </c>
      <c r="D430" s="286" t="s">
        <v>1690</v>
      </c>
      <c r="E430" s="287" t="s">
        <v>28</v>
      </c>
      <c r="F430" s="288">
        <v>89.985</v>
      </c>
      <c r="G430" s="38"/>
      <c r="H430" s="44"/>
    </row>
    <row r="431" spans="1:8" s="2" customFormat="1" ht="16.8" customHeight="1">
      <c r="A431" s="38"/>
      <c r="B431" s="44"/>
      <c r="C431" s="289" t="s">
        <v>28</v>
      </c>
      <c r="D431" s="289" t="s">
        <v>1662</v>
      </c>
      <c r="E431" s="17" t="s">
        <v>28</v>
      </c>
      <c r="F431" s="290">
        <v>0</v>
      </c>
      <c r="G431" s="38"/>
      <c r="H431" s="44"/>
    </row>
    <row r="432" spans="1:8" s="2" customFormat="1" ht="16.8" customHeight="1">
      <c r="A432" s="38"/>
      <c r="B432" s="44"/>
      <c r="C432" s="289" t="s">
        <v>1690</v>
      </c>
      <c r="D432" s="289" t="s">
        <v>1691</v>
      </c>
      <c r="E432" s="17" t="s">
        <v>28</v>
      </c>
      <c r="F432" s="290">
        <v>89.985</v>
      </c>
      <c r="G432" s="38"/>
      <c r="H432" s="44"/>
    </row>
    <row r="433" spans="1:8" s="2" customFormat="1" ht="16.8" customHeight="1">
      <c r="A433" s="38"/>
      <c r="B433" s="44"/>
      <c r="C433" s="285" t="s">
        <v>517</v>
      </c>
      <c r="D433" s="286" t="s">
        <v>517</v>
      </c>
      <c r="E433" s="287" t="s">
        <v>28</v>
      </c>
      <c r="F433" s="288">
        <v>75.188</v>
      </c>
      <c r="G433" s="38"/>
      <c r="H433" s="44"/>
    </row>
    <row r="434" spans="1:8" s="2" customFormat="1" ht="16.8" customHeight="1">
      <c r="A434" s="38"/>
      <c r="B434" s="44"/>
      <c r="C434" s="289" t="s">
        <v>28</v>
      </c>
      <c r="D434" s="289" t="s">
        <v>359</v>
      </c>
      <c r="E434" s="17" t="s">
        <v>28</v>
      </c>
      <c r="F434" s="290">
        <v>0</v>
      </c>
      <c r="G434" s="38"/>
      <c r="H434" s="44"/>
    </row>
    <row r="435" spans="1:8" s="2" customFormat="1" ht="16.8" customHeight="1">
      <c r="A435" s="38"/>
      <c r="B435" s="44"/>
      <c r="C435" s="289" t="s">
        <v>517</v>
      </c>
      <c r="D435" s="289" t="s">
        <v>518</v>
      </c>
      <c r="E435" s="17" t="s">
        <v>28</v>
      </c>
      <c r="F435" s="290">
        <v>75.188</v>
      </c>
      <c r="G435" s="38"/>
      <c r="H435" s="44"/>
    </row>
    <row r="436" spans="1:8" s="2" customFormat="1" ht="16.8" customHeight="1">
      <c r="A436" s="38"/>
      <c r="B436" s="44"/>
      <c r="C436" s="285" t="s">
        <v>1696</v>
      </c>
      <c r="D436" s="286" t="s">
        <v>1696</v>
      </c>
      <c r="E436" s="287" t="s">
        <v>28</v>
      </c>
      <c r="F436" s="288">
        <v>89.985</v>
      </c>
      <c r="G436" s="38"/>
      <c r="H436" s="44"/>
    </row>
    <row r="437" spans="1:8" s="2" customFormat="1" ht="16.8" customHeight="1">
      <c r="A437" s="38"/>
      <c r="B437" s="44"/>
      <c r="C437" s="289" t="s">
        <v>1696</v>
      </c>
      <c r="D437" s="289" t="s">
        <v>1697</v>
      </c>
      <c r="E437" s="17" t="s">
        <v>28</v>
      </c>
      <c r="F437" s="290">
        <v>89.985</v>
      </c>
      <c r="G437" s="38"/>
      <c r="H437" s="44"/>
    </row>
    <row r="438" spans="1:8" s="2" customFormat="1" ht="16.8" customHeight="1">
      <c r="A438" s="38"/>
      <c r="B438" s="44"/>
      <c r="C438" s="285" t="s">
        <v>1702</v>
      </c>
      <c r="D438" s="286" t="s">
        <v>1702</v>
      </c>
      <c r="E438" s="287" t="s">
        <v>28</v>
      </c>
      <c r="F438" s="288">
        <v>2</v>
      </c>
      <c r="G438" s="38"/>
      <c r="H438" s="44"/>
    </row>
    <row r="439" spans="1:8" s="2" customFormat="1" ht="16.8" customHeight="1">
      <c r="A439" s="38"/>
      <c r="B439" s="44"/>
      <c r="C439" s="289" t="s">
        <v>28</v>
      </c>
      <c r="D439" s="289" t="s">
        <v>1662</v>
      </c>
      <c r="E439" s="17" t="s">
        <v>28</v>
      </c>
      <c r="F439" s="290">
        <v>0</v>
      </c>
      <c r="G439" s="38"/>
      <c r="H439" s="44"/>
    </row>
    <row r="440" spans="1:8" s="2" customFormat="1" ht="16.8" customHeight="1">
      <c r="A440" s="38"/>
      <c r="B440" s="44"/>
      <c r="C440" s="289" t="s">
        <v>1702</v>
      </c>
      <c r="D440" s="289" t="s">
        <v>138</v>
      </c>
      <c r="E440" s="17" t="s">
        <v>28</v>
      </c>
      <c r="F440" s="290">
        <v>2</v>
      </c>
      <c r="G440" s="38"/>
      <c r="H440" s="44"/>
    </row>
    <row r="441" spans="1:8" s="2" customFormat="1" ht="16.8" customHeight="1">
      <c r="A441" s="38"/>
      <c r="B441" s="44"/>
      <c r="C441" s="285" t="s">
        <v>1707</v>
      </c>
      <c r="D441" s="286" t="s">
        <v>1707</v>
      </c>
      <c r="E441" s="287" t="s">
        <v>28</v>
      </c>
      <c r="F441" s="288">
        <v>2</v>
      </c>
      <c r="G441" s="38"/>
      <c r="H441" s="44"/>
    </row>
    <row r="442" spans="1:8" s="2" customFormat="1" ht="16.8" customHeight="1">
      <c r="A442" s="38"/>
      <c r="B442" s="44"/>
      <c r="C442" s="289" t="s">
        <v>1707</v>
      </c>
      <c r="D442" s="289" t="s">
        <v>138</v>
      </c>
      <c r="E442" s="17" t="s">
        <v>28</v>
      </c>
      <c r="F442" s="290">
        <v>2</v>
      </c>
      <c r="G442" s="38"/>
      <c r="H442" s="44"/>
    </row>
    <row r="443" spans="1:8" s="2" customFormat="1" ht="16.8" customHeight="1">
      <c r="A443" s="38"/>
      <c r="B443" s="44"/>
      <c r="C443" s="285" t="s">
        <v>1712</v>
      </c>
      <c r="D443" s="286" t="s">
        <v>1712</v>
      </c>
      <c r="E443" s="287" t="s">
        <v>28</v>
      </c>
      <c r="F443" s="288">
        <v>1</v>
      </c>
      <c r="G443" s="38"/>
      <c r="H443" s="44"/>
    </row>
    <row r="444" spans="1:8" s="2" customFormat="1" ht="16.8" customHeight="1">
      <c r="A444" s="38"/>
      <c r="B444" s="44"/>
      <c r="C444" s="289" t="s">
        <v>28</v>
      </c>
      <c r="D444" s="289" t="s">
        <v>1662</v>
      </c>
      <c r="E444" s="17" t="s">
        <v>28</v>
      </c>
      <c r="F444" s="290">
        <v>0</v>
      </c>
      <c r="G444" s="38"/>
      <c r="H444" s="44"/>
    </row>
    <row r="445" spans="1:8" s="2" customFormat="1" ht="16.8" customHeight="1">
      <c r="A445" s="38"/>
      <c r="B445" s="44"/>
      <c r="C445" s="289" t="s">
        <v>1712</v>
      </c>
      <c r="D445" s="289" t="s">
        <v>82</v>
      </c>
      <c r="E445" s="17" t="s">
        <v>28</v>
      </c>
      <c r="F445" s="290">
        <v>1</v>
      </c>
      <c r="G445" s="38"/>
      <c r="H445" s="44"/>
    </row>
    <row r="446" spans="1:8" s="2" customFormat="1" ht="16.8" customHeight="1">
      <c r="A446" s="38"/>
      <c r="B446" s="44"/>
      <c r="C446" s="285" t="s">
        <v>1717</v>
      </c>
      <c r="D446" s="286" t="s">
        <v>1717</v>
      </c>
      <c r="E446" s="287" t="s">
        <v>28</v>
      </c>
      <c r="F446" s="288">
        <v>1</v>
      </c>
      <c r="G446" s="38"/>
      <c r="H446" s="44"/>
    </row>
    <row r="447" spans="1:8" s="2" customFormat="1" ht="16.8" customHeight="1">
      <c r="A447" s="38"/>
      <c r="B447" s="44"/>
      <c r="C447" s="289" t="s">
        <v>28</v>
      </c>
      <c r="D447" s="289" t="s">
        <v>1662</v>
      </c>
      <c r="E447" s="17" t="s">
        <v>28</v>
      </c>
      <c r="F447" s="290">
        <v>0</v>
      </c>
      <c r="G447" s="38"/>
      <c r="H447" s="44"/>
    </row>
    <row r="448" spans="1:8" s="2" customFormat="1" ht="16.8" customHeight="1">
      <c r="A448" s="38"/>
      <c r="B448" s="44"/>
      <c r="C448" s="289" t="s">
        <v>1717</v>
      </c>
      <c r="D448" s="289" t="s">
        <v>82</v>
      </c>
      <c r="E448" s="17" t="s">
        <v>28</v>
      </c>
      <c r="F448" s="290">
        <v>1</v>
      </c>
      <c r="G448" s="38"/>
      <c r="H448" s="44"/>
    </row>
    <row r="449" spans="1:8" s="2" customFormat="1" ht="16.8" customHeight="1">
      <c r="A449" s="38"/>
      <c r="B449" s="44"/>
      <c r="C449" s="285" t="s">
        <v>1722</v>
      </c>
      <c r="D449" s="286" t="s">
        <v>1722</v>
      </c>
      <c r="E449" s="287" t="s">
        <v>28</v>
      </c>
      <c r="F449" s="288">
        <v>4</v>
      </c>
      <c r="G449" s="38"/>
      <c r="H449" s="44"/>
    </row>
    <row r="450" spans="1:8" s="2" customFormat="1" ht="16.8" customHeight="1">
      <c r="A450" s="38"/>
      <c r="B450" s="44"/>
      <c r="C450" s="289" t="s">
        <v>28</v>
      </c>
      <c r="D450" s="289" t="s">
        <v>1662</v>
      </c>
      <c r="E450" s="17" t="s">
        <v>28</v>
      </c>
      <c r="F450" s="290">
        <v>0</v>
      </c>
      <c r="G450" s="38"/>
      <c r="H450" s="44"/>
    </row>
    <row r="451" spans="1:8" s="2" customFormat="1" ht="16.8" customHeight="1">
      <c r="A451" s="38"/>
      <c r="B451" s="44"/>
      <c r="C451" s="289" t="s">
        <v>1722</v>
      </c>
      <c r="D451" s="289" t="s">
        <v>228</v>
      </c>
      <c r="E451" s="17" t="s">
        <v>28</v>
      </c>
      <c r="F451" s="290">
        <v>4</v>
      </c>
      <c r="G451" s="38"/>
      <c r="H451" s="44"/>
    </row>
    <row r="452" spans="1:8" s="2" customFormat="1" ht="16.8" customHeight="1">
      <c r="A452" s="38"/>
      <c r="B452" s="44"/>
      <c r="C452" s="285" t="s">
        <v>1727</v>
      </c>
      <c r="D452" s="286" t="s">
        <v>1727</v>
      </c>
      <c r="E452" s="287" t="s">
        <v>28</v>
      </c>
      <c r="F452" s="288">
        <v>3</v>
      </c>
      <c r="G452" s="38"/>
      <c r="H452" s="44"/>
    </row>
    <row r="453" spans="1:8" s="2" customFormat="1" ht="16.8" customHeight="1">
      <c r="A453" s="38"/>
      <c r="B453" s="44"/>
      <c r="C453" s="289" t="s">
        <v>28</v>
      </c>
      <c r="D453" s="289" t="s">
        <v>1662</v>
      </c>
      <c r="E453" s="17" t="s">
        <v>28</v>
      </c>
      <c r="F453" s="290">
        <v>0</v>
      </c>
      <c r="G453" s="38"/>
      <c r="H453" s="44"/>
    </row>
    <row r="454" spans="1:8" s="2" customFormat="1" ht="16.8" customHeight="1">
      <c r="A454" s="38"/>
      <c r="B454" s="44"/>
      <c r="C454" s="289" t="s">
        <v>1727</v>
      </c>
      <c r="D454" s="289" t="s">
        <v>367</v>
      </c>
      <c r="E454" s="17" t="s">
        <v>28</v>
      </c>
      <c r="F454" s="290">
        <v>3</v>
      </c>
      <c r="G454" s="38"/>
      <c r="H454" s="44"/>
    </row>
    <row r="455" spans="1:8" s="2" customFormat="1" ht="16.8" customHeight="1">
      <c r="A455" s="38"/>
      <c r="B455" s="44"/>
      <c r="C455" s="285" t="s">
        <v>1732</v>
      </c>
      <c r="D455" s="286" t="s">
        <v>1732</v>
      </c>
      <c r="E455" s="287" t="s">
        <v>28</v>
      </c>
      <c r="F455" s="288">
        <v>1</v>
      </c>
      <c r="G455" s="38"/>
      <c r="H455" s="44"/>
    </row>
    <row r="456" spans="1:8" s="2" customFormat="1" ht="16.8" customHeight="1">
      <c r="A456" s="38"/>
      <c r="B456" s="44"/>
      <c r="C456" s="289" t="s">
        <v>28</v>
      </c>
      <c r="D456" s="289" t="s">
        <v>1662</v>
      </c>
      <c r="E456" s="17" t="s">
        <v>28</v>
      </c>
      <c r="F456" s="290">
        <v>0</v>
      </c>
      <c r="G456" s="38"/>
      <c r="H456" s="44"/>
    </row>
    <row r="457" spans="1:8" s="2" customFormat="1" ht="16.8" customHeight="1">
      <c r="A457" s="38"/>
      <c r="B457" s="44"/>
      <c r="C457" s="289" t="s">
        <v>1732</v>
      </c>
      <c r="D457" s="289" t="s">
        <v>82</v>
      </c>
      <c r="E457" s="17" t="s">
        <v>28</v>
      </c>
      <c r="F457" s="290">
        <v>1</v>
      </c>
      <c r="G457" s="38"/>
      <c r="H457" s="44"/>
    </row>
    <row r="458" spans="1:8" s="2" customFormat="1" ht="16.8" customHeight="1">
      <c r="A458" s="38"/>
      <c r="B458" s="44"/>
      <c r="C458" s="285" t="s">
        <v>1737</v>
      </c>
      <c r="D458" s="286" t="s">
        <v>1737</v>
      </c>
      <c r="E458" s="287" t="s">
        <v>28</v>
      </c>
      <c r="F458" s="288">
        <v>1</v>
      </c>
      <c r="G458" s="38"/>
      <c r="H458" s="44"/>
    </row>
    <row r="459" spans="1:8" s="2" customFormat="1" ht="16.8" customHeight="1">
      <c r="A459" s="38"/>
      <c r="B459" s="44"/>
      <c r="C459" s="289" t="s">
        <v>28</v>
      </c>
      <c r="D459" s="289" t="s">
        <v>1662</v>
      </c>
      <c r="E459" s="17" t="s">
        <v>28</v>
      </c>
      <c r="F459" s="290">
        <v>0</v>
      </c>
      <c r="G459" s="38"/>
      <c r="H459" s="44"/>
    </row>
    <row r="460" spans="1:8" s="2" customFormat="1" ht="16.8" customHeight="1">
      <c r="A460" s="38"/>
      <c r="B460" s="44"/>
      <c r="C460" s="289" t="s">
        <v>1737</v>
      </c>
      <c r="D460" s="289" t="s">
        <v>82</v>
      </c>
      <c r="E460" s="17" t="s">
        <v>28</v>
      </c>
      <c r="F460" s="290">
        <v>1</v>
      </c>
      <c r="G460" s="38"/>
      <c r="H460" s="44"/>
    </row>
    <row r="461" spans="1:8" s="2" customFormat="1" ht="16.8" customHeight="1">
      <c r="A461" s="38"/>
      <c r="B461" s="44"/>
      <c r="C461" s="285" t="s">
        <v>1742</v>
      </c>
      <c r="D461" s="286" t="s">
        <v>1742</v>
      </c>
      <c r="E461" s="287" t="s">
        <v>28</v>
      </c>
      <c r="F461" s="288">
        <v>1</v>
      </c>
      <c r="G461" s="38"/>
      <c r="H461" s="44"/>
    </row>
    <row r="462" spans="1:8" s="2" customFormat="1" ht="16.8" customHeight="1">
      <c r="A462" s="38"/>
      <c r="B462" s="44"/>
      <c r="C462" s="289" t="s">
        <v>28</v>
      </c>
      <c r="D462" s="289" t="s">
        <v>1662</v>
      </c>
      <c r="E462" s="17" t="s">
        <v>28</v>
      </c>
      <c r="F462" s="290">
        <v>0</v>
      </c>
      <c r="G462" s="38"/>
      <c r="H462" s="44"/>
    </row>
    <row r="463" spans="1:8" s="2" customFormat="1" ht="16.8" customHeight="1">
      <c r="A463" s="38"/>
      <c r="B463" s="44"/>
      <c r="C463" s="289" t="s">
        <v>1742</v>
      </c>
      <c r="D463" s="289" t="s">
        <v>82</v>
      </c>
      <c r="E463" s="17" t="s">
        <v>28</v>
      </c>
      <c r="F463" s="290">
        <v>1</v>
      </c>
      <c r="G463" s="38"/>
      <c r="H463" s="44"/>
    </row>
    <row r="464" spans="1:8" s="2" customFormat="1" ht="16.8" customHeight="1">
      <c r="A464" s="38"/>
      <c r="B464" s="44"/>
      <c r="C464" s="285" t="s">
        <v>523</v>
      </c>
      <c r="D464" s="286" t="s">
        <v>523</v>
      </c>
      <c r="E464" s="287" t="s">
        <v>28</v>
      </c>
      <c r="F464" s="288">
        <v>23.728</v>
      </c>
      <c r="G464" s="38"/>
      <c r="H464" s="44"/>
    </row>
    <row r="465" spans="1:8" s="2" customFormat="1" ht="16.8" customHeight="1">
      <c r="A465" s="38"/>
      <c r="B465" s="44"/>
      <c r="C465" s="289" t="s">
        <v>28</v>
      </c>
      <c r="D465" s="289" t="s">
        <v>359</v>
      </c>
      <c r="E465" s="17" t="s">
        <v>28</v>
      </c>
      <c r="F465" s="290">
        <v>0</v>
      </c>
      <c r="G465" s="38"/>
      <c r="H465" s="44"/>
    </row>
    <row r="466" spans="1:8" s="2" customFormat="1" ht="16.8" customHeight="1">
      <c r="A466" s="38"/>
      <c r="B466" s="44"/>
      <c r="C466" s="289" t="s">
        <v>523</v>
      </c>
      <c r="D466" s="289" t="s">
        <v>524</v>
      </c>
      <c r="E466" s="17" t="s">
        <v>28</v>
      </c>
      <c r="F466" s="290">
        <v>23.728</v>
      </c>
      <c r="G466" s="38"/>
      <c r="H466" s="44"/>
    </row>
    <row r="467" spans="1:8" s="2" customFormat="1" ht="16.8" customHeight="1">
      <c r="A467" s="38"/>
      <c r="B467" s="44"/>
      <c r="C467" s="285" t="s">
        <v>1747</v>
      </c>
      <c r="D467" s="286" t="s">
        <v>1747</v>
      </c>
      <c r="E467" s="287" t="s">
        <v>28</v>
      </c>
      <c r="F467" s="288">
        <v>309.653</v>
      </c>
      <c r="G467" s="38"/>
      <c r="H467" s="44"/>
    </row>
    <row r="468" spans="1:8" s="2" customFormat="1" ht="16.8" customHeight="1">
      <c r="A468" s="38"/>
      <c r="B468" s="44"/>
      <c r="C468" s="289" t="s">
        <v>1747</v>
      </c>
      <c r="D468" s="289" t="s">
        <v>1748</v>
      </c>
      <c r="E468" s="17" t="s">
        <v>28</v>
      </c>
      <c r="F468" s="290">
        <v>309.653</v>
      </c>
      <c r="G468" s="38"/>
      <c r="H468" s="44"/>
    </row>
    <row r="469" spans="1:8" s="2" customFormat="1" ht="16.8" customHeight="1">
      <c r="A469" s="38"/>
      <c r="B469" s="44"/>
      <c r="C469" s="285" t="s">
        <v>1753</v>
      </c>
      <c r="D469" s="286" t="s">
        <v>1753</v>
      </c>
      <c r="E469" s="287" t="s">
        <v>28</v>
      </c>
      <c r="F469" s="288">
        <v>309.653</v>
      </c>
      <c r="G469" s="38"/>
      <c r="H469" s="44"/>
    </row>
    <row r="470" spans="1:8" s="2" customFormat="1" ht="16.8" customHeight="1">
      <c r="A470" s="38"/>
      <c r="B470" s="44"/>
      <c r="C470" s="289" t="s">
        <v>1753</v>
      </c>
      <c r="D470" s="289" t="s">
        <v>1748</v>
      </c>
      <c r="E470" s="17" t="s">
        <v>28</v>
      </c>
      <c r="F470" s="290">
        <v>309.653</v>
      </c>
      <c r="G470" s="38"/>
      <c r="H470" s="44"/>
    </row>
    <row r="471" spans="1:8" s="2" customFormat="1" ht="16.8" customHeight="1">
      <c r="A471" s="38"/>
      <c r="B471" s="44"/>
      <c r="C471" s="285" t="s">
        <v>1758</v>
      </c>
      <c r="D471" s="286" t="s">
        <v>1758</v>
      </c>
      <c r="E471" s="287" t="s">
        <v>28</v>
      </c>
      <c r="F471" s="288">
        <v>1</v>
      </c>
      <c r="G471" s="38"/>
      <c r="H471" s="44"/>
    </row>
    <row r="472" spans="1:8" s="2" customFormat="1" ht="16.8" customHeight="1">
      <c r="A472" s="38"/>
      <c r="B472" s="44"/>
      <c r="C472" s="289" t="s">
        <v>28</v>
      </c>
      <c r="D472" s="289" t="s">
        <v>1662</v>
      </c>
      <c r="E472" s="17" t="s">
        <v>28</v>
      </c>
      <c r="F472" s="290">
        <v>0</v>
      </c>
      <c r="G472" s="38"/>
      <c r="H472" s="44"/>
    </row>
    <row r="473" spans="1:8" s="2" customFormat="1" ht="16.8" customHeight="1">
      <c r="A473" s="38"/>
      <c r="B473" s="44"/>
      <c r="C473" s="289" t="s">
        <v>1758</v>
      </c>
      <c r="D473" s="289" t="s">
        <v>82</v>
      </c>
      <c r="E473" s="17" t="s">
        <v>28</v>
      </c>
      <c r="F473" s="290">
        <v>1</v>
      </c>
      <c r="G473" s="38"/>
      <c r="H473" s="44"/>
    </row>
    <row r="474" spans="1:8" s="2" customFormat="1" ht="16.8" customHeight="1">
      <c r="A474" s="38"/>
      <c r="B474" s="44"/>
      <c r="C474" s="285" t="s">
        <v>1763</v>
      </c>
      <c r="D474" s="286" t="s">
        <v>1763</v>
      </c>
      <c r="E474" s="287" t="s">
        <v>28</v>
      </c>
      <c r="F474" s="288">
        <v>1</v>
      </c>
      <c r="G474" s="38"/>
      <c r="H474" s="44"/>
    </row>
    <row r="475" spans="1:8" s="2" customFormat="1" ht="16.8" customHeight="1">
      <c r="A475" s="38"/>
      <c r="B475" s="44"/>
      <c r="C475" s="289" t="s">
        <v>28</v>
      </c>
      <c r="D475" s="289" t="s">
        <v>1662</v>
      </c>
      <c r="E475" s="17" t="s">
        <v>28</v>
      </c>
      <c r="F475" s="290">
        <v>0</v>
      </c>
      <c r="G475" s="38"/>
      <c r="H475" s="44"/>
    </row>
    <row r="476" spans="1:8" s="2" customFormat="1" ht="16.8" customHeight="1">
      <c r="A476" s="38"/>
      <c r="B476" s="44"/>
      <c r="C476" s="289" t="s">
        <v>1763</v>
      </c>
      <c r="D476" s="289" t="s">
        <v>82</v>
      </c>
      <c r="E476" s="17" t="s">
        <v>28</v>
      </c>
      <c r="F476" s="290">
        <v>1</v>
      </c>
      <c r="G476" s="38"/>
      <c r="H476" s="44"/>
    </row>
    <row r="477" spans="1:8" s="2" customFormat="1" ht="16.8" customHeight="1">
      <c r="A477" s="38"/>
      <c r="B477" s="44"/>
      <c r="C477" s="285" t="s">
        <v>1769</v>
      </c>
      <c r="D477" s="286" t="s">
        <v>1769</v>
      </c>
      <c r="E477" s="287" t="s">
        <v>28</v>
      </c>
      <c r="F477" s="288">
        <v>264.661</v>
      </c>
      <c r="G477" s="38"/>
      <c r="H477" s="44"/>
    </row>
    <row r="478" spans="1:8" s="2" customFormat="1" ht="16.8" customHeight="1">
      <c r="A478" s="38"/>
      <c r="B478" s="44"/>
      <c r="C478" s="289" t="s">
        <v>1769</v>
      </c>
      <c r="D478" s="289" t="s">
        <v>1657</v>
      </c>
      <c r="E478" s="17" t="s">
        <v>28</v>
      </c>
      <c r="F478" s="290">
        <v>264.661</v>
      </c>
      <c r="G478" s="38"/>
      <c r="H478" s="44"/>
    </row>
    <row r="479" spans="1:8" s="2" customFormat="1" ht="16.8" customHeight="1">
      <c r="A479" s="38"/>
      <c r="B479" s="44"/>
      <c r="C479" s="285" t="s">
        <v>1774</v>
      </c>
      <c r="D479" s="286" t="s">
        <v>1774</v>
      </c>
      <c r="E479" s="287" t="s">
        <v>28</v>
      </c>
      <c r="F479" s="288">
        <v>317.593</v>
      </c>
      <c r="G479" s="38"/>
      <c r="H479" s="44"/>
    </row>
    <row r="480" spans="1:8" s="2" customFormat="1" ht="16.8" customHeight="1">
      <c r="A480" s="38"/>
      <c r="B480" s="44"/>
      <c r="C480" s="289" t="s">
        <v>1774</v>
      </c>
      <c r="D480" s="289" t="s">
        <v>1775</v>
      </c>
      <c r="E480" s="17" t="s">
        <v>28</v>
      </c>
      <c r="F480" s="290">
        <v>317.593</v>
      </c>
      <c r="G480" s="38"/>
      <c r="H480" s="44"/>
    </row>
    <row r="481" spans="1:8" s="2" customFormat="1" ht="16.8" customHeight="1">
      <c r="A481" s="38"/>
      <c r="B481" s="44"/>
      <c r="C481" s="285" t="s">
        <v>1780</v>
      </c>
      <c r="D481" s="286" t="s">
        <v>1780</v>
      </c>
      <c r="E481" s="287" t="s">
        <v>28</v>
      </c>
      <c r="F481" s="288">
        <v>306.726</v>
      </c>
      <c r="G481" s="38"/>
      <c r="H481" s="44"/>
    </row>
    <row r="482" spans="1:8" s="2" customFormat="1" ht="16.8" customHeight="1">
      <c r="A482" s="38"/>
      <c r="B482" s="44"/>
      <c r="C482" s="289" t="s">
        <v>1780</v>
      </c>
      <c r="D482" s="289" t="s">
        <v>1781</v>
      </c>
      <c r="E482" s="17" t="s">
        <v>28</v>
      </c>
      <c r="F482" s="290">
        <v>306.726</v>
      </c>
      <c r="G482" s="38"/>
      <c r="H482" s="44"/>
    </row>
    <row r="483" spans="1:8" s="2" customFormat="1" ht="16.8" customHeight="1">
      <c r="A483" s="38"/>
      <c r="B483" s="44"/>
      <c r="C483" s="285" t="s">
        <v>1786</v>
      </c>
      <c r="D483" s="286" t="s">
        <v>1786</v>
      </c>
      <c r="E483" s="287" t="s">
        <v>28</v>
      </c>
      <c r="F483" s="288">
        <v>368.071</v>
      </c>
      <c r="G483" s="38"/>
      <c r="H483" s="44"/>
    </row>
    <row r="484" spans="1:8" s="2" customFormat="1" ht="16.8" customHeight="1">
      <c r="A484" s="38"/>
      <c r="B484" s="44"/>
      <c r="C484" s="289" t="s">
        <v>1786</v>
      </c>
      <c r="D484" s="289" t="s">
        <v>1787</v>
      </c>
      <c r="E484" s="17" t="s">
        <v>28</v>
      </c>
      <c r="F484" s="290">
        <v>368.071</v>
      </c>
      <c r="G484" s="38"/>
      <c r="H484" s="44"/>
    </row>
    <row r="485" spans="1:8" s="2" customFormat="1" ht="16.8" customHeight="1">
      <c r="A485" s="38"/>
      <c r="B485" s="44"/>
      <c r="C485" s="285" t="s">
        <v>1792</v>
      </c>
      <c r="D485" s="286" t="s">
        <v>1792</v>
      </c>
      <c r="E485" s="287" t="s">
        <v>28</v>
      </c>
      <c r="F485" s="288">
        <v>17.5</v>
      </c>
      <c r="G485" s="38"/>
      <c r="H485" s="44"/>
    </row>
    <row r="486" spans="1:8" s="2" customFormat="1" ht="16.8" customHeight="1">
      <c r="A486" s="38"/>
      <c r="B486" s="44"/>
      <c r="C486" s="289" t="s">
        <v>28</v>
      </c>
      <c r="D486" s="289" t="s">
        <v>1662</v>
      </c>
      <c r="E486" s="17" t="s">
        <v>28</v>
      </c>
      <c r="F486" s="290">
        <v>0</v>
      </c>
      <c r="G486" s="38"/>
      <c r="H486" s="44"/>
    </row>
    <row r="487" spans="1:8" s="2" customFormat="1" ht="16.8" customHeight="1">
      <c r="A487" s="38"/>
      <c r="B487" s="44"/>
      <c r="C487" s="289" t="s">
        <v>1792</v>
      </c>
      <c r="D487" s="289" t="s">
        <v>1793</v>
      </c>
      <c r="E487" s="17" t="s">
        <v>28</v>
      </c>
      <c r="F487" s="290">
        <v>17.5</v>
      </c>
      <c r="G487" s="38"/>
      <c r="H487" s="44"/>
    </row>
    <row r="488" spans="1:8" s="2" customFormat="1" ht="16.8" customHeight="1">
      <c r="A488" s="38"/>
      <c r="B488" s="44"/>
      <c r="C488" s="285" t="s">
        <v>1798</v>
      </c>
      <c r="D488" s="286" t="s">
        <v>1798</v>
      </c>
      <c r="E488" s="287" t="s">
        <v>28</v>
      </c>
      <c r="F488" s="288">
        <v>36.5</v>
      </c>
      <c r="G488" s="38"/>
      <c r="H488" s="44"/>
    </row>
    <row r="489" spans="1:8" s="2" customFormat="1" ht="16.8" customHeight="1">
      <c r="A489" s="38"/>
      <c r="B489" s="44"/>
      <c r="C489" s="289" t="s">
        <v>1798</v>
      </c>
      <c r="D489" s="289" t="s">
        <v>1629</v>
      </c>
      <c r="E489" s="17" t="s">
        <v>28</v>
      </c>
      <c r="F489" s="290">
        <v>36.5</v>
      </c>
      <c r="G489" s="38"/>
      <c r="H489" s="44"/>
    </row>
    <row r="490" spans="1:8" s="2" customFormat="1" ht="16.8" customHeight="1">
      <c r="A490" s="38"/>
      <c r="B490" s="44"/>
      <c r="C490" s="285" t="s">
        <v>529</v>
      </c>
      <c r="D490" s="286" t="s">
        <v>529</v>
      </c>
      <c r="E490" s="287" t="s">
        <v>28</v>
      </c>
      <c r="F490" s="288">
        <v>23.728</v>
      </c>
      <c r="G490" s="38"/>
      <c r="H490" s="44"/>
    </row>
    <row r="491" spans="1:8" s="2" customFormat="1" ht="16.8" customHeight="1">
      <c r="A491" s="38"/>
      <c r="B491" s="44"/>
      <c r="C491" s="289" t="s">
        <v>529</v>
      </c>
      <c r="D491" s="289" t="s">
        <v>530</v>
      </c>
      <c r="E491" s="17" t="s">
        <v>28</v>
      </c>
      <c r="F491" s="290">
        <v>23.728</v>
      </c>
      <c r="G491" s="38"/>
      <c r="H491" s="44"/>
    </row>
    <row r="492" spans="1:8" s="2" customFormat="1" ht="16.8" customHeight="1">
      <c r="A492" s="38"/>
      <c r="B492" s="44"/>
      <c r="C492" s="285" t="s">
        <v>1803</v>
      </c>
      <c r="D492" s="286" t="s">
        <v>1803</v>
      </c>
      <c r="E492" s="287" t="s">
        <v>28</v>
      </c>
      <c r="F492" s="288">
        <v>43.8</v>
      </c>
      <c r="G492" s="38"/>
      <c r="H492" s="44"/>
    </row>
    <row r="493" spans="1:8" s="2" customFormat="1" ht="16.8" customHeight="1">
      <c r="A493" s="38"/>
      <c r="B493" s="44"/>
      <c r="C493" s="289" t="s">
        <v>1803</v>
      </c>
      <c r="D493" s="289" t="s">
        <v>1804</v>
      </c>
      <c r="E493" s="17" t="s">
        <v>28</v>
      </c>
      <c r="F493" s="290">
        <v>43.8</v>
      </c>
      <c r="G493" s="38"/>
      <c r="H493" s="44"/>
    </row>
    <row r="494" spans="1:8" s="2" customFormat="1" ht="16.8" customHeight="1">
      <c r="A494" s="38"/>
      <c r="B494" s="44"/>
      <c r="C494" s="285" t="s">
        <v>1815</v>
      </c>
      <c r="D494" s="286" t="s">
        <v>1815</v>
      </c>
      <c r="E494" s="287" t="s">
        <v>28</v>
      </c>
      <c r="F494" s="288">
        <v>3</v>
      </c>
      <c r="G494" s="38"/>
      <c r="H494" s="44"/>
    </row>
    <row r="495" spans="1:8" s="2" customFormat="1" ht="16.8" customHeight="1">
      <c r="A495" s="38"/>
      <c r="B495" s="44"/>
      <c r="C495" s="289" t="s">
        <v>28</v>
      </c>
      <c r="D495" s="289" t="s">
        <v>1088</v>
      </c>
      <c r="E495" s="17" t="s">
        <v>28</v>
      </c>
      <c r="F495" s="290">
        <v>0</v>
      </c>
      <c r="G495" s="38"/>
      <c r="H495" s="44"/>
    </row>
    <row r="496" spans="1:8" s="2" customFormat="1" ht="16.8" customHeight="1">
      <c r="A496" s="38"/>
      <c r="B496" s="44"/>
      <c r="C496" s="289" t="s">
        <v>1815</v>
      </c>
      <c r="D496" s="289" t="s">
        <v>367</v>
      </c>
      <c r="E496" s="17" t="s">
        <v>28</v>
      </c>
      <c r="F496" s="290">
        <v>3</v>
      </c>
      <c r="G496" s="38"/>
      <c r="H496" s="44"/>
    </row>
    <row r="497" spans="1:8" s="2" customFormat="1" ht="16.8" customHeight="1">
      <c r="A497" s="38"/>
      <c r="B497" s="44"/>
      <c r="C497" s="285" t="s">
        <v>1820</v>
      </c>
      <c r="D497" s="286" t="s">
        <v>1820</v>
      </c>
      <c r="E497" s="287" t="s">
        <v>28</v>
      </c>
      <c r="F497" s="288">
        <v>7</v>
      </c>
      <c r="G497" s="38"/>
      <c r="H497" s="44"/>
    </row>
    <row r="498" spans="1:8" s="2" customFormat="1" ht="16.8" customHeight="1">
      <c r="A498" s="38"/>
      <c r="B498" s="44"/>
      <c r="C498" s="289" t="s">
        <v>28</v>
      </c>
      <c r="D498" s="289" t="s">
        <v>1088</v>
      </c>
      <c r="E498" s="17" t="s">
        <v>28</v>
      </c>
      <c r="F498" s="290">
        <v>0</v>
      </c>
      <c r="G498" s="38"/>
      <c r="H498" s="44"/>
    </row>
    <row r="499" spans="1:8" s="2" customFormat="1" ht="16.8" customHeight="1">
      <c r="A499" s="38"/>
      <c r="B499" s="44"/>
      <c r="C499" s="289" t="s">
        <v>1820</v>
      </c>
      <c r="D499" s="289" t="s">
        <v>395</v>
      </c>
      <c r="E499" s="17" t="s">
        <v>28</v>
      </c>
      <c r="F499" s="290">
        <v>7</v>
      </c>
      <c r="G499" s="38"/>
      <c r="H499" s="44"/>
    </row>
    <row r="500" spans="1:8" s="2" customFormat="1" ht="16.8" customHeight="1">
      <c r="A500" s="38"/>
      <c r="B500" s="44"/>
      <c r="C500" s="285" t="s">
        <v>1825</v>
      </c>
      <c r="D500" s="286" t="s">
        <v>1825</v>
      </c>
      <c r="E500" s="287" t="s">
        <v>28</v>
      </c>
      <c r="F500" s="288">
        <v>3</v>
      </c>
      <c r="G500" s="38"/>
      <c r="H500" s="44"/>
    </row>
    <row r="501" spans="1:8" s="2" customFormat="1" ht="16.8" customHeight="1">
      <c r="A501" s="38"/>
      <c r="B501" s="44"/>
      <c r="C501" s="289" t="s">
        <v>1825</v>
      </c>
      <c r="D501" s="289" t="s">
        <v>367</v>
      </c>
      <c r="E501" s="17" t="s">
        <v>28</v>
      </c>
      <c r="F501" s="290">
        <v>3</v>
      </c>
      <c r="G501" s="38"/>
      <c r="H501" s="44"/>
    </row>
    <row r="502" spans="1:8" s="2" customFormat="1" ht="16.8" customHeight="1">
      <c r="A502" s="38"/>
      <c r="B502" s="44"/>
      <c r="C502" s="285" t="s">
        <v>1830</v>
      </c>
      <c r="D502" s="286" t="s">
        <v>1830</v>
      </c>
      <c r="E502" s="287" t="s">
        <v>28</v>
      </c>
      <c r="F502" s="288">
        <v>7</v>
      </c>
      <c r="G502" s="38"/>
      <c r="H502" s="44"/>
    </row>
    <row r="503" spans="1:8" s="2" customFormat="1" ht="16.8" customHeight="1">
      <c r="A503" s="38"/>
      <c r="B503" s="44"/>
      <c r="C503" s="289" t="s">
        <v>1830</v>
      </c>
      <c r="D503" s="289" t="s">
        <v>395</v>
      </c>
      <c r="E503" s="17" t="s">
        <v>28</v>
      </c>
      <c r="F503" s="290">
        <v>7</v>
      </c>
      <c r="G503" s="38"/>
      <c r="H503" s="44"/>
    </row>
    <row r="504" spans="1:8" s="2" customFormat="1" ht="16.8" customHeight="1">
      <c r="A504" s="38"/>
      <c r="B504" s="44"/>
      <c r="C504" s="285" t="s">
        <v>1835</v>
      </c>
      <c r="D504" s="286" t="s">
        <v>1835</v>
      </c>
      <c r="E504" s="287" t="s">
        <v>28</v>
      </c>
      <c r="F504" s="288">
        <v>10</v>
      </c>
      <c r="G504" s="38"/>
      <c r="H504" s="44"/>
    </row>
    <row r="505" spans="1:8" s="2" customFormat="1" ht="16.8" customHeight="1">
      <c r="A505" s="38"/>
      <c r="B505" s="44"/>
      <c r="C505" s="289" t="s">
        <v>1835</v>
      </c>
      <c r="D505" s="289" t="s">
        <v>417</v>
      </c>
      <c r="E505" s="17" t="s">
        <v>28</v>
      </c>
      <c r="F505" s="290">
        <v>10</v>
      </c>
      <c r="G505" s="38"/>
      <c r="H505" s="44"/>
    </row>
    <row r="506" spans="1:8" s="2" customFormat="1" ht="16.8" customHeight="1">
      <c r="A506" s="38"/>
      <c r="B506" s="44"/>
      <c r="C506" s="285" t="s">
        <v>1840</v>
      </c>
      <c r="D506" s="286" t="s">
        <v>1840</v>
      </c>
      <c r="E506" s="287" t="s">
        <v>28</v>
      </c>
      <c r="F506" s="288">
        <v>10</v>
      </c>
      <c r="G506" s="38"/>
      <c r="H506" s="44"/>
    </row>
    <row r="507" spans="1:8" s="2" customFormat="1" ht="16.8" customHeight="1">
      <c r="A507" s="38"/>
      <c r="B507" s="44"/>
      <c r="C507" s="289" t="s">
        <v>1840</v>
      </c>
      <c r="D507" s="289" t="s">
        <v>417</v>
      </c>
      <c r="E507" s="17" t="s">
        <v>28</v>
      </c>
      <c r="F507" s="290">
        <v>10</v>
      </c>
      <c r="G507" s="38"/>
      <c r="H507" s="44"/>
    </row>
    <row r="508" spans="1:8" s="2" customFormat="1" ht="16.8" customHeight="1">
      <c r="A508" s="38"/>
      <c r="B508" s="44"/>
      <c r="C508" s="285" t="s">
        <v>1845</v>
      </c>
      <c r="D508" s="286" t="s">
        <v>1845</v>
      </c>
      <c r="E508" s="287" t="s">
        <v>28</v>
      </c>
      <c r="F508" s="288">
        <v>7</v>
      </c>
      <c r="G508" s="38"/>
      <c r="H508" s="44"/>
    </row>
    <row r="509" spans="1:8" s="2" customFormat="1" ht="16.8" customHeight="1">
      <c r="A509" s="38"/>
      <c r="B509" s="44"/>
      <c r="C509" s="289" t="s">
        <v>28</v>
      </c>
      <c r="D509" s="289" t="s">
        <v>1088</v>
      </c>
      <c r="E509" s="17" t="s">
        <v>28</v>
      </c>
      <c r="F509" s="290">
        <v>0</v>
      </c>
      <c r="G509" s="38"/>
      <c r="H509" s="44"/>
    </row>
    <row r="510" spans="1:8" s="2" customFormat="1" ht="16.8" customHeight="1">
      <c r="A510" s="38"/>
      <c r="B510" s="44"/>
      <c r="C510" s="289" t="s">
        <v>1845</v>
      </c>
      <c r="D510" s="289" t="s">
        <v>395</v>
      </c>
      <c r="E510" s="17" t="s">
        <v>28</v>
      </c>
      <c r="F510" s="290">
        <v>7</v>
      </c>
      <c r="G510" s="38"/>
      <c r="H510" s="44"/>
    </row>
    <row r="511" spans="1:8" s="2" customFormat="1" ht="16.8" customHeight="1">
      <c r="A511" s="38"/>
      <c r="B511" s="44"/>
      <c r="C511" s="285" t="s">
        <v>1850</v>
      </c>
      <c r="D511" s="286" t="s">
        <v>1850</v>
      </c>
      <c r="E511" s="287" t="s">
        <v>28</v>
      </c>
      <c r="F511" s="288">
        <v>3</v>
      </c>
      <c r="G511" s="38"/>
      <c r="H511" s="44"/>
    </row>
    <row r="512" spans="1:8" s="2" customFormat="1" ht="16.8" customHeight="1">
      <c r="A512" s="38"/>
      <c r="B512" s="44"/>
      <c r="C512" s="289" t="s">
        <v>28</v>
      </c>
      <c r="D512" s="289" t="s">
        <v>1088</v>
      </c>
      <c r="E512" s="17" t="s">
        <v>28</v>
      </c>
      <c r="F512" s="290">
        <v>0</v>
      </c>
      <c r="G512" s="38"/>
      <c r="H512" s="44"/>
    </row>
    <row r="513" spans="1:8" s="2" customFormat="1" ht="16.8" customHeight="1">
      <c r="A513" s="38"/>
      <c r="B513" s="44"/>
      <c r="C513" s="289" t="s">
        <v>1850</v>
      </c>
      <c r="D513" s="289" t="s">
        <v>367</v>
      </c>
      <c r="E513" s="17" t="s">
        <v>28</v>
      </c>
      <c r="F513" s="290">
        <v>3</v>
      </c>
      <c r="G513" s="38"/>
      <c r="H513" s="44"/>
    </row>
    <row r="514" spans="1:8" s="2" customFormat="1" ht="16.8" customHeight="1">
      <c r="A514" s="38"/>
      <c r="B514" s="44"/>
      <c r="C514" s="285" t="s">
        <v>536</v>
      </c>
      <c r="D514" s="286" t="s">
        <v>536</v>
      </c>
      <c r="E514" s="287" t="s">
        <v>28</v>
      </c>
      <c r="F514" s="288">
        <v>6</v>
      </c>
      <c r="G514" s="38"/>
      <c r="H514" s="44"/>
    </row>
    <row r="515" spans="1:8" s="2" customFormat="1" ht="16.8" customHeight="1">
      <c r="A515" s="38"/>
      <c r="B515" s="44"/>
      <c r="C515" s="289" t="s">
        <v>28</v>
      </c>
      <c r="D515" s="289" t="s">
        <v>359</v>
      </c>
      <c r="E515" s="17" t="s">
        <v>28</v>
      </c>
      <c r="F515" s="290">
        <v>0</v>
      </c>
      <c r="G515" s="38"/>
      <c r="H515" s="44"/>
    </row>
    <row r="516" spans="1:8" s="2" customFormat="1" ht="16.8" customHeight="1">
      <c r="A516" s="38"/>
      <c r="B516" s="44"/>
      <c r="C516" s="289" t="s">
        <v>536</v>
      </c>
      <c r="D516" s="289" t="s">
        <v>385</v>
      </c>
      <c r="E516" s="17" t="s">
        <v>28</v>
      </c>
      <c r="F516" s="290">
        <v>6</v>
      </c>
      <c r="G516" s="38"/>
      <c r="H516" s="44"/>
    </row>
    <row r="517" spans="1:8" s="2" customFormat="1" ht="16.8" customHeight="1">
      <c r="A517" s="38"/>
      <c r="B517" s="44"/>
      <c r="C517" s="285" t="s">
        <v>1855</v>
      </c>
      <c r="D517" s="286" t="s">
        <v>1855</v>
      </c>
      <c r="E517" s="287" t="s">
        <v>28</v>
      </c>
      <c r="F517" s="288">
        <v>7</v>
      </c>
      <c r="G517" s="38"/>
      <c r="H517" s="44"/>
    </row>
    <row r="518" spans="1:8" s="2" customFormat="1" ht="16.8" customHeight="1">
      <c r="A518" s="38"/>
      <c r="B518" s="44"/>
      <c r="C518" s="289" t="s">
        <v>1855</v>
      </c>
      <c r="D518" s="289" t="s">
        <v>395</v>
      </c>
      <c r="E518" s="17" t="s">
        <v>28</v>
      </c>
      <c r="F518" s="290">
        <v>7</v>
      </c>
      <c r="G518" s="38"/>
      <c r="H518" s="44"/>
    </row>
    <row r="519" spans="1:8" s="2" customFormat="1" ht="16.8" customHeight="1">
      <c r="A519" s="38"/>
      <c r="B519" s="44"/>
      <c r="C519" s="285" t="s">
        <v>1860</v>
      </c>
      <c r="D519" s="286" t="s">
        <v>1860</v>
      </c>
      <c r="E519" s="287" t="s">
        <v>28</v>
      </c>
      <c r="F519" s="288">
        <v>3</v>
      </c>
      <c r="G519" s="38"/>
      <c r="H519" s="44"/>
    </row>
    <row r="520" spans="1:8" s="2" customFormat="1" ht="16.8" customHeight="1">
      <c r="A520" s="38"/>
      <c r="B520" s="44"/>
      <c r="C520" s="289" t="s">
        <v>1860</v>
      </c>
      <c r="D520" s="289" t="s">
        <v>367</v>
      </c>
      <c r="E520" s="17" t="s">
        <v>28</v>
      </c>
      <c r="F520" s="290">
        <v>3</v>
      </c>
      <c r="G520" s="38"/>
      <c r="H520" s="44"/>
    </row>
    <row r="521" spans="1:8" s="2" customFormat="1" ht="16.8" customHeight="1">
      <c r="A521" s="38"/>
      <c r="B521" s="44"/>
      <c r="C521" s="285" t="s">
        <v>1865</v>
      </c>
      <c r="D521" s="286" t="s">
        <v>1865</v>
      </c>
      <c r="E521" s="287" t="s">
        <v>28</v>
      </c>
      <c r="F521" s="288">
        <v>10</v>
      </c>
      <c r="G521" s="38"/>
      <c r="H521" s="44"/>
    </row>
    <row r="522" spans="1:8" s="2" customFormat="1" ht="16.8" customHeight="1">
      <c r="A522" s="38"/>
      <c r="B522" s="44"/>
      <c r="C522" s="289" t="s">
        <v>1865</v>
      </c>
      <c r="D522" s="289" t="s">
        <v>417</v>
      </c>
      <c r="E522" s="17" t="s">
        <v>28</v>
      </c>
      <c r="F522" s="290">
        <v>10</v>
      </c>
      <c r="G522" s="38"/>
      <c r="H522" s="44"/>
    </row>
    <row r="523" spans="1:8" s="2" customFormat="1" ht="16.8" customHeight="1">
      <c r="A523" s="38"/>
      <c r="B523" s="44"/>
      <c r="C523" s="285" t="s">
        <v>1870</v>
      </c>
      <c r="D523" s="286" t="s">
        <v>1870</v>
      </c>
      <c r="E523" s="287" t="s">
        <v>28</v>
      </c>
      <c r="F523" s="288">
        <v>7</v>
      </c>
      <c r="G523" s="38"/>
      <c r="H523" s="44"/>
    </row>
    <row r="524" spans="1:8" s="2" customFormat="1" ht="16.8" customHeight="1">
      <c r="A524" s="38"/>
      <c r="B524" s="44"/>
      <c r="C524" s="289" t="s">
        <v>1870</v>
      </c>
      <c r="D524" s="289" t="s">
        <v>395</v>
      </c>
      <c r="E524" s="17" t="s">
        <v>28</v>
      </c>
      <c r="F524" s="290">
        <v>7</v>
      </c>
      <c r="G524" s="38"/>
      <c r="H524" s="44"/>
    </row>
    <row r="525" spans="1:8" s="2" customFormat="1" ht="16.8" customHeight="1">
      <c r="A525" s="38"/>
      <c r="B525" s="44"/>
      <c r="C525" s="291" t="s">
        <v>6060</v>
      </c>
      <c r="D525" s="38"/>
      <c r="E525" s="38"/>
      <c r="F525" s="38"/>
      <c r="G525" s="38"/>
      <c r="H525" s="44"/>
    </row>
    <row r="526" spans="1:8" s="2" customFormat="1" ht="16.8" customHeight="1">
      <c r="A526" s="38"/>
      <c r="B526" s="44"/>
      <c r="C526" s="289" t="s">
        <v>1867</v>
      </c>
      <c r="D526" s="289" t="s">
        <v>1868</v>
      </c>
      <c r="E526" s="17" t="s">
        <v>1086</v>
      </c>
      <c r="F526" s="290">
        <v>5</v>
      </c>
      <c r="G526" s="38"/>
      <c r="H526" s="44"/>
    </row>
    <row r="527" spans="1:8" s="2" customFormat="1" ht="16.8" customHeight="1">
      <c r="A527" s="38"/>
      <c r="B527" s="44"/>
      <c r="C527" s="285" t="s">
        <v>1877</v>
      </c>
      <c r="D527" s="286" t="s">
        <v>1877</v>
      </c>
      <c r="E527" s="287" t="s">
        <v>28</v>
      </c>
      <c r="F527" s="288">
        <v>3</v>
      </c>
      <c r="G527" s="38"/>
      <c r="H527" s="44"/>
    </row>
    <row r="528" spans="1:8" s="2" customFormat="1" ht="16.8" customHeight="1">
      <c r="A528" s="38"/>
      <c r="B528" s="44"/>
      <c r="C528" s="289" t="s">
        <v>1877</v>
      </c>
      <c r="D528" s="289" t="s">
        <v>367</v>
      </c>
      <c r="E528" s="17" t="s">
        <v>28</v>
      </c>
      <c r="F528" s="290">
        <v>3</v>
      </c>
      <c r="G528" s="38"/>
      <c r="H528" s="44"/>
    </row>
    <row r="529" spans="1:8" s="2" customFormat="1" ht="16.8" customHeight="1">
      <c r="A529" s="38"/>
      <c r="B529" s="44"/>
      <c r="C529" s="285" t="s">
        <v>1882</v>
      </c>
      <c r="D529" s="286" t="s">
        <v>1882</v>
      </c>
      <c r="E529" s="287" t="s">
        <v>28</v>
      </c>
      <c r="F529" s="288">
        <v>2.4</v>
      </c>
      <c r="G529" s="38"/>
      <c r="H529" s="44"/>
    </row>
    <row r="530" spans="1:8" s="2" customFormat="1" ht="16.8" customHeight="1">
      <c r="A530" s="38"/>
      <c r="B530" s="44"/>
      <c r="C530" s="289" t="s">
        <v>1882</v>
      </c>
      <c r="D530" s="289" t="s">
        <v>1883</v>
      </c>
      <c r="E530" s="17" t="s">
        <v>28</v>
      </c>
      <c r="F530" s="290">
        <v>2.4</v>
      </c>
      <c r="G530" s="38"/>
      <c r="H530" s="44"/>
    </row>
    <row r="531" spans="1:8" s="2" customFormat="1" ht="16.8" customHeight="1">
      <c r="A531" s="38"/>
      <c r="B531" s="44"/>
      <c r="C531" s="291" t="s">
        <v>6060</v>
      </c>
      <c r="D531" s="38"/>
      <c r="E531" s="38"/>
      <c r="F531" s="38"/>
      <c r="G531" s="38"/>
      <c r="H531" s="44"/>
    </row>
    <row r="532" spans="1:8" s="2" customFormat="1" ht="16.8" customHeight="1">
      <c r="A532" s="38"/>
      <c r="B532" s="44"/>
      <c r="C532" s="289" t="s">
        <v>1879</v>
      </c>
      <c r="D532" s="289" t="s">
        <v>1880</v>
      </c>
      <c r="E532" s="17" t="s">
        <v>612</v>
      </c>
      <c r="F532" s="290">
        <v>8.7</v>
      </c>
      <c r="G532" s="38"/>
      <c r="H532" s="44"/>
    </row>
    <row r="533" spans="1:8" s="2" customFormat="1" ht="16.8" customHeight="1">
      <c r="A533" s="38"/>
      <c r="B533" s="44"/>
      <c r="C533" s="285" t="s">
        <v>1891</v>
      </c>
      <c r="D533" s="286" t="s">
        <v>1891</v>
      </c>
      <c r="E533" s="287" t="s">
        <v>28</v>
      </c>
      <c r="F533" s="288">
        <v>1</v>
      </c>
      <c r="G533" s="38"/>
      <c r="H533" s="44"/>
    </row>
    <row r="534" spans="1:8" s="2" customFormat="1" ht="16.8" customHeight="1">
      <c r="A534" s="38"/>
      <c r="B534" s="44"/>
      <c r="C534" s="289" t="s">
        <v>28</v>
      </c>
      <c r="D534" s="289" t="s">
        <v>1088</v>
      </c>
      <c r="E534" s="17" t="s">
        <v>28</v>
      </c>
      <c r="F534" s="290">
        <v>0</v>
      </c>
      <c r="G534" s="38"/>
      <c r="H534" s="44"/>
    </row>
    <row r="535" spans="1:8" s="2" customFormat="1" ht="16.8" customHeight="1">
      <c r="A535" s="38"/>
      <c r="B535" s="44"/>
      <c r="C535" s="289" t="s">
        <v>1891</v>
      </c>
      <c r="D535" s="289" t="s">
        <v>82</v>
      </c>
      <c r="E535" s="17" t="s">
        <v>28</v>
      </c>
      <c r="F535" s="290">
        <v>1</v>
      </c>
      <c r="G535" s="38"/>
      <c r="H535" s="44"/>
    </row>
    <row r="536" spans="1:8" s="2" customFormat="1" ht="16.8" customHeight="1">
      <c r="A536" s="38"/>
      <c r="B536" s="44"/>
      <c r="C536" s="285" t="s">
        <v>1896</v>
      </c>
      <c r="D536" s="286" t="s">
        <v>1896</v>
      </c>
      <c r="E536" s="287" t="s">
        <v>28</v>
      </c>
      <c r="F536" s="288">
        <v>4</v>
      </c>
      <c r="G536" s="38"/>
      <c r="H536" s="44"/>
    </row>
    <row r="537" spans="1:8" s="2" customFormat="1" ht="16.8" customHeight="1">
      <c r="A537" s="38"/>
      <c r="B537" s="44"/>
      <c r="C537" s="289" t="s">
        <v>28</v>
      </c>
      <c r="D537" s="289" t="s">
        <v>1088</v>
      </c>
      <c r="E537" s="17" t="s">
        <v>28</v>
      </c>
      <c r="F537" s="290">
        <v>0</v>
      </c>
      <c r="G537" s="38"/>
      <c r="H537" s="44"/>
    </row>
    <row r="538" spans="1:8" s="2" customFormat="1" ht="16.8" customHeight="1">
      <c r="A538" s="38"/>
      <c r="B538" s="44"/>
      <c r="C538" s="289" t="s">
        <v>1896</v>
      </c>
      <c r="D538" s="289" t="s">
        <v>228</v>
      </c>
      <c r="E538" s="17" t="s">
        <v>28</v>
      </c>
      <c r="F538" s="290">
        <v>4</v>
      </c>
      <c r="G538" s="38"/>
      <c r="H538" s="44"/>
    </row>
    <row r="539" spans="1:8" s="2" customFormat="1" ht="16.8" customHeight="1">
      <c r="A539" s="38"/>
      <c r="B539" s="44"/>
      <c r="C539" s="285" t="s">
        <v>1901</v>
      </c>
      <c r="D539" s="286" t="s">
        <v>1901</v>
      </c>
      <c r="E539" s="287" t="s">
        <v>28</v>
      </c>
      <c r="F539" s="288">
        <v>1</v>
      </c>
      <c r="G539" s="38"/>
      <c r="H539" s="44"/>
    </row>
    <row r="540" spans="1:8" s="2" customFormat="1" ht="16.8" customHeight="1">
      <c r="A540" s="38"/>
      <c r="B540" s="44"/>
      <c r="C540" s="289" t="s">
        <v>28</v>
      </c>
      <c r="D540" s="289" t="s">
        <v>1088</v>
      </c>
      <c r="E540" s="17" t="s">
        <v>28</v>
      </c>
      <c r="F540" s="290">
        <v>0</v>
      </c>
      <c r="G540" s="38"/>
      <c r="H540" s="44"/>
    </row>
    <row r="541" spans="1:8" s="2" customFormat="1" ht="16.8" customHeight="1">
      <c r="A541" s="38"/>
      <c r="B541" s="44"/>
      <c r="C541" s="289" t="s">
        <v>1901</v>
      </c>
      <c r="D541" s="289" t="s">
        <v>82</v>
      </c>
      <c r="E541" s="17" t="s">
        <v>28</v>
      </c>
      <c r="F541" s="290">
        <v>1</v>
      </c>
      <c r="G541" s="38"/>
      <c r="H541" s="44"/>
    </row>
    <row r="542" spans="1:8" s="2" customFormat="1" ht="16.8" customHeight="1">
      <c r="A542" s="38"/>
      <c r="B542" s="44"/>
      <c r="C542" s="285" t="s">
        <v>1906</v>
      </c>
      <c r="D542" s="286" t="s">
        <v>1906</v>
      </c>
      <c r="E542" s="287" t="s">
        <v>28</v>
      </c>
      <c r="F542" s="288">
        <v>5</v>
      </c>
      <c r="G542" s="38"/>
      <c r="H542" s="44"/>
    </row>
    <row r="543" spans="1:8" s="2" customFormat="1" ht="16.8" customHeight="1">
      <c r="A543" s="38"/>
      <c r="B543" s="44"/>
      <c r="C543" s="289" t="s">
        <v>28</v>
      </c>
      <c r="D543" s="289" t="s">
        <v>1088</v>
      </c>
      <c r="E543" s="17" t="s">
        <v>28</v>
      </c>
      <c r="F543" s="290">
        <v>0</v>
      </c>
      <c r="G543" s="38"/>
      <c r="H543" s="44"/>
    </row>
    <row r="544" spans="1:8" s="2" customFormat="1" ht="16.8" customHeight="1">
      <c r="A544" s="38"/>
      <c r="B544" s="44"/>
      <c r="C544" s="289" t="s">
        <v>1906</v>
      </c>
      <c r="D544" s="289" t="s">
        <v>376</v>
      </c>
      <c r="E544" s="17" t="s">
        <v>28</v>
      </c>
      <c r="F544" s="290">
        <v>5</v>
      </c>
      <c r="G544" s="38"/>
      <c r="H544" s="44"/>
    </row>
    <row r="545" spans="1:8" s="2" customFormat="1" ht="16.8" customHeight="1">
      <c r="A545" s="38"/>
      <c r="B545" s="44"/>
      <c r="C545" s="285" t="s">
        <v>543</v>
      </c>
      <c r="D545" s="286" t="s">
        <v>543</v>
      </c>
      <c r="E545" s="287" t="s">
        <v>28</v>
      </c>
      <c r="F545" s="288">
        <v>3.315</v>
      </c>
      <c r="G545" s="38"/>
      <c r="H545" s="44"/>
    </row>
    <row r="546" spans="1:8" s="2" customFormat="1" ht="16.8" customHeight="1">
      <c r="A546" s="38"/>
      <c r="B546" s="44"/>
      <c r="C546" s="289" t="s">
        <v>28</v>
      </c>
      <c r="D546" s="289" t="s">
        <v>542</v>
      </c>
      <c r="E546" s="17" t="s">
        <v>28</v>
      </c>
      <c r="F546" s="290">
        <v>0</v>
      </c>
      <c r="G546" s="38"/>
      <c r="H546" s="44"/>
    </row>
    <row r="547" spans="1:8" s="2" customFormat="1" ht="16.8" customHeight="1">
      <c r="A547" s="38"/>
      <c r="B547" s="44"/>
      <c r="C547" s="289" t="s">
        <v>543</v>
      </c>
      <c r="D547" s="289" t="s">
        <v>544</v>
      </c>
      <c r="E547" s="17" t="s">
        <v>28</v>
      </c>
      <c r="F547" s="290">
        <v>3.315</v>
      </c>
      <c r="G547" s="38"/>
      <c r="H547" s="44"/>
    </row>
    <row r="548" spans="1:8" s="2" customFormat="1" ht="16.8" customHeight="1">
      <c r="A548" s="38"/>
      <c r="B548" s="44"/>
      <c r="C548" s="291" t="s">
        <v>6060</v>
      </c>
      <c r="D548" s="38"/>
      <c r="E548" s="38"/>
      <c r="F548" s="38"/>
      <c r="G548" s="38"/>
      <c r="H548" s="44"/>
    </row>
    <row r="549" spans="1:8" s="2" customFormat="1" ht="16.8" customHeight="1">
      <c r="A549" s="38"/>
      <c r="B549" s="44"/>
      <c r="C549" s="289" t="s">
        <v>538</v>
      </c>
      <c r="D549" s="289" t="s">
        <v>539</v>
      </c>
      <c r="E549" s="17" t="s">
        <v>540</v>
      </c>
      <c r="F549" s="290">
        <v>3.315</v>
      </c>
      <c r="G549" s="38"/>
      <c r="H549" s="44"/>
    </row>
    <row r="550" spans="1:8" s="2" customFormat="1" ht="16.8" customHeight="1">
      <c r="A550" s="38"/>
      <c r="B550" s="44"/>
      <c r="C550" s="285" t="s">
        <v>1911</v>
      </c>
      <c r="D550" s="286" t="s">
        <v>1911</v>
      </c>
      <c r="E550" s="287" t="s">
        <v>28</v>
      </c>
      <c r="F550" s="288">
        <v>1</v>
      </c>
      <c r="G550" s="38"/>
      <c r="H550" s="44"/>
    </row>
    <row r="551" spans="1:8" s="2" customFormat="1" ht="16.8" customHeight="1">
      <c r="A551" s="38"/>
      <c r="B551" s="44"/>
      <c r="C551" s="289" t="s">
        <v>28</v>
      </c>
      <c r="D551" s="289" t="s">
        <v>1088</v>
      </c>
      <c r="E551" s="17" t="s">
        <v>28</v>
      </c>
      <c r="F551" s="290">
        <v>0</v>
      </c>
      <c r="G551" s="38"/>
      <c r="H551" s="44"/>
    </row>
    <row r="552" spans="1:8" s="2" customFormat="1" ht="16.8" customHeight="1">
      <c r="A552" s="38"/>
      <c r="B552" s="44"/>
      <c r="C552" s="289" t="s">
        <v>1911</v>
      </c>
      <c r="D552" s="289" t="s">
        <v>82</v>
      </c>
      <c r="E552" s="17" t="s">
        <v>28</v>
      </c>
      <c r="F552" s="290">
        <v>1</v>
      </c>
      <c r="G552" s="38"/>
      <c r="H552" s="44"/>
    </row>
    <row r="553" spans="1:8" s="2" customFormat="1" ht="16.8" customHeight="1">
      <c r="A553" s="38"/>
      <c r="B553" s="44"/>
      <c r="C553" s="285" t="s">
        <v>1916</v>
      </c>
      <c r="D553" s="286" t="s">
        <v>1916</v>
      </c>
      <c r="E553" s="287" t="s">
        <v>28</v>
      </c>
      <c r="F553" s="288">
        <v>1</v>
      </c>
      <c r="G553" s="38"/>
      <c r="H553" s="44"/>
    </row>
    <row r="554" spans="1:8" s="2" customFormat="1" ht="16.8" customHeight="1">
      <c r="A554" s="38"/>
      <c r="B554" s="44"/>
      <c r="C554" s="289" t="s">
        <v>28</v>
      </c>
      <c r="D554" s="289" t="s">
        <v>1088</v>
      </c>
      <c r="E554" s="17" t="s">
        <v>28</v>
      </c>
      <c r="F554" s="290">
        <v>0</v>
      </c>
      <c r="G554" s="38"/>
      <c r="H554" s="44"/>
    </row>
    <row r="555" spans="1:8" s="2" customFormat="1" ht="16.8" customHeight="1">
      <c r="A555" s="38"/>
      <c r="B555" s="44"/>
      <c r="C555" s="289" t="s">
        <v>1916</v>
      </c>
      <c r="D555" s="289" t="s">
        <v>82</v>
      </c>
      <c r="E555" s="17" t="s">
        <v>28</v>
      </c>
      <c r="F555" s="290">
        <v>1</v>
      </c>
      <c r="G555" s="38"/>
      <c r="H555" s="44"/>
    </row>
    <row r="556" spans="1:8" s="2" customFormat="1" ht="16.8" customHeight="1">
      <c r="A556" s="38"/>
      <c r="B556" s="44"/>
      <c r="C556" s="285" t="s">
        <v>1921</v>
      </c>
      <c r="D556" s="286" t="s">
        <v>1921</v>
      </c>
      <c r="E556" s="287" t="s">
        <v>28</v>
      </c>
      <c r="F556" s="288">
        <v>1</v>
      </c>
      <c r="G556" s="38"/>
      <c r="H556" s="44"/>
    </row>
    <row r="557" spans="1:8" s="2" customFormat="1" ht="16.8" customHeight="1">
      <c r="A557" s="38"/>
      <c r="B557" s="44"/>
      <c r="C557" s="289" t="s">
        <v>28</v>
      </c>
      <c r="D557" s="289" t="s">
        <v>1088</v>
      </c>
      <c r="E557" s="17" t="s">
        <v>28</v>
      </c>
      <c r="F557" s="290">
        <v>0</v>
      </c>
      <c r="G557" s="38"/>
      <c r="H557" s="44"/>
    </row>
    <row r="558" spans="1:8" s="2" customFormat="1" ht="16.8" customHeight="1">
      <c r="A558" s="38"/>
      <c r="B558" s="44"/>
      <c r="C558" s="289" t="s">
        <v>1921</v>
      </c>
      <c r="D558" s="289" t="s">
        <v>82</v>
      </c>
      <c r="E558" s="17" t="s">
        <v>28</v>
      </c>
      <c r="F558" s="290">
        <v>1</v>
      </c>
      <c r="G558" s="38"/>
      <c r="H558" s="44"/>
    </row>
    <row r="559" spans="1:8" s="2" customFormat="1" ht="16.8" customHeight="1">
      <c r="A559" s="38"/>
      <c r="B559" s="44"/>
      <c r="C559" s="285" t="s">
        <v>1926</v>
      </c>
      <c r="D559" s="286" t="s">
        <v>1926</v>
      </c>
      <c r="E559" s="287" t="s">
        <v>28</v>
      </c>
      <c r="F559" s="288">
        <v>4</v>
      </c>
      <c r="G559" s="38"/>
      <c r="H559" s="44"/>
    </row>
    <row r="560" spans="1:8" s="2" customFormat="1" ht="16.8" customHeight="1">
      <c r="A560" s="38"/>
      <c r="B560" s="44"/>
      <c r="C560" s="289" t="s">
        <v>28</v>
      </c>
      <c r="D560" s="289" t="s">
        <v>1088</v>
      </c>
      <c r="E560" s="17" t="s">
        <v>28</v>
      </c>
      <c r="F560" s="290">
        <v>0</v>
      </c>
      <c r="G560" s="38"/>
      <c r="H560" s="44"/>
    </row>
    <row r="561" spans="1:8" s="2" customFormat="1" ht="16.8" customHeight="1">
      <c r="A561" s="38"/>
      <c r="B561" s="44"/>
      <c r="C561" s="289" t="s">
        <v>1926</v>
      </c>
      <c r="D561" s="289" t="s">
        <v>228</v>
      </c>
      <c r="E561" s="17" t="s">
        <v>28</v>
      </c>
      <c r="F561" s="290">
        <v>4</v>
      </c>
      <c r="G561" s="38"/>
      <c r="H561" s="44"/>
    </row>
    <row r="562" spans="1:8" s="2" customFormat="1" ht="16.8" customHeight="1">
      <c r="A562" s="38"/>
      <c r="B562" s="44"/>
      <c r="C562" s="285" t="s">
        <v>1931</v>
      </c>
      <c r="D562" s="286" t="s">
        <v>1931</v>
      </c>
      <c r="E562" s="287" t="s">
        <v>28</v>
      </c>
      <c r="F562" s="288">
        <v>1</v>
      </c>
      <c r="G562" s="38"/>
      <c r="H562" s="44"/>
    </row>
    <row r="563" spans="1:8" s="2" customFormat="1" ht="16.8" customHeight="1">
      <c r="A563" s="38"/>
      <c r="B563" s="44"/>
      <c r="C563" s="289" t="s">
        <v>28</v>
      </c>
      <c r="D563" s="289" t="s">
        <v>1088</v>
      </c>
      <c r="E563" s="17" t="s">
        <v>28</v>
      </c>
      <c r="F563" s="290">
        <v>0</v>
      </c>
      <c r="G563" s="38"/>
      <c r="H563" s="44"/>
    </row>
    <row r="564" spans="1:8" s="2" customFormat="1" ht="16.8" customHeight="1">
      <c r="A564" s="38"/>
      <c r="B564" s="44"/>
      <c r="C564" s="289" t="s">
        <v>1931</v>
      </c>
      <c r="D564" s="289" t="s">
        <v>82</v>
      </c>
      <c r="E564" s="17" t="s">
        <v>28</v>
      </c>
      <c r="F564" s="290">
        <v>1</v>
      </c>
      <c r="G564" s="38"/>
      <c r="H564" s="44"/>
    </row>
    <row r="565" spans="1:8" s="2" customFormat="1" ht="16.8" customHeight="1">
      <c r="A565" s="38"/>
      <c r="B565" s="44"/>
      <c r="C565" s="285" t="s">
        <v>1936</v>
      </c>
      <c r="D565" s="286" t="s">
        <v>1936</v>
      </c>
      <c r="E565" s="287" t="s">
        <v>28</v>
      </c>
      <c r="F565" s="288">
        <v>1</v>
      </c>
      <c r="G565" s="38"/>
      <c r="H565" s="44"/>
    </row>
    <row r="566" spans="1:8" s="2" customFormat="1" ht="16.8" customHeight="1">
      <c r="A566" s="38"/>
      <c r="B566" s="44"/>
      <c r="C566" s="289" t="s">
        <v>28</v>
      </c>
      <c r="D566" s="289" t="s">
        <v>1088</v>
      </c>
      <c r="E566" s="17" t="s">
        <v>28</v>
      </c>
      <c r="F566" s="290">
        <v>0</v>
      </c>
      <c r="G566" s="38"/>
      <c r="H566" s="44"/>
    </row>
    <row r="567" spans="1:8" s="2" customFormat="1" ht="16.8" customHeight="1">
      <c r="A567" s="38"/>
      <c r="B567" s="44"/>
      <c r="C567" s="289" t="s">
        <v>1936</v>
      </c>
      <c r="D567" s="289" t="s">
        <v>82</v>
      </c>
      <c r="E567" s="17" t="s">
        <v>28</v>
      </c>
      <c r="F567" s="290">
        <v>1</v>
      </c>
      <c r="G567" s="38"/>
      <c r="H567" s="44"/>
    </row>
    <row r="568" spans="1:8" s="2" customFormat="1" ht="16.8" customHeight="1">
      <c r="A568" s="38"/>
      <c r="B568" s="44"/>
      <c r="C568" s="285" t="s">
        <v>1941</v>
      </c>
      <c r="D568" s="286" t="s">
        <v>1941</v>
      </c>
      <c r="E568" s="287" t="s">
        <v>28</v>
      </c>
      <c r="F568" s="288">
        <v>4</v>
      </c>
      <c r="G568" s="38"/>
      <c r="H568" s="44"/>
    </row>
    <row r="569" spans="1:8" s="2" customFormat="1" ht="16.8" customHeight="1">
      <c r="A569" s="38"/>
      <c r="B569" s="44"/>
      <c r="C569" s="289" t="s">
        <v>28</v>
      </c>
      <c r="D569" s="289" t="s">
        <v>1088</v>
      </c>
      <c r="E569" s="17" t="s">
        <v>28</v>
      </c>
      <c r="F569" s="290">
        <v>0</v>
      </c>
      <c r="G569" s="38"/>
      <c r="H569" s="44"/>
    </row>
    <row r="570" spans="1:8" s="2" customFormat="1" ht="16.8" customHeight="1">
      <c r="A570" s="38"/>
      <c r="B570" s="44"/>
      <c r="C570" s="289" t="s">
        <v>1941</v>
      </c>
      <c r="D570" s="289" t="s">
        <v>228</v>
      </c>
      <c r="E570" s="17" t="s">
        <v>28</v>
      </c>
      <c r="F570" s="290">
        <v>4</v>
      </c>
      <c r="G570" s="38"/>
      <c r="H570" s="44"/>
    </row>
    <row r="571" spans="1:8" s="2" customFormat="1" ht="16.8" customHeight="1">
      <c r="A571" s="38"/>
      <c r="B571" s="44"/>
      <c r="C571" s="285" t="s">
        <v>1947</v>
      </c>
      <c r="D571" s="286" t="s">
        <v>1947</v>
      </c>
      <c r="E571" s="287" t="s">
        <v>28</v>
      </c>
      <c r="F571" s="288">
        <v>1</v>
      </c>
      <c r="G571" s="38"/>
      <c r="H571" s="44"/>
    </row>
    <row r="572" spans="1:8" s="2" customFormat="1" ht="16.8" customHeight="1">
      <c r="A572" s="38"/>
      <c r="B572" s="44"/>
      <c r="C572" s="289" t="s">
        <v>28</v>
      </c>
      <c r="D572" s="289" t="s">
        <v>1946</v>
      </c>
      <c r="E572" s="17" t="s">
        <v>28</v>
      </c>
      <c r="F572" s="290">
        <v>0</v>
      </c>
      <c r="G572" s="38"/>
      <c r="H572" s="44"/>
    </row>
    <row r="573" spans="1:8" s="2" customFormat="1" ht="16.8" customHeight="1">
      <c r="A573" s="38"/>
      <c r="B573" s="44"/>
      <c r="C573" s="289" t="s">
        <v>1947</v>
      </c>
      <c r="D573" s="289" t="s">
        <v>82</v>
      </c>
      <c r="E573" s="17" t="s">
        <v>28</v>
      </c>
      <c r="F573" s="290">
        <v>1</v>
      </c>
      <c r="G573" s="38"/>
      <c r="H573" s="44"/>
    </row>
    <row r="574" spans="1:8" s="2" customFormat="1" ht="16.8" customHeight="1">
      <c r="A574" s="38"/>
      <c r="B574" s="44"/>
      <c r="C574" s="285" t="s">
        <v>1952</v>
      </c>
      <c r="D574" s="286" t="s">
        <v>1952</v>
      </c>
      <c r="E574" s="287" t="s">
        <v>28</v>
      </c>
      <c r="F574" s="288">
        <v>1</v>
      </c>
      <c r="G574" s="38"/>
      <c r="H574" s="44"/>
    </row>
    <row r="575" spans="1:8" s="2" customFormat="1" ht="16.8" customHeight="1">
      <c r="A575" s="38"/>
      <c r="B575" s="44"/>
      <c r="C575" s="289" t="s">
        <v>28</v>
      </c>
      <c r="D575" s="289" t="s">
        <v>582</v>
      </c>
      <c r="E575" s="17" t="s">
        <v>28</v>
      </c>
      <c r="F575" s="290">
        <v>0</v>
      </c>
      <c r="G575" s="38"/>
      <c r="H575" s="44"/>
    </row>
    <row r="576" spans="1:8" s="2" customFormat="1" ht="16.8" customHeight="1">
      <c r="A576" s="38"/>
      <c r="B576" s="44"/>
      <c r="C576" s="289" t="s">
        <v>1952</v>
      </c>
      <c r="D576" s="289" t="s">
        <v>82</v>
      </c>
      <c r="E576" s="17" t="s">
        <v>28</v>
      </c>
      <c r="F576" s="290">
        <v>1</v>
      </c>
      <c r="G576" s="38"/>
      <c r="H576" s="44"/>
    </row>
    <row r="577" spans="1:8" s="2" customFormat="1" ht="16.8" customHeight="1">
      <c r="A577" s="38"/>
      <c r="B577" s="44"/>
      <c r="C577" s="285" t="s">
        <v>1957</v>
      </c>
      <c r="D577" s="286" t="s">
        <v>1957</v>
      </c>
      <c r="E577" s="287" t="s">
        <v>28</v>
      </c>
      <c r="F577" s="288">
        <v>2</v>
      </c>
      <c r="G577" s="38"/>
      <c r="H577" s="44"/>
    </row>
    <row r="578" spans="1:8" s="2" customFormat="1" ht="16.8" customHeight="1">
      <c r="A578" s="38"/>
      <c r="B578" s="44"/>
      <c r="C578" s="289" t="s">
        <v>28</v>
      </c>
      <c r="D578" s="289" t="s">
        <v>1088</v>
      </c>
      <c r="E578" s="17" t="s">
        <v>28</v>
      </c>
      <c r="F578" s="290">
        <v>0</v>
      </c>
      <c r="G578" s="38"/>
      <c r="H578" s="44"/>
    </row>
    <row r="579" spans="1:8" s="2" customFormat="1" ht="16.8" customHeight="1">
      <c r="A579" s="38"/>
      <c r="B579" s="44"/>
      <c r="C579" s="289" t="s">
        <v>1957</v>
      </c>
      <c r="D579" s="289" t="s">
        <v>138</v>
      </c>
      <c r="E579" s="17" t="s">
        <v>28</v>
      </c>
      <c r="F579" s="290">
        <v>2</v>
      </c>
      <c r="G579" s="38"/>
      <c r="H579" s="44"/>
    </row>
    <row r="580" spans="1:8" s="2" customFormat="1" ht="16.8" customHeight="1">
      <c r="A580" s="38"/>
      <c r="B580" s="44"/>
      <c r="C580" s="285" t="s">
        <v>551</v>
      </c>
      <c r="D580" s="286" t="s">
        <v>551</v>
      </c>
      <c r="E580" s="287" t="s">
        <v>28</v>
      </c>
      <c r="F580" s="288">
        <v>17.993</v>
      </c>
      <c r="G580" s="38"/>
      <c r="H580" s="44"/>
    </row>
    <row r="581" spans="1:8" s="2" customFormat="1" ht="16.8" customHeight="1">
      <c r="A581" s="38"/>
      <c r="B581" s="44"/>
      <c r="C581" s="289" t="s">
        <v>28</v>
      </c>
      <c r="D581" s="289" t="s">
        <v>359</v>
      </c>
      <c r="E581" s="17" t="s">
        <v>28</v>
      </c>
      <c r="F581" s="290">
        <v>0</v>
      </c>
      <c r="G581" s="38"/>
      <c r="H581" s="44"/>
    </row>
    <row r="582" spans="1:8" s="2" customFormat="1" ht="16.8" customHeight="1">
      <c r="A582" s="38"/>
      <c r="B582" s="44"/>
      <c r="C582" s="289" t="s">
        <v>551</v>
      </c>
      <c r="D582" s="289" t="s">
        <v>552</v>
      </c>
      <c r="E582" s="17" t="s">
        <v>28</v>
      </c>
      <c r="F582" s="290">
        <v>17.993</v>
      </c>
      <c r="G582" s="38"/>
      <c r="H582" s="44"/>
    </row>
    <row r="583" spans="1:8" s="2" customFormat="1" ht="16.8" customHeight="1">
      <c r="A583" s="38"/>
      <c r="B583" s="44"/>
      <c r="C583" s="291" t="s">
        <v>6060</v>
      </c>
      <c r="D583" s="38"/>
      <c r="E583" s="38"/>
      <c r="F583" s="38"/>
      <c r="G583" s="38"/>
      <c r="H583" s="44"/>
    </row>
    <row r="584" spans="1:8" s="2" customFormat="1" ht="12">
      <c r="A584" s="38"/>
      <c r="B584" s="44"/>
      <c r="C584" s="289" t="s">
        <v>548</v>
      </c>
      <c r="D584" s="289" t="s">
        <v>549</v>
      </c>
      <c r="E584" s="17" t="s">
        <v>355</v>
      </c>
      <c r="F584" s="290">
        <v>32.01</v>
      </c>
      <c r="G584" s="38"/>
      <c r="H584" s="44"/>
    </row>
    <row r="585" spans="1:8" s="2" customFormat="1" ht="16.8" customHeight="1">
      <c r="A585" s="38"/>
      <c r="B585" s="44"/>
      <c r="C585" s="285" t="s">
        <v>1968</v>
      </c>
      <c r="D585" s="286" t="s">
        <v>1968</v>
      </c>
      <c r="E585" s="287" t="s">
        <v>28</v>
      </c>
      <c r="F585" s="288">
        <v>3.4</v>
      </c>
      <c r="G585" s="38"/>
      <c r="H585" s="44"/>
    </row>
    <row r="586" spans="1:8" s="2" customFormat="1" ht="16.8" customHeight="1">
      <c r="A586" s="38"/>
      <c r="B586" s="44"/>
      <c r="C586" s="289" t="s">
        <v>28</v>
      </c>
      <c r="D586" s="289" t="s">
        <v>1088</v>
      </c>
      <c r="E586" s="17" t="s">
        <v>28</v>
      </c>
      <c r="F586" s="290">
        <v>0</v>
      </c>
      <c r="G586" s="38"/>
      <c r="H586" s="44"/>
    </row>
    <row r="587" spans="1:8" s="2" customFormat="1" ht="16.8" customHeight="1">
      <c r="A587" s="38"/>
      <c r="B587" s="44"/>
      <c r="C587" s="289" t="s">
        <v>1968</v>
      </c>
      <c r="D587" s="289" t="s">
        <v>1969</v>
      </c>
      <c r="E587" s="17" t="s">
        <v>28</v>
      </c>
      <c r="F587" s="290">
        <v>3.4</v>
      </c>
      <c r="G587" s="38"/>
      <c r="H587" s="44"/>
    </row>
    <row r="588" spans="1:8" s="2" customFormat="1" ht="16.8" customHeight="1">
      <c r="A588" s="38"/>
      <c r="B588" s="44"/>
      <c r="C588" s="285" t="s">
        <v>1974</v>
      </c>
      <c r="D588" s="286" t="s">
        <v>1974</v>
      </c>
      <c r="E588" s="287" t="s">
        <v>28</v>
      </c>
      <c r="F588" s="288">
        <v>1.7</v>
      </c>
      <c r="G588" s="38"/>
      <c r="H588" s="44"/>
    </row>
    <row r="589" spans="1:8" s="2" customFormat="1" ht="16.8" customHeight="1">
      <c r="A589" s="38"/>
      <c r="B589" s="44"/>
      <c r="C589" s="289" t="s">
        <v>1974</v>
      </c>
      <c r="D589" s="289" t="s">
        <v>1975</v>
      </c>
      <c r="E589" s="17" t="s">
        <v>28</v>
      </c>
      <c r="F589" s="290">
        <v>1.7</v>
      </c>
      <c r="G589" s="38"/>
      <c r="H589" s="44"/>
    </row>
    <row r="590" spans="1:8" s="2" customFormat="1" ht="16.8" customHeight="1">
      <c r="A590" s="38"/>
      <c r="B590" s="44"/>
      <c r="C590" s="285" t="s">
        <v>1980</v>
      </c>
      <c r="D590" s="286" t="s">
        <v>1980</v>
      </c>
      <c r="E590" s="287" t="s">
        <v>28</v>
      </c>
      <c r="F590" s="288">
        <v>1.7</v>
      </c>
      <c r="G590" s="38"/>
      <c r="H590" s="44"/>
    </row>
    <row r="591" spans="1:8" s="2" customFormat="1" ht="16.8" customHeight="1">
      <c r="A591" s="38"/>
      <c r="B591" s="44"/>
      <c r="C591" s="289" t="s">
        <v>1980</v>
      </c>
      <c r="D591" s="289" t="s">
        <v>1975</v>
      </c>
      <c r="E591" s="17" t="s">
        <v>28</v>
      </c>
      <c r="F591" s="290">
        <v>1.7</v>
      </c>
      <c r="G591" s="38"/>
      <c r="H591" s="44"/>
    </row>
    <row r="592" spans="1:8" s="2" customFormat="1" ht="16.8" customHeight="1">
      <c r="A592" s="38"/>
      <c r="B592" s="44"/>
      <c r="C592" s="285" t="s">
        <v>1985</v>
      </c>
      <c r="D592" s="286" t="s">
        <v>1985</v>
      </c>
      <c r="E592" s="287" t="s">
        <v>28</v>
      </c>
      <c r="F592" s="288">
        <v>10.8</v>
      </c>
      <c r="G592" s="38"/>
      <c r="H592" s="44"/>
    </row>
    <row r="593" spans="1:8" s="2" customFormat="1" ht="16.8" customHeight="1">
      <c r="A593" s="38"/>
      <c r="B593" s="44"/>
      <c r="C593" s="289" t="s">
        <v>28</v>
      </c>
      <c r="D593" s="289" t="s">
        <v>1088</v>
      </c>
      <c r="E593" s="17" t="s">
        <v>28</v>
      </c>
      <c r="F593" s="290">
        <v>0</v>
      </c>
      <c r="G593" s="38"/>
      <c r="H593" s="44"/>
    </row>
    <row r="594" spans="1:8" s="2" customFormat="1" ht="16.8" customHeight="1">
      <c r="A594" s="38"/>
      <c r="B594" s="44"/>
      <c r="C594" s="289" t="s">
        <v>1985</v>
      </c>
      <c r="D594" s="289" t="s">
        <v>1986</v>
      </c>
      <c r="E594" s="17" t="s">
        <v>28</v>
      </c>
      <c r="F594" s="290">
        <v>10.8</v>
      </c>
      <c r="G594" s="38"/>
      <c r="H594" s="44"/>
    </row>
    <row r="595" spans="1:8" s="2" customFormat="1" ht="16.8" customHeight="1">
      <c r="A595" s="38"/>
      <c r="B595" s="44"/>
      <c r="C595" s="285" t="s">
        <v>1991</v>
      </c>
      <c r="D595" s="286" t="s">
        <v>1991</v>
      </c>
      <c r="E595" s="287" t="s">
        <v>28</v>
      </c>
      <c r="F595" s="288">
        <v>11.88</v>
      </c>
      <c r="G595" s="38"/>
      <c r="H595" s="44"/>
    </row>
    <row r="596" spans="1:8" s="2" customFormat="1" ht="16.8" customHeight="1">
      <c r="A596" s="38"/>
      <c r="B596" s="44"/>
      <c r="C596" s="289" t="s">
        <v>1991</v>
      </c>
      <c r="D596" s="289" t="s">
        <v>1992</v>
      </c>
      <c r="E596" s="17" t="s">
        <v>28</v>
      </c>
      <c r="F596" s="290">
        <v>11.88</v>
      </c>
      <c r="G596" s="38"/>
      <c r="H596" s="44"/>
    </row>
    <row r="597" spans="1:8" s="2" customFormat="1" ht="16.8" customHeight="1">
      <c r="A597" s="38"/>
      <c r="B597" s="44"/>
      <c r="C597" s="285" t="s">
        <v>1997</v>
      </c>
      <c r="D597" s="286" t="s">
        <v>1997</v>
      </c>
      <c r="E597" s="287" t="s">
        <v>28</v>
      </c>
      <c r="F597" s="288">
        <v>1</v>
      </c>
      <c r="G597" s="38"/>
      <c r="H597" s="44"/>
    </row>
    <row r="598" spans="1:8" s="2" customFormat="1" ht="16.8" customHeight="1">
      <c r="A598" s="38"/>
      <c r="B598" s="44"/>
      <c r="C598" s="289" t="s">
        <v>28</v>
      </c>
      <c r="D598" s="289" t="s">
        <v>1088</v>
      </c>
      <c r="E598" s="17" t="s">
        <v>28</v>
      </c>
      <c r="F598" s="290">
        <v>0</v>
      </c>
      <c r="G598" s="38"/>
      <c r="H598" s="44"/>
    </row>
    <row r="599" spans="1:8" s="2" customFormat="1" ht="16.8" customHeight="1">
      <c r="A599" s="38"/>
      <c r="B599" s="44"/>
      <c r="C599" s="289" t="s">
        <v>1997</v>
      </c>
      <c r="D599" s="289" t="s">
        <v>82</v>
      </c>
      <c r="E599" s="17" t="s">
        <v>28</v>
      </c>
      <c r="F599" s="290">
        <v>1</v>
      </c>
      <c r="G599" s="38"/>
      <c r="H599" s="44"/>
    </row>
    <row r="600" spans="1:8" s="2" customFormat="1" ht="16.8" customHeight="1">
      <c r="A600" s="38"/>
      <c r="B600" s="44"/>
      <c r="C600" s="285" t="s">
        <v>2002</v>
      </c>
      <c r="D600" s="286" t="s">
        <v>2002</v>
      </c>
      <c r="E600" s="287" t="s">
        <v>28</v>
      </c>
      <c r="F600" s="288">
        <v>1</v>
      </c>
      <c r="G600" s="38"/>
      <c r="H600" s="44"/>
    </row>
    <row r="601" spans="1:8" s="2" customFormat="1" ht="16.8" customHeight="1">
      <c r="A601" s="38"/>
      <c r="B601" s="44"/>
      <c r="C601" s="289" t="s">
        <v>28</v>
      </c>
      <c r="D601" s="289" t="s">
        <v>1088</v>
      </c>
      <c r="E601" s="17" t="s">
        <v>28</v>
      </c>
      <c r="F601" s="290">
        <v>0</v>
      </c>
      <c r="G601" s="38"/>
      <c r="H601" s="44"/>
    </row>
    <row r="602" spans="1:8" s="2" customFormat="1" ht="16.8" customHeight="1">
      <c r="A602" s="38"/>
      <c r="B602" s="44"/>
      <c r="C602" s="289" t="s">
        <v>2002</v>
      </c>
      <c r="D602" s="289" t="s">
        <v>82</v>
      </c>
      <c r="E602" s="17" t="s">
        <v>28</v>
      </c>
      <c r="F602" s="290">
        <v>1</v>
      </c>
      <c r="G602" s="38"/>
      <c r="H602" s="44"/>
    </row>
    <row r="603" spans="1:8" s="2" customFormat="1" ht="16.8" customHeight="1">
      <c r="A603" s="38"/>
      <c r="B603" s="44"/>
      <c r="C603" s="285" t="s">
        <v>2013</v>
      </c>
      <c r="D603" s="286" t="s">
        <v>2013</v>
      </c>
      <c r="E603" s="287" t="s">
        <v>28</v>
      </c>
      <c r="F603" s="288">
        <v>18.9</v>
      </c>
      <c r="G603" s="38"/>
      <c r="H603" s="44"/>
    </row>
    <row r="604" spans="1:8" s="2" customFormat="1" ht="16.8" customHeight="1">
      <c r="A604" s="38"/>
      <c r="B604" s="44"/>
      <c r="C604" s="289" t="s">
        <v>28</v>
      </c>
      <c r="D604" s="289" t="s">
        <v>582</v>
      </c>
      <c r="E604" s="17" t="s">
        <v>28</v>
      </c>
      <c r="F604" s="290">
        <v>0</v>
      </c>
      <c r="G604" s="38"/>
      <c r="H604" s="44"/>
    </row>
    <row r="605" spans="1:8" s="2" customFormat="1" ht="16.8" customHeight="1">
      <c r="A605" s="38"/>
      <c r="B605" s="44"/>
      <c r="C605" s="289" t="s">
        <v>2013</v>
      </c>
      <c r="D605" s="289" t="s">
        <v>2014</v>
      </c>
      <c r="E605" s="17" t="s">
        <v>28</v>
      </c>
      <c r="F605" s="290">
        <v>18.9</v>
      </c>
      <c r="G605" s="38"/>
      <c r="H605" s="44"/>
    </row>
    <row r="606" spans="1:8" s="2" customFormat="1" ht="16.8" customHeight="1">
      <c r="A606" s="38"/>
      <c r="B606" s="44"/>
      <c r="C606" s="291" t="s">
        <v>6060</v>
      </c>
      <c r="D606" s="38"/>
      <c r="E606" s="38"/>
      <c r="F606" s="38"/>
      <c r="G606" s="38"/>
      <c r="H606" s="44"/>
    </row>
    <row r="607" spans="1:8" s="2" customFormat="1" ht="12">
      <c r="A607" s="38"/>
      <c r="B607" s="44"/>
      <c r="C607" s="289" t="s">
        <v>2010</v>
      </c>
      <c r="D607" s="289" t="s">
        <v>2011</v>
      </c>
      <c r="E607" s="17" t="s">
        <v>612</v>
      </c>
      <c r="F607" s="290">
        <v>16.25</v>
      </c>
      <c r="G607" s="38"/>
      <c r="H607" s="44"/>
    </row>
    <row r="608" spans="1:8" s="2" customFormat="1" ht="16.8" customHeight="1">
      <c r="A608" s="38"/>
      <c r="B608" s="44"/>
      <c r="C608" s="285" t="s">
        <v>371</v>
      </c>
      <c r="D608" s="286" t="s">
        <v>371</v>
      </c>
      <c r="E608" s="287" t="s">
        <v>28</v>
      </c>
      <c r="F608" s="288">
        <v>164.506</v>
      </c>
      <c r="G608" s="38"/>
      <c r="H608" s="44"/>
    </row>
    <row r="609" spans="1:8" s="2" customFormat="1" ht="16.8" customHeight="1">
      <c r="A609" s="38"/>
      <c r="B609" s="44"/>
      <c r="C609" s="289" t="s">
        <v>371</v>
      </c>
      <c r="D609" s="289" t="s">
        <v>366</v>
      </c>
      <c r="E609" s="17" t="s">
        <v>28</v>
      </c>
      <c r="F609" s="290">
        <v>164.506</v>
      </c>
      <c r="G609" s="38"/>
      <c r="H609" s="44"/>
    </row>
    <row r="610" spans="1:8" s="2" customFormat="1" ht="16.8" customHeight="1">
      <c r="A610" s="38"/>
      <c r="B610" s="44"/>
      <c r="C610" s="285" t="s">
        <v>561</v>
      </c>
      <c r="D610" s="286" t="s">
        <v>561</v>
      </c>
      <c r="E610" s="287" t="s">
        <v>28</v>
      </c>
      <c r="F610" s="288">
        <v>4</v>
      </c>
      <c r="G610" s="38"/>
      <c r="H610" s="44"/>
    </row>
    <row r="611" spans="1:8" s="2" customFormat="1" ht="16.8" customHeight="1">
      <c r="A611" s="38"/>
      <c r="B611" s="44"/>
      <c r="C611" s="289" t="s">
        <v>28</v>
      </c>
      <c r="D611" s="289" t="s">
        <v>359</v>
      </c>
      <c r="E611" s="17" t="s">
        <v>28</v>
      </c>
      <c r="F611" s="290">
        <v>0</v>
      </c>
      <c r="G611" s="38"/>
      <c r="H611" s="44"/>
    </row>
    <row r="612" spans="1:8" s="2" customFormat="1" ht="16.8" customHeight="1">
      <c r="A612" s="38"/>
      <c r="B612" s="44"/>
      <c r="C612" s="289" t="s">
        <v>561</v>
      </c>
      <c r="D612" s="289" t="s">
        <v>228</v>
      </c>
      <c r="E612" s="17" t="s">
        <v>28</v>
      </c>
      <c r="F612" s="290">
        <v>4</v>
      </c>
      <c r="G612" s="38"/>
      <c r="H612" s="44"/>
    </row>
    <row r="613" spans="1:8" s="2" customFormat="1" ht="16.8" customHeight="1">
      <c r="A613" s="38"/>
      <c r="B613" s="44"/>
      <c r="C613" s="285" t="s">
        <v>2022</v>
      </c>
      <c r="D613" s="286" t="s">
        <v>2022</v>
      </c>
      <c r="E613" s="287" t="s">
        <v>28</v>
      </c>
      <c r="F613" s="288">
        <v>13.16</v>
      </c>
      <c r="G613" s="38"/>
      <c r="H613" s="44"/>
    </row>
    <row r="614" spans="1:8" s="2" customFormat="1" ht="16.8" customHeight="1">
      <c r="A614" s="38"/>
      <c r="B614" s="44"/>
      <c r="C614" s="289" t="s">
        <v>28</v>
      </c>
      <c r="D614" s="289" t="s">
        <v>582</v>
      </c>
      <c r="E614" s="17" t="s">
        <v>28</v>
      </c>
      <c r="F614" s="290">
        <v>0</v>
      </c>
      <c r="G614" s="38"/>
      <c r="H614" s="44"/>
    </row>
    <row r="615" spans="1:8" s="2" customFormat="1" ht="16.8" customHeight="1">
      <c r="A615" s="38"/>
      <c r="B615" s="44"/>
      <c r="C615" s="289" t="s">
        <v>2022</v>
      </c>
      <c r="D615" s="289" t="s">
        <v>2023</v>
      </c>
      <c r="E615" s="17" t="s">
        <v>28</v>
      </c>
      <c r="F615" s="290">
        <v>13.16</v>
      </c>
      <c r="G615" s="38"/>
      <c r="H615" s="44"/>
    </row>
    <row r="616" spans="1:8" s="2" customFormat="1" ht="16.8" customHeight="1">
      <c r="A616" s="38"/>
      <c r="B616" s="44"/>
      <c r="C616" s="285" t="s">
        <v>2028</v>
      </c>
      <c r="D616" s="286" t="s">
        <v>2028</v>
      </c>
      <c r="E616" s="287" t="s">
        <v>28</v>
      </c>
      <c r="F616" s="288">
        <v>2.681</v>
      </c>
      <c r="G616" s="38"/>
      <c r="H616" s="44"/>
    </row>
    <row r="617" spans="1:8" s="2" customFormat="1" ht="16.8" customHeight="1">
      <c r="A617" s="38"/>
      <c r="B617" s="44"/>
      <c r="C617" s="289" t="s">
        <v>2028</v>
      </c>
      <c r="D617" s="289" t="s">
        <v>2029</v>
      </c>
      <c r="E617" s="17" t="s">
        <v>28</v>
      </c>
      <c r="F617" s="290">
        <v>2.681</v>
      </c>
      <c r="G617" s="38"/>
      <c r="H617" s="44"/>
    </row>
    <row r="618" spans="1:8" s="2" customFormat="1" ht="16.8" customHeight="1">
      <c r="A618" s="38"/>
      <c r="B618" s="44"/>
      <c r="C618" s="291" t="s">
        <v>6060</v>
      </c>
      <c r="D618" s="38"/>
      <c r="E618" s="38"/>
      <c r="F618" s="38"/>
      <c r="G618" s="38"/>
      <c r="H618" s="44"/>
    </row>
    <row r="619" spans="1:8" s="2" customFormat="1" ht="16.8" customHeight="1">
      <c r="A619" s="38"/>
      <c r="B619" s="44"/>
      <c r="C619" s="289" t="s">
        <v>2025</v>
      </c>
      <c r="D619" s="289" t="s">
        <v>2026</v>
      </c>
      <c r="E619" s="17" t="s">
        <v>398</v>
      </c>
      <c r="F619" s="290">
        <v>17.157</v>
      </c>
      <c r="G619" s="38"/>
      <c r="H619" s="44"/>
    </row>
    <row r="620" spans="1:8" s="2" customFormat="1" ht="16.8" customHeight="1">
      <c r="A620" s="38"/>
      <c r="B620" s="44"/>
      <c r="C620" s="285" t="s">
        <v>2037</v>
      </c>
      <c r="D620" s="286" t="s">
        <v>2037</v>
      </c>
      <c r="E620" s="287" t="s">
        <v>28</v>
      </c>
      <c r="F620" s="288">
        <v>13.16</v>
      </c>
      <c r="G620" s="38"/>
      <c r="H620" s="44"/>
    </row>
    <row r="621" spans="1:8" s="2" customFormat="1" ht="16.8" customHeight="1">
      <c r="A621" s="38"/>
      <c r="B621" s="44"/>
      <c r="C621" s="289" t="s">
        <v>2037</v>
      </c>
      <c r="D621" s="289" t="s">
        <v>1078</v>
      </c>
      <c r="E621" s="17" t="s">
        <v>28</v>
      </c>
      <c r="F621" s="290">
        <v>13.16</v>
      </c>
      <c r="G621" s="38"/>
      <c r="H621" s="44"/>
    </row>
    <row r="622" spans="1:8" s="2" customFormat="1" ht="16.8" customHeight="1">
      <c r="A622" s="38"/>
      <c r="B622" s="44"/>
      <c r="C622" s="285" t="s">
        <v>2042</v>
      </c>
      <c r="D622" s="286" t="s">
        <v>2042</v>
      </c>
      <c r="E622" s="287" t="s">
        <v>28</v>
      </c>
      <c r="F622" s="288">
        <v>2.15</v>
      </c>
      <c r="G622" s="38"/>
      <c r="H622" s="44"/>
    </row>
    <row r="623" spans="1:8" s="2" customFormat="1" ht="16.8" customHeight="1">
      <c r="A623" s="38"/>
      <c r="B623" s="44"/>
      <c r="C623" s="289" t="s">
        <v>28</v>
      </c>
      <c r="D623" s="289" t="s">
        <v>582</v>
      </c>
      <c r="E623" s="17" t="s">
        <v>28</v>
      </c>
      <c r="F623" s="290">
        <v>0</v>
      </c>
      <c r="G623" s="38"/>
      <c r="H623" s="44"/>
    </row>
    <row r="624" spans="1:8" s="2" customFormat="1" ht="16.8" customHeight="1">
      <c r="A624" s="38"/>
      <c r="B624" s="44"/>
      <c r="C624" s="289" t="s">
        <v>2042</v>
      </c>
      <c r="D624" s="289" t="s">
        <v>2043</v>
      </c>
      <c r="E624" s="17" t="s">
        <v>28</v>
      </c>
      <c r="F624" s="290">
        <v>2.15</v>
      </c>
      <c r="G624" s="38"/>
      <c r="H624" s="44"/>
    </row>
    <row r="625" spans="1:8" s="2" customFormat="1" ht="16.8" customHeight="1">
      <c r="A625" s="38"/>
      <c r="B625" s="44"/>
      <c r="C625" s="285" t="s">
        <v>2048</v>
      </c>
      <c r="D625" s="286" t="s">
        <v>2048</v>
      </c>
      <c r="E625" s="287" t="s">
        <v>28</v>
      </c>
      <c r="F625" s="288">
        <v>2.365</v>
      </c>
      <c r="G625" s="38"/>
      <c r="H625" s="44"/>
    </row>
    <row r="626" spans="1:8" s="2" customFormat="1" ht="16.8" customHeight="1">
      <c r="A626" s="38"/>
      <c r="B626" s="44"/>
      <c r="C626" s="289" t="s">
        <v>2048</v>
      </c>
      <c r="D626" s="289" t="s">
        <v>2049</v>
      </c>
      <c r="E626" s="17" t="s">
        <v>28</v>
      </c>
      <c r="F626" s="290">
        <v>2.365</v>
      </c>
      <c r="G626" s="38"/>
      <c r="H626" s="44"/>
    </row>
    <row r="627" spans="1:8" s="2" customFormat="1" ht="16.8" customHeight="1">
      <c r="A627" s="38"/>
      <c r="B627" s="44"/>
      <c r="C627" s="285" t="s">
        <v>2054</v>
      </c>
      <c r="D627" s="286" t="s">
        <v>2054</v>
      </c>
      <c r="E627" s="287" t="s">
        <v>28</v>
      </c>
      <c r="F627" s="288">
        <v>13.16</v>
      </c>
      <c r="G627" s="38"/>
      <c r="H627" s="44"/>
    </row>
    <row r="628" spans="1:8" s="2" customFormat="1" ht="16.8" customHeight="1">
      <c r="A628" s="38"/>
      <c r="B628" s="44"/>
      <c r="C628" s="289" t="s">
        <v>2054</v>
      </c>
      <c r="D628" s="289" t="s">
        <v>1078</v>
      </c>
      <c r="E628" s="17" t="s">
        <v>28</v>
      </c>
      <c r="F628" s="290">
        <v>13.16</v>
      </c>
      <c r="G628" s="38"/>
      <c r="H628" s="44"/>
    </row>
    <row r="629" spans="1:8" s="2" customFormat="1" ht="16.8" customHeight="1">
      <c r="A629" s="38"/>
      <c r="B629" s="44"/>
      <c r="C629" s="285" t="s">
        <v>2059</v>
      </c>
      <c r="D629" s="286" t="s">
        <v>2059</v>
      </c>
      <c r="E629" s="287" t="s">
        <v>28</v>
      </c>
      <c r="F629" s="288">
        <v>1.625</v>
      </c>
      <c r="G629" s="38"/>
      <c r="H629" s="44"/>
    </row>
    <row r="630" spans="1:8" s="2" customFormat="1" ht="16.8" customHeight="1">
      <c r="A630" s="38"/>
      <c r="B630" s="44"/>
      <c r="C630" s="289" t="s">
        <v>2059</v>
      </c>
      <c r="D630" s="289" t="s">
        <v>2060</v>
      </c>
      <c r="E630" s="17" t="s">
        <v>28</v>
      </c>
      <c r="F630" s="290">
        <v>1.625</v>
      </c>
      <c r="G630" s="38"/>
      <c r="H630" s="44"/>
    </row>
    <row r="631" spans="1:8" s="2" customFormat="1" ht="16.8" customHeight="1">
      <c r="A631" s="38"/>
      <c r="B631" s="44"/>
      <c r="C631" s="291" t="s">
        <v>6060</v>
      </c>
      <c r="D631" s="38"/>
      <c r="E631" s="38"/>
      <c r="F631" s="38"/>
      <c r="G631" s="38"/>
      <c r="H631" s="44"/>
    </row>
    <row r="632" spans="1:8" s="2" customFormat="1" ht="16.8" customHeight="1">
      <c r="A632" s="38"/>
      <c r="B632" s="44"/>
      <c r="C632" s="289" t="s">
        <v>2056</v>
      </c>
      <c r="D632" s="289" t="s">
        <v>2057</v>
      </c>
      <c r="E632" s="17" t="s">
        <v>398</v>
      </c>
      <c r="F632" s="290">
        <v>14.785</v>
      </c>
      <c r="G632" s="38"/>
      <c r="H632" s="44"/>
    </row>
    <row r="633" spans="1:8" s="2" customFormat="1" ht="16.8" customHeight="1">
      <c r="A633" s="38"/>
      <c r="B633" s="44"/>
      <c r="C633" s="285" t="s">
        <v>2067</v>
      </c>
      <c r="D633" s="286" t="s">
        <v>2067</v>
      </c>
      <c r="E633" s="287" t="s">
        <v>28</v>
      </c>
      <c r="F633" s="288">
        <v>13.16</v>
      </c>
      <c r="G633" s="38"/>
      <c r="H633" s="44"/>
    </row>
    <row r="634" spans="1:8" s="2" customFormat="1" ht="16.8" customHeight="1">
      <c r="A634" s="38"/>
      <c r="B634" s="44"/>
      <c r="C634" s="289" t="s">
        <v>2067</v>
      </c>
      <c r="D634" s="289" t="s">
        <v>1078</v>
      </c>
      <c r="E634" s="17" t="s">
        <v>28</v>
      </c>
      <c r="F634" s="290">
        <v>13.16</v>
      </c>
      <c r="G634" s="38"/>
      <c r="H634" s="44"/>
    </row>
    <row r="635" spans="1:8" s="2" customFormat="1" ht="16.8" customHeight="1">
      <c r="A635" s="38"/>
      <c r="B635" s="44"/>
      <c r="C635" s="285" t="s">
        <v>2072</v>
      </c>
      <c r="D635" s="286" t="s">
        <v>2072</v>
      </c>
      <c r="E635" s="287" t="s">
        <v>28</v>
      </c>
      <c r="F635" s="288">
        <v>16.25</v>
      </c>
      <c r="G635" s="38"/>
      <c r="H635" s="44"/>
    </row>
    <row r="636" spans="1:8" s="2" customFormat="1" ht="16.8" customHeight="1">
      <c r="A636" s="38"/>
      <c r="B636" s="44"/>
      <c r="C636" s="289" t="s">
        <v>2072</v>
      </c>
      <c r="D636" s="289" t="s">
        <v>2073</v>
      </c>
      <c r="E636" s="17" t="s">
        <v>28</v>
      </c>
      <c r="F636" s="290">
        <v>16.25</v>
      </c>
      <c r="G636" s="38"/>
      <c r="H636" s="44"/>
    </row>
    <row r="637" spans="1:8" s="2" customFormat="1" ht="16.8" customHeight="1">
      <c r="A637" s="38"/>
      <c r="B637" s="44"/>
      <c r="C637" s="285" t="s">
        <v>566</v>
      </c>
      <c r="D637" s="286" t="s">
        <v>566</v>
      </c>
      <c r="E637" s="287" t="s">
        <v>28</v>
      </c>
      <c r="F637" s="288">
        <v>1</v>
      </c>
      <c r="G637" s="38"/>
      <c r="H637" s="44"/>
    </row>
    <row r="638" spans="1:8" s="2" customFormat="1" ht="16.8" customHeight="1">
      <c r="A638" s="38"/>
      <c r="B638" s="44"/>
      <c r="C638" s="289" t="s">
        <v>28</v>
      </c>
      <c r="D638" s="289" t="s">
        <v>359</v>
      </c>
      <c r="E638" s="17" t="s">
        <v>28</v>
      </c>
      <c r="F638" s="290">
        <v>0</v>
      </c>
      <c r="G638" s="38"/>
      <c r="H638" s="44"/>
    </row>
    <row r="639" spans="1:8" s="2" customFormat="1" ht="16.8" customHeight="1">
      <c r="A639" s="38"/>
      <c r="B639" s="44"/>
      <c r="C639" s="289" t="s">
        <v>566</v>
      </c>
      <c r="D639" s="289" t="s">
        <v>82</v>
      </c>
      <c r="E639" s="17" t="s">
        <v>28</v>
      </c>
      <c r="F639" s="290">
        <v>1</v>
      </c>
      <c r="G639" s="38"/>
      <c r="H639" s="44"/>
    </row>
    <row r="640" spans="1:8" s="2" customFormat="1" ht="16.8" customHeight="1">
      <c r="A640" s="38"/>
      <c r="B640" s="44"/>
      <c r="C640" s="285" t="s">
        <v>2084</v>
      </c>
      <c r="D640" s="286" t="s">
        <v>2084</v>
      </c>
      <c r="E640" s="287" t="s">
        <v>28</v>
      </c>
      <c r="F640" s="288">
        <v>129.91</v>
      </c>
      <c r="G640" s="38"/>
      <c r="H640" s="44"/>
    </row>
    <row r="641" spans="1:8" s="2" customFormat="1" ht="16.8" customHeight="1">
      <c r="A641" s="38"/>
      <c r="B641" s="44"/>
      <c r="C641" s="289" t="s">
        <v>2084</v>
      </c>
      <c r="D641" s="289" t="s">
        <v>1079</v>
      </c>
      <c r="E641" s="17" t="s">
        <v>28</v>
      </c>
      <c r="F641" s="290">
        <v>129.91</v>
      </c>
      <c r="G641" s="38"/>
      <c r="H641" s="44"/>
    </row>
    <row r="642" spans="1:8" s="2" customFormat="1" ht="16.8" customHeight="1">
      <c r="A642" s="38"/>
      <c r="B642" s="44"/>
      <c r="C642" s="291" t="s">
        <v>6060</v>
      </c>
      <c r="D642" s="38"/>
      <c r="E642" s="38"/>
      <c r="F642" s="38"/>
      <c r="G642" s="38"/>
      <c r="H642" s="44"/>
    </row>
    <row r="643" spans="1:8" s="2" customFormat="1" ht="16.8" customHeight="1">
      <c r="A643" s="38"/>
      <c r="B643" s="44"/>
      <c r="C643" s="289" t="s">
        <v>2081</v>
      </c>
      <c r="D643" s="289" t="s">
        <v>2082</v>
      </c>
      <c r="E643" s="17" t="s">
        <v>398</v>
      </c>
      <c r="F643" s="290">
        <v>147.99</v>
      </c>
      <c r="G643" s="38"/>
      <c r="H643" s="44"/>
    </row>
    <row r="644" spans="1:8" s="2" customFormat="1" ht="16.8" customHeight="1">
      <c r="A644" s="38"/>
      <c r="B644" s="44"/>
      <c r="C644" s="285" t="s">
        <v>2091</v>
      </c>
      <c r="D644" s="286" t="s">
        <v>2091</v>
      </c>
      <c r="E644" s="287" t="s">
        <v>28</v>
      </c>
      <c r="F644" s="288">
        <v>129.91</v>
      </c>
      <c r="G644" s="38"/>
      <c r="H644" s="44"/>
    </row>
    <row r="645" spans="1:8" s="2" customFormat="1" ht="16.8" customHeight="1">
      <c r="A645" s="38"/>
      <c r="B645" s="44"/>
      <c r="C645" s="289" t="s">
        <v>2091</v>
      </c>
      <c r="D645" s="289" t="s">
        <v>1079</v>
      </c>
      <c r="E645" s="17" t="s">
        <v>28</v>
      </c>
      <c r="F645" s="290">
        <v>129.91</v>
      </c>
      <c r="G645" s="38"/>
      <c r="H645" s="44"/>
    </row>
    <row r="646" spans="1:8" s="2" customFormat="1" ht="16.8" customHeight="1">
      <c r="A646" s="38"/>
      <c r="B646" s="44"/>
      <c r="C646" s="285" t="s">
        <v>2096</v>
      </c>
      <c r="D646" s="286" t="s">
        <v>2096</v>
      </c>
      <c r="E646" s="287" t="s">
        <v>28</v>
      </c>
      <c r="F646" s="288">
        <v>129.91</v>
      </c>
      <c r="G646" s="38"/>
      <c r="H646" s="44"/>
    </row>
    <row r="647" spans="1:8" s="2" customFormat="1" ht="16.8" customHeight="1">
      <c r="A647" s="38"/>
      <c r="B647" s="44"/>
      <c r="C647" s="289" t="s">
        <v>28</v>
      </c>
      <c r="D647" s="289" t="s">
        <v>582</v>
      </c>
      <c r="E647" s="17" t="s">
        <v>28</v>
      </c>
      <c r="F647" s="290">
        <v>0</v>
      </c>
      <c r="G647" s="38"/>
      <c r="H647" s="44"/>
    </row>
    <row r="648" spans="1:8" s="2" customFormat="1" ht="16.8" customHeight="1">
      <c r="A648" s="38"/>
      <c r="B648" s="44"/>
      <c r="C648" s="289" t="s">
        <v>2096</v>
      </c>
      <c r="D648" s="289" t="s">
        <v>2097</v>
      </c>
      <c r="E648" s="17" t="s">
        <v>28</v>
      </c>
      <c r="F648" s="290">
        <v>129.91</v>
      </c>
      <c r="G648" s="38"/>
      <c r="H648" s="44"/>
    </row>
    <row r="649" spans="1:8" s="2" customFormat="1" ht="16.8" customHeight="1">
      <c r="A649" s="38"/>
      <c r="B649" s="44"/>
      <c r="C649" s="285" t="s">
        <v>2102</v>
      </c>
      <c r="D649" s="286" t="s">
        <v>2102</v>
      </c>
      <c r="E649" s="287" t="s">
        <v>28</v>
      </c>
      <c r="F649" s="288">
        <v>135.106</v>
      </c>
      <c r="G649" s="38"/>
      <c r="H649" s="44"/>
    </row>
    <row r="650" spans="1:8" s="2" customFormat="1" ht="16.8" customHeight="1">
      <c r="A650" s="38"/>
      <c r="B650" s="44"/>
      <c r="C650" s="289" t="s">
        <v>2102</v>
      </c>
      <c r="D650" s="289" t="s">
        <v>2103</v>
      </c>
      <c r="E650" s="17" t="s">
        <v>28</v>
      </c>
      <c r="F650" s="290">
        <v>135.106</v>
      </c>
      <c r="G650" s="38"/>
      <c r="H650" s="44"/>
    </row>
    <row r="651" spans="1:8" s="2" customFormat="1" ht="16.8" customHeight="1">
      <c r="A651" s="38"/>
      <c r="B651" s="44"/>
      <c r="C651" s="285" t="s">
        <v>2108</v>
      </c>
      <c r="D651" s="286" t="s">
        <v>2108</v>
      </c>
      <c r="E651" s="287" t="s">
        <v>28</v>
      </c>
      <c r="F651" s="288">
        <v>86.55</v>
      </c>
      <c r="G651" s="38"/>
      <c r="H651" s="44"/>
    </row>
    <row r="652" spans="1:8" s="2" customFormat="1" ht="16.8" customHeight="1">
      <c r="A652" s="38"/>
      <c r="B652" s="44"/>
      <c r="C652" s="289" t="s">
        <v>28</v>
      </c>
      <c r="D652" s="289" t="s">
        <v>582</v>
      </c>
      <c r="E652" s="17" t="s">
        <v>28</v>
      </c>
      <c r="F652" s="290">
        <v>0</v>
      </c>
      <c r="G652" s="38"/>
      <c r="H652" s="44"/>
    </row>
    <row r="653" spans="1:8" s="2" customFormat="1" ht="16.8" customHeight="1">
      <c r="A653" s="38"/>
      <c r="B653" s="44"/>
      <c r="C653" s="289" t="s">
        <v>2108</v>
      </c>
      <c r="D653" s="289" t="s">
        <v>2109</v>
      </c>
      <c r="E653" s="17" t="s">
        <v>28</v>
      </c>
      <c r="F653" s="290">
        <v>86.55</v>
      </c>
      <c r="G653" s="38"/>
      <c r="H653" s="44"/>
    </row>
    <row r="654" spans="1:8" s="2" customFormat="1" ht="16.8" customHeight="1">
      <c r="A654" s="38"/>
      <c r="B654" s="44"/>
      <c r="C654" s="291" t="s">
        <v>6060</v>
      </c>
      <c r="D654" s="38"/>
      <c r="E654" s="38"/>
      <c r="F654" s="38"/>
      <c r="G654" s="38"/>
      <c r="H654" s="44"/>
    </row>
    <row r="655" spans="1:8" s="2" customFormat="1" ht="16.8" customHeight="1">
      <c r="A655" s="38"/>
      <c r="B655" s="44"/>
      <c r="C655" s="289" t="s">
        <v>2105</v>
      </c>
      <c r="D655" s="289" t="s">
        <v>2106</v>
      </c>
      <c r="E655" s="17" t="s">
        <v>612</v>
      </c>
      <c r="F655" s="290">
        <v>73.35</v>
      </c>
      <c r="G655" s="38"/>
      <c r="H655" s="44"/>
    </row>
    <row r="656" spans="1:8" s="2" customFormat="1" ht="16.8" customHeight="1">
      <c r="A656" s="38"/>
      <c r="B656" s="44"/>
      <c r="C656" s="285" t="s">
        <v>2117</v>
      </c>
      <c r="D656" s="286" t="s">
        <v>2117</v>
      </c>
      <c r="E656" s="287" t="s">
        <v>28</v>
      </c>
      <c r="F656" s="288">
        <v>76.284</v>
      </c>
      <c r="G656" s="38"/>
      <c r="H656" s="44"/>
    </row>
    <row r="657" spans="1:8" s="2" customFormat="1" ht="16.8" customHeight="1">
      <c r="A657" s="38"/>
      <c r="B657" s="44"/>
      <c r="C657" s="289" t="s">
        <v>2117</v>
      </c>
      <c r="D657" s="289" t="s">
        <v>2118</v>
      </c>
      <c r="E657" s="17" t="s">
        <v>28</v>
      </c>
      <c r="F657" s="290">
        <v>76.284</v>
      </c>
      <c r="G657" s="38"/>
      <c r="H657" s="44"/>
    </row>
    <row r="658" spans="1:8" s="2" customFormat="1" ht="16.8" customHeight="1">
      <c r="A658" s="38"/>
      <c r="B658" s="44"/>
      <c r="C658" s="285" t="s">
        <v>2123</v>
      </c>
      <c r="D658" s="286" t="s">
        <v>2123</v>
      </c>
      <c r="E658" s="287" t="s">
        <v>28</v>
      </c>
      <c r="F658" s="288">
        <v>129.91</v>
      </c>
      <c r="G658" s="38"/>
      <c r="H658" s="44"/>
    </row>
    <row r="659" spans="1:8" s="2" customFormat="1" ht="16.8" customHeight="1">
      <c r="A659" s="38"/>
      <c r="B659" s="44"/>
      <c r="C659" s="289" t="s">
        <v>2123</v>
      </c>
      <c r="D659" s="289" t="s">
        <v>1079</v>
      </c>
      <c r="E659" s="17" t="s">
        <v>28</v>
      </c>
      <c r="F659" s="290">
        <v>129.91</v>
      </c>
      <c r="G659" s="38"/>
      <c r="H659" s="44"/>
    </row>
    <row r="660" spans="1:8" s="2" customFormat="1" ht="16.8" customHeight="1">
      <c r="A660" s="38"/>
      <c r="B660" s="44"/>
      <c r="C660" s="291" t="s">
        <v>6060</v>
      </c>
      <c r="D660" s="38"/>
      <c r="E660" s="38"/>
      <c r="F660" s="38"/>
      <c r="G660" s="38"/>
      <c r="H660" s="44"/>
    </row>
    <row r="661" spans="1:8" s="2" customFormat="1" ht="16.8" customHeight="1">
      <c r="A661" s="38"/>
      <c r="B661" s="44"/>
      <c r="C661" s="289" t="s">
        <v>2120</v>
      </c>
      <c r="D661" s="289" t="s">
        <v>2121</v>
      </c>
      <c r="E661" s="17" t="s">
        <v>398</v>
      </c>
      <c r="F661" s="290">
        <v>140.913</v>
      </c>
      <c r="G661" s="38"/>
      <c r="H661" s="44"/>
    </row>
    <row r="662" spans="1:8" s="2" customFormat="1" ht="16.8" customHeight="1">
      <c r="A662" s="38"/>
      <c r="B662" s="44"/>
      <c r="C662" s="285" t="s">
        <v>2131</v>
      </c>
      <c r="D662" s="286" t="s">
        <v>2131</v>
      </c>
      <c r="E662" s="287" t="s">
        <v>28</v>
      </c>
      <c r="F662" s="288">
        <v>18.08</v>
      </c>
      <c r="G662" s="38"/>
      <c r="H662" s="44"/>
    </row>
    <row r="663" spans="1:8" s="2" customFormat="1" ht="16.8" customHeight="1">
      <c r="A663" s="38"/>
      <c r="B663" s="44"/>
      <c r="C663" s="289" t="s">
        <v>2131</v>
      </c>
      <c r="D663" s="289" t="s">
        <v>1080</v>
      </c>
      <c r="E663" s="17" t="s">
        <v>28</v>
      </c>
      <c r="F663" s="290">
        <v>18.08</v>
      </c>
      <c r="G663" s="38"/>
      <c r="H663" s="44"/>
    </row>
    <row r="664" spans="1:8" s="2" customFormat="1" ht="16.8" customHeight="1">
      <c r="A664" s="38"/>
      <c r="B664" s="44"/>
      <c r="C664" s="285" t="s">
        <v>2136</v>
      </c>
      <c r="D664" s="286" t="s">
        <v>2136</v>
      </c>
      <c r="E664" s="287" t="s">
        <v>28</v>
      </c>
      <c r="F664" s="288">
        <v>129.91</v>
      </c>
      <c r="G664" s="38"/>
      <c r="H664" s="44"/>
    </row>
    <row r="665" spans="1:8" s="2" customFormat="1" ht="16.8" customHeight="1">
      <c r="A665" s="38"/>
      <c r="B665" s="44"/>
      <c r="C665" s="289" t="s">
        <v>2136</v>
      </c>
      <c r="D665" s="289" t="s">
        <v>1079</v>
      </c>
      <c r="E665" s="17" t="s">
        <v>28</v>
      </c>
      <c r="F665" s="290">
        <v>129.91</v>
      </c>
      <c r="G665" s="38"/>
      <c r="H665" s="44"/>
    </row>
    <row r="666" spans="1:8" s="2" customFormat="1" ht="16.8" customHeight="1">
      <c r="A666" s="38"/>
      <c r="B666" s="44"/>
      <c r="C666" s="285" t="s">
        <v>2141</v>
      </c>
      <c r="D666" s="286" t="s">
        <v>2141</v>
      </c>
      <c r="E666" s="287" t="s">
        <v>28</v>
      </c>
      <c r="F666" s="288">
        <v>18.08</v>
      </c>
      <c r="G666" s="38"/>
      <c r="H666" s="44"/>
    </row>
    <row r="667" spans="1:8" s="2" customFormat="1" ht="16.8" customHeight="1">
      <c r="A667" s="38"/>
      <c r="B667" s="44"/>
      <c r="C667" s="289" t="s">
        <v>2141</v>
      </c>
      <c r="D667" s="289" t="s">
        <v>1080</v>
      </c>
      <c r="E667" s="17" t="s">
        <v>28</v>
      </c>
      <c r="F667" s="290">
        <v>18.08</v>
      </c>
      <c r="G667" s="38"/>
      <c r="H667" s="44"/>
    </row>
    <row r="668" spans="1:8" s="2" customFormat="1" ht="16.8" customHeight="1">
      <c r="A668" s="38"/>
      <c r="B668" s="44"/>
      <c r="C668" s="285" t="s">
        <v>571</v>
      </c>
      <c r="D668" s="286" t="s">
        <v>571</v>
      </c>
      <c r="E668" s="287" t="s">
        <v>28</v>
      </c>
      <c r="F668" s="288">
        <v>5.126</v>
      </c>
      <c r="G668" s="38"/>
      <c r="H668" s="44"/>
    </row>
    <row r="669" spans="1:8" s="2" customFormat="1" ht="16.8" customHeight="1">
      <c r="A669" s="38"/>
      <c r="B669" s="44"/>
      <c r="C669" s="289" t="s">
        <v>28</v>
      </c>
      <c r="D669" s="289" t="s">
        <v>542</v>
      </c>
      <c r="E669" s="17" t="s">
        <v>28</v>
      </c>
      <c r="F669" s="290">
        <v>0</v>
      </c>
      <c r="G669" s="38"/>
      <c r="H669" s="44"/>
    </row>
    <row r="670" spans="1:8" s="2" customFormat="1" ht="16.8" customHeight="1">
      <c r="A670" s="38"/>
      <c r="B670" s="44"/>
      <c r="C670" s="289" t="s">
        <v>571</v>
      </c>
      <c r="D670" s="289" t="s">
        <v>572</v>
      </c>
      <c r="E670" s="17" t="s">
        <v>28</v>
      </c>
      <c r="F670" s="290">
        <v>5.126</v>
      </c>
      <c r="G670" s="38"/>
      <c r="H670" s="44"/>
    </row>
    <row r="671" spans="1:8" s="2" customFormat="1" ht="16.8" customHeight="1">
      <c r="A671" s="38"/>
      <c r="B671" s="44"/>
      <c r="C671" s="291" t="s">
        <v>6060</v>
      </c>
      <c r="D671" s="38"/>
      <c r="E671" s="38"/>
      <c r="F671" s="38"/>
      <c r="G671" s="38"/>
      <c r="H671" s="44"/>
    </row>
    <row r="672" spans="1:8" s="2" customFormat="1" ht="16.8" customHeight="1">
      <c r="A672" s="38"/>
      <c r="B672" s="44"/>
      <c r="C672" s="289" t="s">
        <v>568</v>
      </c>
      <c r="D672" s="289" t="s">
        <v>569</v>
      </c>
      <c r="E672" s="17" t="s">
        <v>540</v>
      </c>
      <c r="F672" s="290">
        <v>1.812</v>
      </c>
      <c r="G672" s="38"/>
      <c r="H672" s="44"/>
    </row>
    <row r="673" spans="1:8" s="2" customFormat="1" ht="16.8" customHeight="1">
      <c r="A673" s="38"/>
      <c r="B673" s="44"/>
      <c r="C673" s="285" t="s">
        <v>2146</v>
      </c>
      <c r="D673" s="286" t="s">
        <v>2146</v>
      </c>
      <c r="E673" s="287" t="s">
        <v>28</v>
      </c>
      <c r="F673" s="288">
        <v>18.08</v>
      </c>
      <c r="G673" s="38"/>
      <c r="H673" s="44"/>
    </row>
    <row r="674" spans="1:8" s="2" customFormat="1" ht="16.8" customHeight="1">
      <c r="A674" s="38"/>
      <c r="B674" s="44"/>
      <c r="C674" s="289" t="s">
        <v>28</v>
      </c>
      <c r="D674" s="289" t="s">
        <v>582</v>
      </c>
      <c r="E674" s="17" t="s">
        <v>28</v>
      </c>
      <c r="F674" s="290">
        <v>0</v>
      </c>
      <c r="G674" s="38"/>
      <c r="H674" s="44"/>
    </row>
    <row r="675" spans="1:8" s="2" customFormat="1" ht="16.8" customHeight="1">
      <c r="A675" s="38"/>
      <c r="B675" s="44"/>
      <c r="C675" s="289" t="s">
        <v>2146</v>
      </c>
      <c r="D675" s="289" t="s">
        <v>2147</v>
      </c>
      <c r="E675" s="17" t="s">
        <v>28</v>
      </c>
      <c r="F675" s="290">
        <v>18.08</v>
      </c>
      <c r="G675" s="38"/>
      <c r="H675" s="44"/>
    </row>
    <row r="676" spans="1:8" s="2" customFormat="1" ht="16.8" customHeight="1">
      <c r="A676" s="38"/>
      <c r="B676" s="44"/>
      <c r="C676" s="285" t="s">
        <v>2152</v>
      </c>
      <c r="D676" s="286" t="s">
        <v>2152</v>
      </c>
      <c r="E676" s="287" t="s">
        <v>28</v>
      </c>
      <c r="F676" s="288">
        <v>18.803</v>
      </c>
      <c r="G676" s="38"/>
      <c r="H676" s="44"/>
    </row>
    <row r="677" spans="1:8" s="2" customFormat="1" ht="16.8" customHeight="1">
      <c r="A677" s="38"/>
      <c r="B677" s="44"/>
      <c r="C677" s="289" t="s">
        <v>2152</v>
      </c>
      <c r="D677" s="289" t="s">
        <v>2153</v>
      </c>
      <c r="E677" s="17" t="s">
        <v>28</v>
      </c>
      <c r="F677" s="290">
        <v>18.803</v>
      </c>
      <c r="G677" s="38"/>
      <c r="H677" s="44"/>
    </row>
    <row r="678" spans="1:8" s="2" customFormat="1" ht="16.8" customHeight="1">
      <c r="A678" s="38"/>
      <c r="B678" s="44"/>
      <c r="C678" s="291" t="s">
        <v>6060</v>
      </c>
      <c r="D678" s="38"/>
      <c r="E678" s="38"/>
      <c r="F678" s="38"/>
      <c r="G678" s="38"/>
      <c r="H678" s="44"/>
    </row>
    <row r="679" spans="1:8" s="2" customFormat="1" ht="16.8" customHeight="1">
      <c r="A679" s="38"/>
      <c r="B679" s="44"/>
      <c r="C679" s="289" t="s">
        <v>2149</v>
      </c>
      <c r="D679" s="289" t="s">
        <v>2150</v>
      </c>
      <c r="E679" s="17" t="s">
        <v>398</v>
      </c>
      <c r="F679" s="290">
        <v>23.514</v>
      </c>
      <c r="G679" s="38"/>
      <c r="H679" s="44"/>
    </row>
    <row r="680" spans="1:8" s="2" customFormat="1" ht="16.8" customHeight="1">
      <c r="A680" s="38"/>
      <c r="B680" s="44"/>
      <c r="C680" s="285" t="s">
        <v>2161</v>
      </c>
      <c r="D680" s="286" t="s">
        <v>2161</v>
      </c>
      <c r="E680" s="287" t="s">
        <v>28</v>
      </c>
      <c r="F680" s="288">
        <v>34.4</v>
      </c>
      <c r="G680" s="38"/>
      <c r="H680" s="44"/>
    </row>
    <row r="681" spans="1:8" s="2" customFormat="1" ht="16.8" customHeight="1">
      <c r="A681" s="38"/>
      <c r="B681" s="44"/>
      <c r="C681" s="289" t="s">
        <v>28</v>
      </c>
      <c r="D681" s="289" t="s">
        <v>582</v>
      </c>
      <c r="E681" s="17" t="s">
        <v>28</v>
      </c>
      <c r="F681" s="290">
        <v>0</v>
      </c>
      <c r="G681" s="38"/>
      <c r="H681" s="44"/>
    </row>
    <row r="682" spans="1:8" s="2" customFormat="1" ht="16.8" customHeight="1">
      <c r="A682" s="38"/>
      <c r="B682" s="44"/>
      <c r="C682" s="289" t="s">
        <v>2161</v>
      </c>
      <c r="D682" s="289" t="s">
        <v>2162</v>
      </c>
      <c r="E682" s="17" t="s">
        <v>28</v>
      </c>
      <c r="F682" s="290">
        <v>34.4</v>
      </c>
      <c r="G682" s="38"/>
      <c r="H682" s="44"/>
    </row>
    <row r="683" spans="1:8" s="2" customFormat="1" ht="16.8" customHeight="1">
      <c r="A683" s="38"/>
      <c r="B683" s="44"/>
      <c r="C683" s="291" t="s">
        <v>6060</v>
      </c>
      <c r="D683" s="38"/>
      <c r="E683" s="38"/>
      <c r="F683" s="38"/>
      <c r="G683" s="38"/>
      <c r="H683" s="44"/>
    </row>
    <row r="684" spans="1:8" s="2" customFormat="1" ht="16.8" customHeight="1">
      <c r="A684" s="38"/>
      <c r="B684" s="44"/>
      <c r="C684" s="289" t="s">
        <v>2158</v>
      </c>
      <c r="D684" s="289" t="s">
        <v>2159</v>
      </c>
      <c r="E684" s="17" t="s">
        <v>612</v>
      </c>
      <c r="F684" s="290">
        <v>30.2</v>
      </c>
      <c r="G684" s="38"/>
      <c r="H684" s="44"/>
    </row>
    <row r="685" spans="1:8" s="2" customFormat="1" ht="16.8" customHeight="1">
      <c r="A685" s="38"/>
      <c r="B685" s="44"/>
      <c r="C685" s="285" t="s">
        <v>2170</v>
      </c>
      <c r="D685" s="286" t="s">
        <v>2170</v>
      </c>
      <c r="E685" s="287" t="s">
        <v>28</v>
      </c>
      <c r="F685" s="288">
        <v>31.408</v>
      </c>
      <c r="G685" s="38"/>
      <c r="H685" s="44"/>
    </row>
    <row r="686" spans="1:8" s="2" customFormat="1" ht="16.8" customHeight="1">
      <c r="A686" s="38"/>
      <c r="B686" s="44"/>
      <c r="C686" s="289" t="s">
        <v>2170</v>
      </c>
      <c r="D686" s="289" t="s">
        <v>2171</v>
      </c>
      <c r="E686" s="17" t="s">
        <v>28</v>
      </c>
      <c r="F686" s="290">
        <v>31.408</v>
      </c>
      <c r="G686" s="38"/>
      <c r="H686" s="44"/>
    </row>
    <row r="687" spans="1:8" s="2" customFormat="1" ht="16.8" customHeight="1">
      <c r="A687" s="38"/>
      <c r="B687" s="44"/>
      <c r="C687" s="285" t="s">
        <v>2176</v>
      </c>
      <c r="D687" s="286" t="s">
        <v>2176</v>
      </c>
      <c r="E687" s="287" t="s">
        <v>28</v>
      </c>
      <c r="F687" s="288">
        <v>18.08</v>
      </c>
      <c r="G687" s="38"/>
      <c r="H687" s="44"/>
    </row>
    <row r="688" spans="1:8" s="2" customFormat="1" ht="16.8" customHeight="1">
      <c r="A688" s="38"/>
      <c r="B688" s="44"/>
      <c r="C688" s="289" t="s">
        <v>2176</v>
      </c>
      <c r="D688" s="289" t="s">
        <v>1080</v>
      </c>
      <c r="E688" s="17" t="s">
        <v>28</v>
      </c>
      <c r="F688" s="290">
        <v>18.08</v>
      </c>
      <c r="G688" s="38"/>
      <c r="H688" s="44"/>
    </row>
    <row r="689" spans="1:8" s="2" customFormat="1" ht="16.8" customHeight="1">
      <c r="A689" s="38"/>
      <c r="B689" s="44"/>
      <c r="C689" s="291" t="s">
        <v>6060</v>
      </c>
      <c r="D689" s="38"/>
      <c r="E689" s="38"/>
      <c r="F689" s="38"/>
      <c r="G689" s="38"/>
      <c r="H689" s="44"/>
    </row>
    <row r="690" spans="1:8" s="2" customFormat="1" ht="16.8" customHeight="1">
      <c r="A690" s="38"/>
      <c r="B690" s="44"/>
      <c r="C690" s="289" t="s">
        <v>2173</v>
      </c>
      <c r="D690" s="289" t="s">
        <v>2174</v>
      </c>
      <c r="E690" s="17" t="s">
        <v>398</v>
      </c>
      <c r="F690" s="290">
        <v>22.61</v>
      </c>
      <c r="G690" s="38"/>
      <c r="H690" s="44"/>
    </row>
    <row r="691" spans="1:8" s="2" customFormat="1" ht="16.8" customHeight="1">
      <c r="A691" s="38"/>
      <c r="B691" s="44"/>
      <c r="C691" s="285" t="s">
        <v>2184</v>
      </c>
      <c r="D691" s="286" t="s">
        <v>2184</v>
      </c>
      <c r="E691" s="287" t="s">
        <v>28</v>
      </c>
      <c r="F691" s="288">
        <v>18.08</v>
      </c>
      <c r="G691" s="38"/>
      <c r="H691" s="44"/>
    </row>
    <row r="692" spans="1:8" s="2" customFormat="1" ht="16.8" customHeight="1">
      <c r="A692" s="38"/>
      <c r="B692" s="44"/>
      <c r="C692" s="289" t="s">
        <v>2184</v>
      </c>
      <c r="D692" s="289" t="s">
        <v>1080</v>
      </c>
      <c r="E692" s="17" t="s">
        <v>28</v>
      </c>
      <c r="F692" s="290">
        <v>18.08</v>
      </c>
      <c r="G692" s="38"/>
      <c r="H692" s="44"/>
    </row>
    <row r="693" spans="1:8" s="2" customFormat="1" ht="16.8" customHeight="1">
      <c r="A693" s="38"/>
      <c r="B693" s="44"/>
      <c r="C693" s="285" t="s">
        <v>2189</v>
      </c>
      <c r="D693" s="286" t="s">
        <v>2189</v>
      </c>
      <c r="E693" s="287" t="s">
        <v>28</v>
      </c>
      <c r="F693" s="288">
        <v>22.61</v>
      </c>
      <c r="G693" s="38"/>
      <c r="H693" s="44"/>
    </row>
    <row r="694" spans="1:8" s="2" customFormat="1" ht="16.8" customHeight="1">
      <c r="A694" s="38"/>
      <c r="B694" s="44"/>
      <c r="C694" s="289" t="s">
        <v>2189</v>
      </c>
      <c r="D694" s="289" t="s">
        <v>2190</v>
      </c>
      <c r="E694" s="17" t="s">
        <v>28</v>
      </c>
      <c r="F694" s="290">
        <v>22.61</v>
      </c>
      <c r="G694" s="38"/>
      <c r="H694" s="44"/>
    </row>
    <row r="695" spans="1:8" s="2" customFormat="1" ht="16.8" customHeight="1">
      <c r="A695" s="38"/>
      <c r="B695" s="44"/>
      <c r="C695" s="285" t="s">
        <v>2201</v>
      </c>
      <c r="D695" s="286" t="s">
        <v>2201</v>
      </c>
      <c r="E695" s="287" t="s">
        <v>28</v>
      </c>
      <c r="F695" s="288">
        <v>68.8</v>
      </c>
      <c r="G695" s="38"/>
      <c r="H695" s="44"/>
    </row>
    <row r="696" spans="1:8" s="2" customFormat="1" ht="16.8" customHeight="1">
      <c r="A696" s="38"/>
      <c r="B696" s="44"/>
      <c r="C696" s="289" t="s">
        <v>2201</v>
      </c>
      <c r="D696" s="289" t="s">
        <v>2202</v>
      </c>
      <c r="E696" s="17" t="s">
        <v>28</v>
      </c>
      <c r="F696" s="290">
        <v>68.8</v>
      </c>
      <c r="G696" s="38"/>
      <c r="H696" s="44"/>
    </row>
    <row r="697" spans="1:8" s="2" customFormat="1" ht="16.8" customHeight="1">
      <c r="A697" s="38"/>
      <c r="B697" s="44"/>
      <c r="C697" s="291" t="s">
        <v>6060</v>
      </c>
      <c r="D697" s="38"/>
      <c r="E697" s="38"/>
      <c r="F697" s="38"/>
      <c r="G697" s="38"/>
      <c r="H697" s="44"/>
    </row>
    <row r="698" spans="1:8" s="2" customFormat="1" ht="12">
      <c r="A698" s="38"/>
      <c r="B698" s="44"/>
      <c r="C698" s="289" t="s">
        <v>2198</v>
      </c>
      <c r="D698" s="289" t="s">
        <v>2199</v>
      </c>
      <c r="E698" s="17" t="s">
        <v>398</v>
      </c>
      <c r="F698" s="290">
        <v>62.47</v>
      </c>
      <c r="G698" s="38"/>
      <c r="H698" s="44"/>
    </row>
    <row r="699" spans="1:8" s="2" customFormat="1" ht="16.8" customHeight="1">
      <c r="A699" s="38"/>
      <c r="B699" s="44"/>
      <c r="C699" s="285" t="s">
        <v>2210</v>
      </c>
      <c r="D699" s="286" t="s">
        <v>2210</v>
      </c>
      <c r="E699" s="287" t="s">
        <v>28</v>
      </c>
      <c r="F699" s="288">
        <v>68.717</v>
      </c>
      <c r="G699" s="38"/>
      <c r="H699" s="44"/>
    </row>
    <row r="700" spans="1:8" s="2" customFormat="1" ht="16.8" customHeight="1">
      <c r="A700" s="38"/>
      <c r="B700" s="44"/>
      <c r="C700" s="289" t="s">
        <v>2210</v>
      </c>
      <c r="D700" s="289" t="s">
        <v>2211</v>
      </c>
      <c r="E700" s="17" t="s">
        <v>28</v>
      </c>
      <c r="F700" s="290">
        <v>68.717</v>
      </c>
      <c r="G700" s="38"/>
      <c r="H700" s="44"/>
    </row>
    <row r="701" spans="1:8" s="2" customFormat="1" ht="16.8" customHeight="1">
      <c r="A701" s="38"/>
      <c r="B701" s="44"/>
      <c r="C701" s="285" t="s">
        <v>583</v>
      </c>
      <c r="D701" s="286" t="s">
        <v>583</v>
      </c>
      <c r="E701" s="287" t="s">
        <v>28</v>
      </c>
      <c r="F701" s="288">
        <v>28.16</v>
      </c>
      <c r="G701" s="38"/>
      <c r="H701" s="44"/>
    </row>
    <row r="702" spans="1:8" s="2" customFormat="1" ht="16.8" customHeight="1">
      <c r="A702" s="38"/>
      <c r="B702" s="44"/>
      <c r="C702" s="289" t="s">
        <v>28</v>
      </c>
      <c r="D702" s="289" t="s">
        <v>582</v>
      </c>
      <c r="E702" s="17" t="s">
        <v>28</v>
      </c>
      <c r="F702" s="290">
        <v>0</v>
      </c>
      <c r="G702" s="38"/>
      <c r="H702" s="44"/>
    </row>
    <row r="703" spans="1:8" s="2" customFormat="1" ht="16.8" customHeight="1">
      <c r="A703" s="38"/>
      <c r="B703" s="44"/>
      <c r="C703" s="289" t="s">
        <v>583</v>
      </c>
      <c r="D703" s="289" t="s">
        <v>584</v>
      </c>
      <c r="E703" s="17" t="s">
        <v>28</v>
      </c>
      <c r="F703" s="290">
        <v>28.16</v>
      </c>
      <c r="G703" s="38"/>
      <c r="H703" s="44"/>
    </row>
    <row r="704" spans="1:8" s="2" customFormat="1" ht="16.8" customHeight="1">
      <c r="A704" s="38"/>
      <c r="B704" s="44"/>
      <c r="C704" s="291" t="s">
        <v>6060</v>
      </c>
      <c r="D704" s="38"/>
      <c r="E704" s="38"/>
      <c r="F704" s="38"/>
      <c r="G704" s="38"/>
      <c r="H704" s="44"/>
    </row>
    <row r="705" spans="1:8" s="2" customFormat="1" ht="12">
      <c r="A705" s="38"/>
      <c r="B705" s="44"/>
      <c r="C705" s="289" t="s">
        <v>579</v>
      </c>
      <c r="D705" s="289" t="s">
        <v>580</v>
      </c>
      <c r="E705" s="17" t="s">
        <v>398</v>
      </c>
      <c r="F705" s="290">
        <v>22.1</v>
      </c>
      <c r="G705" s="38"/>
      <c r="H705" s="44"/>
    </row>
    <row r="706" spans="1:8" s="2" customFormat="1" ht="16.8" customHeight="1">
      <c r="A706" s="38"/>
      <c r="B706" s="44"/>
      <c r="C706" s="285" t="s">
        <v>2216</v>
      </c>
      <c r="D706" s="286" t="s">
        <v>2216</v>
      </c>
      <c r="E706" s="287" t="s">
        <v>28</v>
      </c>
      <c r="F706" s="288">
        <v>9.6</v>
      </c>
      <c r="G706" s="38"/>
      <c r="H706" s="44"/>
    </row>
    <row r="707" spans="1:8" s="2" customFormat="1" ht="16.8" customHeight="1">
      <c r="A707" s="38"/>
      <c r="B707" s="44"/>
      <c r="C707" s="289" t="s">
        <v>28</v>
      </c>
      <c r="D707" s="289" t="s">
        <v>582</v>
      </c>
      <c r="E707" s="17" t="s">
        <v>28</v>
      </c>
      <c r="F707" s="290">
        <v>0</v>
      </c>
      <c r="G707" s="38"/>
      <c r="H707" s="44"/>
    </row>
    <row r="708" spans="1:8" s="2" customFormat="1" ht="16.8" customHeight="1">
      <c r="A708" s="38"/>
      <c r="B708" s="44"/>
      <c r="C708" s="289" t="s">
        <v>2216</v>
      </c>
      <c r="D708" s="289" t="s">
        <v>2217</v>
      </c>
      <c r="E708" s="17" t="s">
        <v>28</v>
      </c>
      <c r="F708" s="290">
        <v>9.6</v>
      </c>
      <c r="G708" s="38"/>
      <c r="H708" s="44"/>
    </row>
    <row r="709" spans="1:8" s="2" customFormat="1" ht="16.8" customHeight="1">
      <c r="A709" s="38"/>
      <c r="B709" s="44"/>
      <c r="C709" s="285" t="s">
        <v>2222</v>
      </c>
      <c r="D709" s="286" t="s">
        <v>2222</v>
      </c>
      <c r="E709" s="287" t="s">
        <v>28</v>
      </c>
      <c r="F709" s="288">
        <v>10.56</v>
      </c>
      <c r="G709" s="38"/>
      <c r="H709" s="44"/>
    </row>
    <row r="710" spans="1:8" s="2" customFormat="1" ht="16.8" customHeight="1">
      <c r="A710" s="38"/>
      <c r="B710" s="44"/>
      <c r="C710" s="289" t="s">
        <v>2222</v>
      </c>
      <c r="D710" s="289" t="s">
        <v>2223</v>
      </c>
      <c r="E710" s="17" t="s">
        <v>28</v>
      </c>
      <c r="F710" s="290">
        <v>10.56</v>
      </c>
      <c r="G710" s="38"/>
      <c r="H710" s="44"/>
    </row>
    <row r="711" spans="1:8" s="2" customFormat="1" ht="16.8" customHeight="1">
      <c r="A711" s="38"/>
      <c r="B711" s="44"/>
      <c r="C711" s="285" t="s">
        <v>2228</v>
      </c>
      <c r="D711" s="286" t="s">
        <v>2228</v>
      </c>
      <c r="E711" s="287" t="s">
        <v>28</v>
      </c>
      <c r="F711" s="288">
        <v>62.47</v>
      </c>
      <c r="G711" s="38"/>
      <c r="H711" s="44"/>
    </row>
    <row r="712" spans="1:8" s="2" customFormat="1" ht="16.8" customHeight="1">
      <c r="A712" s="38"/>
      <c r="B712" s="44"/>
      <c r="C712" s="289" t="s">
        <v>2228</v>
      </c>
      <c r="D712" s="289" t="s">
        <v>805</v>
      </c>
      <c r="E712" s="17" t="s">
        <v>28</v>
      </c>
      <c r="F712" s="290">
        <v>62.47</v>
      </c>
      <c r="G712" s="38"/>
      <c r="H712" s="44"/>
    </row>
    <row r="713" spans="1:8" s="2" customFormat="1" ht="16.8" customHeight="1">
      <c r="A713" s="38"/>
      <c r="B713" s="44"/>
      <c r="C713" s="291" t="s">
        <v>6060</v>
      </c>
      <c r="D713" s="38"/>
      <c r="E713" s="38"/>
      <c r="F713" s="38"/>
      <c r="G713" s="38"/>
      <c r="H713" s="44"/>
    </row>
    <row r="714" spans="1:8" s="2" customFormat="1" ht="12">
      <c r="A714" s="38"/>
      <c r="B714" s="44"/>
      <c r="C714" s="289" t="s">
        <v>2225</v>
      </c>
      <c r="D714" s="289" t="s">
        <v>2226</v>
      </c>
      <c r="E714" s="17" t="s">
        <v>398</v>
      </c>
      <c r="F714" s="290">
        <v>72.07</v>
      </c>
      <c r="G714" s="38"/>
      <c r="H714" s="44"/>
    </row>
    <row r="715" spans="1:8" s="2" customFormat="1" ht="16.8" customHeight="1">
      <c r="A715" s="38"/>
      <c r="B715" s="44"/>
      <c r="C715" s="285" t="s">
        <v>2235</v>
      </c>
      <c r="D715" s="286" t="s">
        <v>2235</v>
      </c>
      <c r="E715" s="287" t="s">
        <v>28</v>
      </c>
      <c r="F715" s="288">
        <v>62.47</v>
      </c>
      <c r="G715" s="38"/>
      <c r="H715" s="44"/>
    </row>
    <row r="716" spans="1:8" s="2" customFormat="1" ht="16.8" customHeight="1">
      <c r="A716" s="38"/>
      <c r="B716" s="44"/>
      <c r="C716" s="289" t="s">
        <v>2235</v>
      </c>
      <c r="D716" s="289" t="s">
        <v>805</v>
      </c>
      <c r="E716" s="17" t="s">
        <v>28</v>
      </c>
      <c r="F716" s="290">
        <v>62.47</v>
      </c>
      <c r="G716" s="38"/>
      <c r="H716" s="44"/>
    </row>
    <row r="717" spans="1:8" s="2" customFormat="1" ht="16.8" customHeight="1">
      <c r="A717" s="38"/>
      <c r="B717" s="44"/>
      <c r="C717" s="291" t="s">
        <v>6060</v>
      </c>
      <c r="D717" s="38"/>
      <c r="E717" s="38"/>
      <c r="F717" s="38"/>
      <c r="G717" s="38"/>
      <c r="H717" s="44"/>
    </row>
    <row r="718" spans="1:8" s="2" customFormat="1" ht="12">
      <c r="A718" s="38"/>
      <c r="B718" s="44"/>
      <c r="C718" s="289" t="s">
        <v>2232</v>
      </c>
      <c r="D718" s="289" t="s">
        <v>2233</v>
      </c>
      <c r="E718" s="17" t="s">
        <v>398</v>
      </c>
      <c r="F718" s="290">
        <v>72.07</v>
      </c>
      <c r="G718" s="38"/>
      <c r="H718" s="44"/>
    </row>
    <row r="719" spans="1:8" s="2" customFormat="1" ht="16.8" customHeight="1">
      <c r="A719" s="38"/>
      <c r="B719" s="44"/>
      <c r="C719" s="285" t="s">
        <v>2242</v>
      </c>
      <c r="D719" s="286" t="s">
        <v>2242</v>
      </c>
      <c r="E719" s="287" t="s">
        <v>28</v>
      </c>
      <c r="F719" s="288">
        <v>72.2</v>
      </c>
      <c r="G719" s="38"/>
      <c r="H719" s="44"/>
    </row>
    <row r="720" spans="1:8" s="2" customFormat="1" ht="16.8" customHeight="1">
      <c r="A720" s="38"/>
      <c r="B720" s="44"/>
      <c r="C720" s="289" t="s">
        <v>28</v>
      </c>
      <c r="D720" s="289" t="s">
        <v>582</v>
      </c>
      <c r="E720" s="17" t="s">
        <v>28</v>
      </c>
      <c r="F720" s="290">
        <v>0</v>
      </c>
      <c r="G720" s="38"/>
      <c r="H720" s="44"/>
    </row>
    <row r="721" spans="1:8" s="2" customFormat="1" ht="16.8" customHeight="1">
      <c r="A721" s="38"/>
      <c r="B721" s="44"/>
      <c r="C721" s="289" t="s">
        <v>2242</v>
      </c>
      <c r="D721" s="289" t="s">
        <v>2243</v>
      </c>
      <c r="E721" s="17" t="s">
        <v>28</v>
      </c>
      <c r="F721" s="290">
        <v>72.2</v>
      </c>
      <c r="G721" s="38"/>
      <c r="H721" s="44"/>
    </row>
    <row r="722" spans="1:8" s="2" customFormat="1" ht="16.8" customHeight="1">
      <c r="A722" s="38"/>
      <c r="B722" s="44"/>
      <c r="C722" s="285" t="s">
        <v>2248</v>
      </c>
      <c r="D722" s="286" t="s">
        <v>2248</v>
      </c>
      <c r="E722" s="287" t="s">
        <v>28</v>
      </c>
      <c r="F722" s="288">
        <v>34.4</v>
      </c>
      <c r="G722" s="38"/>
      <c r="H722" s="44"/>
    </row>
    <row r="723" spans="1:8" s="2" customFormat="1" ht="16.8" customHeight="1">
      <c r="A723" s="38"/>
      <c r="B723" s="44"/>
      <c r="C723" s="289" t="s">
        <v>2248</v>
      </c>
      <c r="D723" s="289" t="s">
        <v>1162</v>
      </c>
      <c r="E723" s="17" t="s">
        <v>28</v>
      </c>
      <c r="F723" s="290">
        <v>34.4</v>
      </c>
      <c r="G723" s="38"/>
      <c r="H723" s="44"/>
    </row>
    <row r="724" spans="1:8" s="2" customFormat="1" ht="16.8" customHeight="1">
      <c r="A724" s="38"/>
      <c r="B724" s="44"/>
      <c r="C724" s="291" t="s">
        <v>6060</v>
      </c>
      <c r="D724" s="38"/>
      <c r="E724" s="38"/>
      <c r="F724" s="38"/>
      <c r="G724" s="38"/>
      <c r="H724" s="44"/>
    </row>
    <row r="725" spans="1:8" s="2" customFormat="1" ht="16.8" customHeight="1">
      <c r="A725" s="38"/>
      <c r="B725" s="44"/>
      <c r="C725" s="289" t="s">
        <v>2245</v>
      </c>
      <c r="D725" s="289" t="s">
        <v>2246</v>
      </c>
      <c r="E725" s="17" t="s">
        <v>612</v>
      </c>
      <c r="F725" s="290">
        <v>36.2</v>
      </c>
      <c r="G725" s="38"/>
      <c r="H725" s="44"/>
    </row>
    <row r="726" spans="1:8" s="2" customFormat="1" ht="16.8" customHeight="1">
      <c r="A726" s="38"/>
      <c r="B726" s="44"/>
      <c r="C726" s="285" t="s">
        <v>2262</v>
      </c>
      <c r="D726" s="286" t="s">
        <v>2262</v>
      </c>
      <c r="E726" s="287" t="s">
        <v>28</v>
      </c>
      <c r="F726" s="288">
        <v>189.665</v>
      </c>
      <c r="G726" s="38"/>
      <c r="H726" s="44"/>
    </row>
    <row r="727" spans="1:8" s="2" customFormat="1" ht="16.8" customHeight="1">
      <c r="A727" s="38"/>
      <c r="B727" s="44"/>
      <c r="C727" s="289" t="s">
        <v>28</v>
      </c>
      <c r="D727" s="289" t="s">
        <v>359</v>
      </c>
      <c r="E727" s="17" t="s">
        <v>28</v>
      </c>
      <c r="F727" s="290">
        <v>0</v>
      </c>
      <c r="G727" s="38"/>
      <c r="H727" s="44"/>
    </row>
    <row r="728" spans="1:8" s="2" customFormat="1" ht="16.8" customHeight="1">
      <c r="A728" s="38"/>
      <c r="B728" s="44"/>
      <c r="C728" s="289" t="s">
        <v>2262</v>
      </c>
      <c r="D728" s="289" t="s">
        <v>2263</v>
      </c>
      <c r="E728" s="17" t="s">
        <v>28</v>
      </c>
      <c r="F728" s="290">
        <v>189.665</v>
      </c>
      <c r="G728" s="38"/>
      <c r="H728" s="44"/>
    </row>
    <row r="729" spans="1:8" s="2" customFormat="1" ht="16.8" customHeight="1">
      <c r="A729" s="38"/>
      <c r="B729" s="44"/>
      <c r="C729" s="291" t="s">
        <v>6060</v>
      </c>
      <c r="D729" s="38"/>
      <c r="E729" s="38"/>
      <c r="F729" s="38"/>
      <c r="G729" s="38"/>
      <c r="H729" s="44"/>
    </row>
    <row r="730" spans="1:8" s="2" customFormat="1" ht="16.8" customHeight="1">
      <c r="A730" s="38"/>
      <c r="B730" s="44"/>
      <c r="C730" s="289" t="s">
        <v>2259</v>
      </c>
      <c r="D730" s="289" t="s">
        <v>2260</v>
      </c>
      <c r="E730" s="17" t="s">
        <v>398</v>
      </c>
      <c r="F730" s="290">
        <v>211.696</v>
      </c>
      <c r="G730" s="38"/>
      <c r="H730" s="44"/>
    </row>
    <row r="731" spans="1:8" s="2" customFormat="1" ht="16.8" customHeight="1">
      <c r="A731" s="38"/>
      <c r="B731" s="44"/>
      <c r="C731" s="285" t="s">
        <v>2274</v>
      </c>
      <c r="D731" s="286" t="s">
        <v>2274</v>
      </c>
      <c r="E731" s="287" t="s">
        <v>28</v>
      </c>
      <c r="F731" s="288">
        <v>366.168</v>
      </c>
      <c r="G731" s="38"/>
      <c r="H731" s="44"/>
    </row>
    <row r="732" spans="1:8" s="2" customFormat="1" ht="16.8" customHeight="1">
      <c r="A732" s="38"/>
      <c r="B732" s="44"/>
      <c r="C732" s="289" t="s">
        <v>2274</v>
      </c>
      <c r="D732" s="289" t="s">
        <v>2275</v>
      </c>
      <c r="E732" s="17" t="s">
        <v>28</v>
      </c>
      <c r="F732" s="290">
        <v>366.168</v>
      </c>
      <c r="G732" s="38"/>
      <c r="H732" s="44"/>
    </row>
    <row r="733" spans="1:8" s="2" customFormat="1" ht="16.8" customHeight="1">
      <c r="A733" s="38"/>
      <c r="B733" s="44"/>
      <c r="C733" s="291" t="s">
        <v>6060</v>
      </c>
      <c r="D733" s="38"/>
      <c r="E733" s="38"/>
      <c r="F733" s="38"/>
      <c r="G733" s="38"/>
      <c r="H733" s="44"/>
    </row>
    <row r="734" spans="1:8" s="2" customFormat="1" ht="16.8" customHeight="1">
      <c r="A734" s="38"/>
      <c r="B734" s="44"/>
      <c r="C734" s="289" t="s">
        <v>2271</v>
      </c>
      <c r="D734" s="289" t="s">
        <v>2272</v>
      </c>
      <c r="E734" s="17" t="s">
        <v>398</v>
      </c>
      <c r="F734" s="290">
        <v>531.409</v>
      </c>
      <c r="G734" s="38"/>
      <c r="H734" s="44"/>
    </row>
    <row r="735" spans="1:8" s="2" customFormat="1" ht="16.8" customHeight="1">
      <c r="A735" s="38"/>
      <c r="B735" s="44"/>
      <c r="C735" s="285" t="s">
        <v>2282</v>
      </c>
      <c r="D735" s="286" t="s">
        <v>2282</v>
      </c>
      <c r="E735" s="287" t="s">
        <v>28</v>
      </c>
      <c r="F735" s="288">
        <v>531.409</v>
      </c>
      <c r="G735" s="38"/>
      <c r="H735" s="44"/>
    </row>
    <row r="736" spans="1:8" s="2" customFormat="1" ht="16.8" customHeight="1">
      <c r="A736" s="38"/>
      <c r="B736" s="44"/>
      <c r="C736" s="289" t="s">
        <v>2282</v>
      </c>
      <c r="D736" s="289" t="s">
        <v>2283</v>
      </c>
      <c r="E736" s="17" t="s">
        <v>28</v>
      </c>
      <c r="F736" s="290">
        <v>531.409</v>
      </c>
      <c r="G736" s="38"/>
      <c r="H736" s="44"/>
    </row>
    <row r="737" spans="1:8" s="2" customFormat="1" ht="16.8" customHeight="1">
      <c r="A737" s="38"/>
      <c r="B737" s="44"/>
      <c r="C737" s="285" t="s">
        <v>592</v>
      </c>
      <c r="D737" s="286" t="s">
        <v>592</v>
      </c>
      <c r="E737" s="287" t="s">
        <v>28</v>
      </c>
      <c r="F737" s="288">
        <v>30</v>
      </c>
      <c r="G737" s="38"/>
      <c r="H737" s="44"/>
    </row>
    <row r="738" spans="1:8" s="2" customFormat="1" ht="16.8" customHeight="1">
      <c r="A738" s="38"/>
      <c r="B738" s="44"/>
      <c r="C738" s="289" t="s">
        <v>28</v>
      </c>
      <c r="D738" s="289" t="s">
        <v>582</v>
      </c>
      <c r="E738" s="17" t="s">
        <v>28</v>
      </c>
      <c r="F738" s="290">
        <v>0</v>
      </c>
      <c r="G738" s="38"/>
      <c r="H738" s="44"/>
    </row>
    <row r="739" spans="1:8" s="2" customFormat="1" ht="16.8" customHeight="1">
      <c r="A739" s="38"/>
      <c r="B739" s="44"/>
      <c r="C739" s="289" t="s">
        <v>592</v>
      </c>
      <c r="D739" s="289" t="s">
        <v>593</v>
      </c>
      <c r="E739" s="17" t="s">
        <v>28</v>
      </c>
      <c r="F739" s="290">
        <v>30</v>
      </c>
      <c r="G739" s="38"/>
      <c r="H739" s="44"/>
    </row>
    <row r="740" spans="1:8" s="2" customFormat="1" ht="16.8" customHeight="1">
      <c r="A740" s="38"/>
      <c r="B740" s="44"/>
      <c r="C740" s="285" t="s">
        <v>2288</v>
      </c>
      <c r="D740" s="286" t="s">
        <v>2288</v>
      </c>
      <c r="E740" s="287" t="s">
        <v>28</v>
      </c>
      <c r="F740" s="288">
        <v>366.168</v>
      </c>
      <c r="G740" s="38"/>
      <c r="H740" s="44"/>
    </row>
    <row r="741" spans="1:8" s="2" customFormat="1" ht="16.8" customHeight="1">
      <c r="A741" s="38"/>
      <c r="B741" s="44"/>
      <c r="C741" s="289" t="s">
        <v>2288</v>
      </c>
      <c r="D741" s="289" t="s">
        <v>2275</v>
      </c>
      <c r="E741" s="17" t="s">
        <v>28</v>
      </c>
      <c r="F741" s="290">
        <v>366.168</v>
      </c>
      <c r="G741" s="38"/>
      <c r="H741" s="44"/>
    </row>
    <row r="742" spans="1:8" s="2" customFormat="1" ht="16.8" customHeight="1">
      <c r="A742" s="38"/>
      <c r="B742" s="44"/>
      <c r="C742" s="285" t="s">
        <v>598</v>
      </c>
      <c r="D742" s="286" t="s">
        <v>598</v>
      </c>
      <c r="E742" s="287" t="s">
        <v>28</v>
      </c>
      <c r="F742" s="288">
        <v>192</v>
      </c>
      <c r="G742" s="38"/>
      <c r="H742" s="44"/>
    </row>
    <row r="743" spans="1:8" s="2" customFormat="1" ht="16.8" customHeight="1">
      <c r="A743" s="38"/>
      <c r="B743" s="44"/>
      <c r="C743" s="289" t="s">
        <v>28</v>
      </c>
      <c r="D743" s="289" t="s">
        <v>582</v>
      </c>
      <c r="E743" s="17" t="s">
        <v>28</v>
      </c>
      <c r="F743" s="290">
        <v>0</v>
      </c>
      <c r="G743" s="38"/>
      <c r="H743" s="44"/>
    </row>
    <row r="744" spans="1:8" s="2" customFormat="1" ht="16.8" customHeight="1">
      <c r="A744" s="38"/>
      <c r="B744" s="44"/>
      <c r="C744" s="289" t="s">
        <v>598</v>
      </c>
      <c r="D744" s="289" t="s">
        <v>599</v>
      </c>
      <c r="E744" s="17" t="s">
        <v>28</v>
      </c>
      <c r="F744" s="290">
        <v>192</v>
      </c>
      <c r="G744" s="38"/>
      <c r="H744" s="44"/>
    </row>
    <row r="745" spans="1:8" s="2" customFormat="1" ht="16.8" customHeight="1">
      <c r="A745" s="38"/>
      <c r="B745" s="44"/>
      <c r="C745" s="291" t="s">
        <v>6060</v>
      </c>
      <c r="D745" s="38"/>
      <c r="E745" s="38"/>
      <c r="F745" s="38"/>
      <c r="G745" s="38"/>
      <c r="H745" s="44"/>
    </row>
    <row r="746" spans="1:8" s="2" customFormat="1" ht="12">
      <c r="A746" s="38"/>
      <c r="B746" s="44"/>
      <c r="C746" s="289" t="s">
        <v>595</v>
      </c>
      <c r="D746" s="289" t="s">
        <v>596</v>
      </c>
      <c r="E746" s="17" t="s">
        <v>398</v>
      </c>
      <c r="F746" s="290">
        <v>192.547</v>
      </c>
      <c r="G746" s="38"/>
      <c r="H746" s="44"/>
    </row>
    <row r="747" spans="1:8" s="2" customFormat="1" ht="16.8" customHeight="1">
      <c r="A747" s="38"/>
      <c r="B747" s="44"/>
      <c r="C747" s="285" t="s">
        <v>614</v>
      </c>
      <c r="D747" s="286" t="s">
        <v>614</v>
      </c>
      <c r="E747" s="287" t="s">
        <v>28</v>
      </c>
      <c r="F747" s="288">
        <v>49</v>
      </c>
      <c r="G747" s="38"/>
      <c r="H747" s="44"/>
    </row>
    <row r="748" spans="1:8" s="2" customFormat="1" ht="16.8" customHeight="1">
      <c r="A748" s="38"/>
      <c r="B748" s="44"/>
      <c r="C748" s="289" t="s">
        <v>28</v>
      </c>
      <c r="D748" s="289" t="s">
        <v>582</v>
      </c>
      <c r="E748" s="17" t="s">
        <v>28</v>
      </c>
      <c r="F748" s="290">
        <v>0</v>
      </c>
      <c r="G748" s="38"/>
      <c r="H748" s="44"/>
    </row>
    <row r="749" spans="1:8" s="2" customFormat="1" ht="16.8" customHeight="1">
      <c r="A749" s="38"/>
      <c r="B749" s="44"/>
      <c r="C749" s="289" t="s">
        <v>614</v>
      </c>
      <c r="D749" s="289" t="s">
        <v>615</v>
      </c>
      <c r="E749" s="17" t="s">
        <v>28</v>
      </c>
      <c r="F749" s="290">
        <v>49</v>
      </c>
      <c r="G749" s="38"/>
      <c r="H749" s="44"/>
    </row>
    <row r="750" spans="1:8" s="2" customFormat="1" ht="16.8" customHeight="1">
      <c r="A750" s="38"/>
      <c r="B750" s="44"/>
      <c r="C750" s="285" t="s">
        <v>620</v>
      </c>
      <c r="D750" s="286" t="s">
        <v>620</v>
      </c>
      <c r="E750" s="287" t="s">
        <v>28</v>
      </c>
      <c r="F750" s="288">
        <v>120</v>
      </c>
      <c r="G750" s="38"/>
      <c r="H750" s="44"/>
    </row>
    <row r="751" spans="1:8" s="2" customFormat="1" ht="16.8" customHeight="1">
      <c r="A751" s="38"/>
      <c r="B751" s="44"/>
      <c r="C751" s="289" t="s">
        <v>28</v>
      </c>
      <c r="D751" s="289" t="s">
        <v>582</v>
      </c>
      <c r="E751" s="17" t="s">
        <v>28</v>
      </c>
      <c r="F751" s="290">
        <v>0</v>
      </c>
      <c r="G751" s="38"/>
      <c r="H751" s="44"/>
    </row>
    <row r="752" spans="1:8" s="2" customFormat="1" ht="16.8" customHeight="1">
      <c r="A752" s="38"/>
      <c r="B752" s="44"/>
      <c r="C752" s="289" t="s">
        <v>620</v>
      </c>
      <c r="D752" s="289" t="s">
        <v>621</v>
      </c>
      <c r="E752" s="17" t="s">
        <v>28</v>
      </c>
      <c r="F752" s="290">
        <v>120</v>
      </c>
      <c r="G752" s="38"/>
      <c r="H752" s="44"/>
    </row>
    <row r="753" spans="1:8" s="2" customFormat="1" ht="16.8" customHeight="1">
      <c r="A753" s="38"/>
      <c r="B753" s="44"/>
      <c r="C753" s="285" t="s">
        <v>627</v>
      </c>
      <c r="D753" s="286" t="s">
        <v>627</v>
      </c>
      <c r="E753" s="287" t="s">
        <v>28</v>
      </c>
      <c r="F753" s="288">
        <v>6</v>
      </c>
      <c r="G753" s="38"/>
      <c r="H753" s="44"/>
    </row>
    <row r="754" spans="1:8" s="2" customFormat="1" ht="16.8" customHeight="1">
      <c r="A754" s="38"/>
      <c r="B754" s="44"/>
      <c r="C754" s="289" t="s">
        <v>28</v>
      </c>
      <c r="D754" s="289" t="s">
        <v>626</v>
      </c>
      <c r="E754" s="17" t="s">
        <v>28</v>
      </c>
      <c r="F754" s="290">
        <v>0</v>
      </c>
      <c r="G754" s="38"/>
      <c r="H754" s="44"/>
    </row>
    <row r="755" spans="1:8" s="2" customFormat="1" ht="16.8" customHeight="1">
      <c r="A755" s="38"/>
      <c r="B755" s="44"/>
      <c r="C755" s="289" t="s">
        <v>627</v>
      </c>
      <c r="D755" s="289" t="s">
        <v>628</v>
      </c>
      <c r="E755" s="17" t="s">
        <v>28</v>
      </c>
      <c r="F755" s="290">
        <v>6</v>
      </c>
      <c r="G755" s="38"/>
      <c r="H755" s="44"/>
    </row>
    <row r="756" spans="1:8" s="2" customFormat="1" ht="16.8" customHeight="1">
      <c r="A756" s="38"/>
      <c r="B756" s="44"/>
      <c r="C756" s="285" t="s">
        <v>633</v>
      </c>
      <c r="D756" s="286" t="s">
        <v>633</v>
      </c>
      <c r="E756" s="287" t="s">
        <v>28</v>
      </c>
      <c r="F756" s="288">
        <v>6</v>
      </c>
      <c r="G756" s="38"/>
      <c r="H756" s="44"/>
    </row>
    <row r="757" spans="1:8" s="2" customFormat="1" ht="16.8" customHeight="1">
      <c r="A757" s="38"/>
      <c r="B757" s="44"/>
      <c r="C757" s="289" t="s">
        <v>633</v>
      </c>
      <c r="D757" s="289" t="s">
        <v>385</v>
      </c>
      <c r="E757" s="17" t="s">
        <v>28</v>
      </c>
      <c r="F757" s="290">
        <v>6</v>
      </c>
      <c r="G757" s="38"/>
      <c r="H757" s="44"/>
    </row>
    <row r="758" spans="1:8" s="2" customFormat="1" ht="16.8" customHeight="1">
      <c r="A758" s="38"/>
      <c r="B758" s="44"/>
      <c r="C758" s="285" t="s">
        <v>375</v>
      </c>
      <c r="D758" s="286" t="s">
        <v>375</v>
      </c>
      <c r="E758" s="287" t="s">
        <v>28</v>
      </c>
      <c r="F758" s="288">
        <v>164.506</v>
      </c>
      <c r="G758" s="38"/>
      <c r="H758" s="44"/>
    </row>
    <row r="759" spans="1:8" s="2" customFormat="1" ht="16.8" customHeight="1">
      <c r="A759" s="38"/>
      <c r="B759" s="44"/>
      <c r="C759" s="289" t="s">
        <v>375</v>
      </c>
      <c r="D759" s="289" t="s">
        <v>366</v>
      </c>
      <c r="E759" s="17" t="s">
        <v>28</v>
      </c>
      <c r="F759" s="290">
        <v>164.506</v>
      </c>
      <c r="G759" s="38"/>
      <c r="H759" s="44"/>
    </row>
    <row r="760" spans="1:8" s="2" customFormat="1" ht="16.8" customHeight="1">
      <c r="A760" s="38"/>
      <c r="B760" s="44"/>
      <c r="C760" s="285" t="s">
        <v>638</v>
      </c>
      <c r="D760" s="286" t="s">
        <v>638</v>
      </c>
      <c r="E760" s="287" t="s">
        <v>28</v>
      </c>
      <c r="F760" s="288">
        <v>6</v>
      </c>
      <c r="G760" s="38"/>
      <c r="H760" s="44"/>
    </row>
    <row r="761" spans="1:8" s="2" customFormat="1" ht="16.8" customHeight="1">
      <c r="A761" s="38"/>
      <c r="B761" s="44"/>
      <c r="C761" s="289" t="s">
        <v>28</v>
      </c>
      <c r="D761" s="289" t="s">
        <v>626</v>
      </c>
      <c r="E761" s="17" t="s">
        <v>28</v>
      </c>
      <c r="F761" s="290">
        <v>0</v>
      </c>
      <c r="G761" s="38"/>
      <c r="H761" s="44"/>
    </row>
    <row r="762" spans="1:8" s="2" customFormat="1" ht="16.8" customHeight="1">
      <c r="A762" s="38"/>
      <c r="B762" s="44"/>
      <c r="C762" s="289" t="s">
        <v>638</v>
      </c>
      <c r="D762" s="289" t="s">
        <v>385</v>
      </c>
      <c r="E762" s="17" t="s">
        <v>28</v>
      </c>
      <c r="F762" s="290">
        <v>6</v>
      </c>
      <c r="G762" s="38"/>
      <c r="H762" s="44"/>
    </row>
    <row r="763" spans="1:8" s="2" customFormat="1" ht="16.8" customHeight="1">
      <c r="A763" s="38"/>
      <c r="B763" s="44"/>
      <c r="C763" s="285" t="s">
        <v>643</v>
      </c>
      <c r="D763" s="286" t="s">
        <v>643</v>
      </c>
      <c r="E763" s="287" t="s">
        <v>28</v>
      </c>
      <c r="F763" s="288">
        <v>1</v>
      </c>
      <c r="G763" s="38"/>
      <c r="H763" s="44"/>
    </row>
    <row r="764" spans="1:8" s="2" customFormat="1" ht="16.8" customHeight="1">
      <c r="A764" s="38"/>
      <c r="B764" s="44"/>
      <c r="C764" s="289" t="s">
        <v>28</v>
      </c>
      <c r="D764" s="289" t="s">
        <v>626</v>
      </c>
      <c r="E764" s="17" t="s">
        <v>28</v>
      </c>
      <c r="F764" s="290">
        <v>0</v>
      </c>
      <c r="G764" s="38"/>
      <c r="H764" s="44"/>
    </row>
    <row r="765" spans="1:8" s="2" customFormat="1" ht="16.8" customHeight="1">
      <c r="A765" s="38"/>
      <c r="B765" s="44"/>
      <c r="C765" s="289" t="s">
        <v>643</v>
      </c>
      <c r="D765" s="289" t="s">
        <v>82</v>
      </c>
      <c r="E765" s="17" t="s">
        <v>28</v>
      </c>
      <c r="F765" s="290">
        <v>1</v>
      </c>
      <c r="G765" s="38"/>
      <c r="H765" s="44"/>
    </row>
    <row r="766" spans="1:8" s="2" customFormat="1" ht="16.8" customHeight="1">
      <c r="A766" s="38"/>
      <c r="B766" s="44"/>
      <c r="C766" s="285" t="s">
        <v>648</v>
      </c>
      <c r="D766" s="286" t="s">
        <v>648</v>
      </c>
      <c r="E766" s="287" t="s">
        <v>28</v>
      </c>
      <c r="F766" s="288">
        <v>12</v>
      </c>
      <c r="G766" s="38"/>
      <c r="H766" s="44"/>
    </row>
    <row r="767" spans="1:8" s="2" customFormat="1" ht="16.8" customHeight="1">
      <c r="A767" s="38"/>
      <c r="B767" s="44"/>
      <c r="C767" s="289" t="s">
        <v>28</v>
      </c>
      <c r="D767" s="289" t="s">
        <v>626</v>
      </c>
      <c r="E767" s="17" t="s">
        <v>28</v>
      </c>
      <c r="F767" s="290">
        <v>0</v>
      </c>
      <c r="G767" s="38"/>
      <c r="H767" s="44"/>
    </row>
    <row r="768" spans="1:8" s="2" customFormat="1" ht="16.8" customHeight="1">
      <c r="A768" s="38"/>
      <c r="B768" s="44"/>
      <c r="C768" s="289" t="s">
        <v>648</v>
      </c>
      <c r="D768" s="289" t="s">
        <v>649</v>
      </c>
      <c r="E768" s="17" t="s">
        <v>28</v>
      </c>
      <c r="F768" s="290">
        <v>12</v>
      </c>
      <c r="G768" s="38"/>
      <c r="H768" s="44"/>
    </row>
    <row r="769" spans="1:8" s="2" customFormat="1" ht="16.8" customHeight="1">
      <c r="A769" s="38"/>
      <c r="B769" s="44"/>
      <c r="C769" s="285" t="s">
        <v>654</v>
      </c>
      <c r="D769" s="286" t="s">
        <v>654</v>
      </c>
      <c r="E769" s="287" t="s">
        <v>28</v>
      </c>
      <c r="F769" s="288">
        <v>17</v>
      </c>
      <c r="G769" s="38"/>
      <c r="H769" s="44"/>
    </row>
    <row r="770" spans="1:8" s="2" customFormat="1" ht="16.8" customHeight="1">
      <c r="A770" s="38"/>
      <c r="B770" s="44"/>
      <c r="C770" s="289" t="s">
        <v>28</v>
      </c>
      <c r="D770" s="289" t="s">
        <v>626</v>
      </c>
      <c r="E770" s="17" t="s">
        <v>28</v>
      </c>
      <c r="F770" s="290">
        <v>0</v>
      </c>
      <c r="G770" s="38"/>
      <c r="H770" s="44"/>
    </row>
    <row r="771" spans="1:8" s="2" customFormat="1" ht="16.8" customHeight="1">
      <c r="A771" s="38"/>
      <c r="B771" s="44"/>
      <c r="C771" s="289" t="s">
        <v>654</v>
      </c>
      <c r="D771" s="289" t="s">
        <v>655</v>
      </c>
      <c r="E771" s="17" t="s">
        <v>28</v>
      </c>
      <c r="F771" s="290">
        <v>17</v>
      </c>
      <c r="G771" s="38"/>
      <c r="H771" s="44"/>
    </row>
    <row r="772" spans="1:8" s="2" customFormat="1" ht="16.8" customHeight="1">
      <c r="A772" s="38"/>
      <c r="B772" s="44"/>
      <c r="C772" s="285" t="s">
        <v>660</v>
      </c>
      <c r="D772" s="286" t="s">
        <v>660</v>
      </c>
      <c r="E772" s="287" t="s">
        <v>28</v>
      </c>
      <c r="F772" s="288">
        <v>4</v>
      </c>
      <c r="G772" s="38"/>
      <c r="H772" s="44"/>
    </row>
    <row r="773" spans="1:8" s="2" customFormat="1" ht="16.8" customHeight="1">
      <c r="A773" s="38"/>
      <c r="B773" s="44"/>
      <c r="C773" s="289" t="s">
        <v>28</v>
      </c>
      <c r="D773" s="289" t="s">
        <v>626</v>
      </c>
      <c r="E773" s="17" t="s">
        <v>28</v>
      </c>
      <c r="F773" s="290">
        <v>0</v>
      </c>
      <c r="G773" s="38"/>
      <c r="H773" s="44"/>
    </row>
    <row r="774" spans="1:8" s="2" customFormat="1" ht="16.8" customHeight="1">
      <c r="A774" s="38"/>
      <c r="B774" s="44"/>
      <c r="C774" s="289" t="s">
        <v>660</v>
      </c>
      <c r="D774" s="289" t="s">
        <v>228</v>
      </c>
      <c r="E774" s="17" t="s">
        <v>28</v>
      </c>
      <c r="F774" s="290">
        <v>4</v>
      </c>
      <c r="G774" s="38"/>
      <c r="H774" s="44"/>
    </row>
    <row r="775" spans="1:8" s="2" customFormat="1" ht="16.8" customHeight="1">
      <c r="A775" s="38"/>
      <c r="B775" s="44"/>
      <c r="C775" s="285" t="s">
        <v>665</v>
      </c>
      <c r="D775" s="286" t="s">
        <v>665</v>
      </c>
      <c r="E775" s="287" t="s">
        <v>28</v>
      </c>
      <c r="F775" s="288">
        <v>8</v>
      </c>
      <c r="G775" s="38"/>
      <c r="H775" s="44"/>
    </row>
    <row r="776" spans="1:8" s="2" customFormat="1" ht="16.8" customHeight="1">
      <c r="A776" s="38"/>
      <c r="B776" s="44"/>
      <c r="C776" s="289" t="s">
        <v>28</v>
      </c>
      <c r="D776" s="289" t="s">
        <v>626</v>
      </c>
      <c r="E776" s="17" t="s">
        <v>28</v>
      </c>
      <c r="F776" s="290">
        <v>0</v>
      </c>
      <c r="G776" s="38"/>
      <c r="H776" s="44"/>
    </row>
    <row r="777" spans="1:8" s="2" customFormat="1" ht="16.8" customHeight="1">
      <c r="A777" s="38"/>
      <c r="B777" s="44"/>
      <c r="C777" s="289" t="s">
        <v>665</v>
      </c>
      <c r="D777" s="289" t="s">
        <v>666</v>
      </c>
      <c r="E777" s="17" t="s">
        <v>28</v>
      </c>
      <c r="F777" s="290">
        <v>8</v>
      </c>
      <c r="G777" s="38"/>
      <c r="H777" s="44"/>
    </row>
    <row r="778" spans="1:8" s="2" customFormat="1" ht="16.8" customHeight="1">
      <c r="A778" s="38"/>
      <c r="B778" s="44"/>
      <c r="C778" s="285" t="s">
        <v>671</v>
      </c>
      <c r="D778" s="286" t="s">
        <v>671</v>
      </c>
      <c r="E778" s="287" t="s">
        <v>28</v>
      </c>
      <c r="F778" s="288">
        <v>20</v>
      </c>
      <c r="G778" s="38"/>
      <c r="H778" s="44"/>
    </row>
    <row r="779" spans="1:8" s="2" customFormat="1" ht="16.8" customHeight="1">
      <c r="A779" s="38"/>
      <c r="B779" s="44"/>
      <c r="C779" s="289" t="s">
        <v>28</v>
      </c>
      <c r="D779" s="289" t="s">
        <v>626</v>
      </c>
      <c r="E779" s="17" t="s">
        <v>28</v>
      </c>
      <c r="F779" s="290">
        <v>0</v>
      </c>
      <c r="G779" s="38"/>
      <c r="H779" s="44"/>
    </row>
    <row r="780" spans="1:8" s="2" customFormat="1" ht="16.8" customHeight="1">
      <c r="A780" s="38"/>
      <c r="B780" s="44"/>
      <c r="C780" s="289" t="s">
        <v>671</v>
      </c>
      <c r="D780" s="289" t="s">
        <v>672</v>
      </c>
      <c r="E780" s="17" t="s">
        <v>28</v>
      </c>
      <c r="F780" s="290">
        <v>20</v>
      </c>
      <c r="G780" s="38"/>
      <c r="H780" s="44"/>
    </row>
    <row r="781" spans="1:8" s="2" customFormat="1" ht="16.8" customHeight="1">
      <c r="A781" s="38"/>
      <c r="B781" s="44"/>
      <c r="C781" s="285" t="s">
        <v>677</v>
      </c>
      <c r="D781" s="286" t="s">
        <v>677</v>
      </c>
      <c r="E781" s="287" t="s">
        <v>28</v>
      </c>
      <c r="F781" s="288">
        <v>1</v>
      </c>
      <c r="G781" s="38"/>
      <c r="H781" s="44"/>
    </row>
    <row r="782" spans="1:8" s="2" customFormat="1" ht="16.8" customHeight="1">
      <c r="A782" s="38"/>
      <c r="B782" s="44"/>
      <c r="C782" s="289" t="s">
        <v>28</v>
      </c>
      <c r="D782" s="289" t="s">
        <v>626</v>
      </c>
      <c r="E782" s="17" t="s">
        <v>28</v>
      </c>
      <c r="F782" s="290">
        <v>0</v>
      </c>
      <c r="G782" s="38"/>
      <c r="H782" s="44"/>
    </row>
    <row r="783" spans="1:8" s="2" customFormat="1" ht="16.8" customHeight="1">
      <c r="A783" s="38"/>
      <c r="B783" s="44"/>
      <c r="C783" s="289" t="s">
        <v>677</v>
      </c>
      <c r="D783" s="289" t="s">
        <v>82</v>
      </c>
      <c r="E783" s="17" t="s">
        <v>28</v>
      </c>
      <c r="F783" s="290">
        <v>1</v>
      </c>
      <c r="G783" s="38"/>
      <c r="H783" s="44"/>
    </row>
    <row r="784" spans="1:8" s="2" customFormat="1" ht="16.8" customHeight="1">
      <c r="A784" s="38"/>
      <c r="B784" s="44"/>
      <c r="C784" s="285" t="s">
        <v>682</v>
      </c>
      <c r="D784" s="286" t="s">
        <v>682</v>
      </c>
      <c r="E784" s="287" t="s">
        <v>28</v>
      </c>
      <c r="F784" s="288">
        <v>52</v>
      </c>
      <c r="G784" s="38"/>
      <c r="H784" s="44"/>
    </row>
    <row r="785" spans="1:8" s="2" customFormat="1" ht="16.8" customHeight="1">
      <c r="A785" s="38"/>
      <c r="B785" s="44"/>
      <c r="C785" s="289" t="s">
        <v>28</v>
      </c>
      <c r="D785" s="289" t="s">
        <v>626</v>
      </c>
      <c r="E785" s="17" t="s">
        <v>28</v>
      </c>
      <c r="F785" s="290">
        <v>0</v>
      </c>
      <c r="G785" s="38"/>
      <c r="H785" s="44"/>
    </row>
    <row r="786" spans="1:8" s="2" customFormat="1" ht="16.8" customHeight="1">
      <c r="A786" s="38"/>
      <c r="B786" s="44"/>
      <c r="C786" s="289" t="s">
        <v>682</v>
      </c>
      <c r="D786" s="289" t="s">
        <v>683</v>
      </c>
      <c r="E786" s="17" t="s">
        <v>28</v>
      </c>
      <c r="F786" s="290">
        <v>52</v>
      </c>
      <c r="G786" s="38"/>
      <c r="H786" s="44"/>
    </row>
    <row r="787" spans="1:8" s="2" customFormat="1" ht="16.8" customHeight="1">
      <c r="A787" s="38"/>
      <c r="B787" s="44"/>
      <c r="C787" s="285" t="s">
        <v>688</v>
      </c>
      <c r="D787" s="286" t="s">
        <v>688</v>
      </c>
      <c r="E787" s="287" t="s">
        <v>28</v>
      </c>
      <c r="F787" s="288">
        <v>4.65</v>
      </c>
      <c r="G787" s="38"/>
      <c r="H787" s="44"/>
    </row>
    <row r="788" spans="1:8" s="2" customFormat="1" ht="16.8" customHeight="1">
      <c r="A788" s="38"/>
      <c r="B788" s="44"/>
      <c r="C788" s="289" t="s">
        <v>28</v>
      </c>
      <c r="D788" s="289" t="s">
        <v>582</v>
      </c>
      <c r="E788" s="17" t="s">
        <v>28</v>
      </c>
      <c r="F788" s="290">
        <v>0</v>
      </c>
      <c r="G788" s="38"/>
      <c r="H788" s="44"/>
    </row>
    <row r="789" spans="1:8" s="2" customFormat="1" ht="16.8" customHeight="1">
      <c r="A789" s="38"/>
      <c r="B789" s="44"/>
      <c r="C789" s="289" t="s">
        <v>688</v>
      </c>
      <c r="D789" s="289" t="s">
        <v>689</v>
      </c>
      <c r="E789" s="17" t="s">
        <v>28</v>
      </c>
      <c r="F789" s="290">
        <v>4.65</v>
      </c>
      <c r="G789" s="38"/>
      <c r="H789" s="44"/>
    </row>
    <row r="790" spans="1:8" s="2" customFormat="1" ht="16.8" customHeight="1">
      <c r="A790" s="38"/>
      <c r="B790" s="44"/>
      <c r="C790" s="285" t="s">
        <v>380</v>
      </c>
      <c r="D790" s="286" t="s">
        <v>380</v>
      </c>
      <c r="E790" s="287" t="s">
        <v>28</v>
      </c>
      <c r="F790" s="288">
        <v>3.194</v>
      </c>
      <c r="G790" s="38"/>
      <c r="H790" s="44"/>
    </row>
    <row r="791" spans="1:8" s="2" customFormat="1" ht="16.8" customHeight="1">
      <c r="A791" s="38"/>
      <c r="B791" s="44"/>
      <c r="C791" s="289" t="s">
        <v>28</v>
      </c>
      <c r="D791" s="289" t="s">
        <v>359</v>
      </c>
      <c r="E791" s="17" t="s">
        <v>28</v>
      </c>
      <c r="F791" s="290">
        <v>0</v>
      </c>
      <c r="G791" s="38"/>
      <c r="H791" s="44"/>
    </row>
    <row r="792" spans="1:8" s="2" customFormat="1" ht="16.8" customHeight="1">
      <c r="A792" s="38"/>
      <c r="B792" s="44"/>
      <c r="C792" s="289" t="s">
        <v>380</v>
      </c>
      <c r="D792" s="289" t="s">
        <v>381</v>
      </c>
      <c r="E792" s="17" t="s">
        <v>28</v>
      </c>
      <c r="F792" s="290">
        <v>3.194</v>
      </c>
      <c r="G792" s="38"/>
      <c r="H792" s="44"/>
    </row>
    <row r="793" spans="1:8" s="2" customFormat="1" ht="16.8" customHeight="1">
      <c r="A793" s="38"/>
      <c r="B793" s="44"/>
      <c r="C793" s="291" t="s">
        <v>6060</v>
      </c>
      <c r="D793" s="38"/>
      <c r="E793" s="38"/>
      <c r="F793" s="38"/>
      <c r="G793" s="38"/>
      <c r="H793" s="44"/>
    </row>
    <row r="794" spans="1:8" s="2" customFormat="1" ht="12">
      <c r="A794" s="38"/>
      <c r="B794" s="44"/>
      <c r="C794" s="289" t="s">
        <v>377</v>
      </c>
      <c r="D794" s="289" t="s">
        <v>378</v>
      </c>
      <c r="E794" s="17" t="s">
        <v>355</v>
      </c>
      <c r="F794" s="290">
        <v>17.385</v>
      </c>
      <c r="G794" s="38"/>
      <c r="H794" s="44"/>
    </row>
    <row r="795" spans="1:8" s="2" customFormat="1" ht="16.8" customHeight="1">
      <c r="A795" s="38"/>
      <c r="B795" s="44"/>
      <c r="C795" s="285" t="s">
        <v>694</v>
      </c>
      <c r="D795" s="286" t="s">
        <v>694</v>
      </c>
      <c r="E795" s="287" t="s">
        <v>28</v>
      </c>
      <c r="F795" s="288">
        <v>109.76</v>
      </c>
      <c r="G795" s="38"/>
      <c r="H795" s="44"/>
    </row>
    <row r="796" spans="1:8" s="2" customFormat="1" ht="16.8" customHeight="1">
      <c r="A796" s="38"/>
      <c r="B796" s="44"/>
      <c r="C796" s="289" t="s">
        <v>28</v>
      </c>
      <c r="D796" s="289" t="s">
        <v>582</v>
      </c>
      <c r="E796" s="17" t="s">
        <v>28</v>
      </c>
      <c r="F796" s="290">
        <v>0</v>
      </c>
      <c r="G796" s="38"/>
      <c r="H796" s="44"/>
    </row>
    <row r="797" spans="1:8" s="2" customFormat="1" ht="16.8" customHeight="1">
      <c r="A797" s="38"/>
      <c r="B797" s="44"/>
      <c r="C797" s="289" t="s">
        <v>694</v>
      </c>
      <c r="D797" s="289" t="s">
        <v>695</v>
      </c>
      <c r="E797" s="17" t="s">
        <v>28</v>
      </c>
      <c r="F797" s="290">
        <v>109.76</v>
      </c>
      <c r="G797" s="38"/>
      <c r="H797" s="44"/>
    </row>
    <row r="798" spans="1:8" s="2" customFormat="1" ht="16.8" customHeight="1">
      <c r="A798" s="38"/>
      <c r="B798" s="44"/>
      <c r="C798" s="291" t="s">
        <v>6060</v>
      </c>
      <c r="D798" s="38"/>
      <c r="E798" s="38"/>
      <c r="F798" s="38"/>
      <c r="G798" s="38"/>
      <c r="H798" s="44"/>
    </row>
    <row r="799" spans="1:8" s="2" customFormat="1" ht="12">
      <c r="A799" s="38"/>
      <c r="B799" s="44"/>
      <c r="C799" s="289" t="s">
        <v>691</v>
      </c>
      <c r="D799" s="289" t="s">
        <v>692</v>
      </c>
      <c r="E799" s="17" t="s">
        <v>398</v>
      </c>
      <c r="F799" s="290">
        <v>100.96</v>
      </c>
      <c r="G799" s="38"/>
      <c r="H799" s="44"/>
    </row>
    <row r="800" spans="1:8" s="2" customFormat="1" ht="16.8" customHeight="1">
      <c r="A800" s="38"/>
      <c r="B800" s="44"/>
      <c r="C800" s="285" t="s">
        <v>703</v>
      </c>
      <c r="D800" s="286" t="s">
        <v>703</v>
      </c>
      <c r="E800" s="287" t="s">
        <v>28</v>
      </c>
      <c r="F800" s="288">
        <v>34.3</v>
      </c>
      <c r="G800" s="38"/>
      <c r="H800" s="44"/>
    </row>
    <row r="801" spans="1:8" s="2" customFormat="1" ht="16.8" customHeight="1">
      <c r="A801" s="38"/>
      <c r="B801" s="44"/>
      <c r="C801" s="289" t="s">
        <v>28</v>
      </c>
      <c r="D801" s="289" t="s">
        <v>582</v>
      </c>
      <c r="E801" s="17" t="s">
        <v>28</v>
      </c>
      <c r="F801" s="290">
        <v>0</v>
      </c>
      <c r="G801" s="38"/>
      <c r="H801" s="44"/>
    </row>
    <row r="802" spans="1:8" s="2" customFormat="1" ht="16.8" customHeight="1">
      <c r="A802" s="38"/>
      <c r="B802" s="44"/>
      <c r="C802" s="289" t="s">
        <v>703</v>
      </c>
      <c r="D802" s="289" t="s">
        <v>704</v>
      </c>
      <c r="E802" s="17" t="s">
        <v>28</v>
      </c>
      <c r="F802" s="290">
        <v>34.3</v>
      </c>
      <c r="G802" s="38"/>
      <c r="H802" s="44"/>
    </row>
    <row r="803" spans="1:8" s="2" customFormat="1" ht="16.8" customHeight="1">
      <c r="A803" s="38"/>
      <c r="B803" s="44"/>
      <c r="C803" s="285" t="s">
        <v>709</v>
      </c>
      <c r="D803" s="286" t="s">
        <v>709</v>
      </c>
      <c r="E803" s="287" t="s">
        <v>28</v>
      </c>
      <c r="F803" s="288">
        <v>8.8</v>
      </c>
      <c r="G803" s="38"/>
      <c r="H803" s="44"/>
    </row>
    <row r="804" spans="1:8" s="2" customFormat="1" ht="16.8" customHeight="1">
      <c r="A804" s="38"/>
      <c r="B804" s="44"/>
      <c r="C804" s="289" t="s">
        <v>28</v>
      </c>
      <c r="D804" s="289" t="s">
        <v>582</v>
      </c>
      <c r="E804" s="17" t="s">
        <v>28</v>
      </c>
      <c r="F804" s="290">
        <v>0</v>
      </c>
      <c r="G804" s="38"/>
      <c r="H804" s="44"/>
    </row>
    <row r="805" spans="1:8" s="2" customFormat="1" ht="16.8" customHeight="1">
      <c r="A805" s="38"/>
      <c r="B805" s="44"/>
      <c r="C805" s="289" t="s">
        <v>709</v>
      </c>
      <c r="D805" s="289" t="s">
        <v>710</v>
      </c>
      <c r="E805" s="17" t="s">
        <v>28</v>
      </c>
      <c r="F805" s="290">
        <v>8.8</v>
      </c>
      <c r="G805" s="38"/>
      <c r="H805" s="44"/>
    </row>
    <row r="806" spans="1:8" s="2" customFormat="1" ht="16.8" customHeight="1">
      <c r="A806" s="38"/>
      <c r="B806" s="44"/>
      <c r="C806" s="285" t="s">
        <v>715</v>
      </c>
      <c r="D806" s="286" t="s">
        <v>715</v>
      </c>
      <c r="E806" s="287" t="s">
        <v>28</v>
      </c>
      <c r="F806" s="288">
        <v>7.8</v>
      </c>
      <c r="G806" s="38"/>
      <c r="H806" s="44"/>
    </row>
    <row r="807" spans="1:8" s="2" customFormat="1" ht="16.8" customHeight="1">
      <c r="A807" s="38"/>
      <c r="B807" s="44"/>
      <c r="C807" s="289" t="s">
        <v>28</v>
      </c>
      <c r="D807" s="289" t="s">
        <v>582</v>
      </c>
      <c r="E807" s="17" t="s">
        <v>28</v>
      </c>
      <c r="F807" s="290">
        <v>0</v>
      </c>
      <c r="G807" s="38"/>
      <c r="H807" s="44"/>
    </row>
    <row r="808" spans="1:8" s="2" customFormat="1" ht="16.8" customHeight="1">
      <c r="A808" s="38"/>
      <c r="B808" s="44"/>
      <c r="C808" s="289" t="s">
        <v>715</v>
      </c>
      <c r="D808" s="289" t="s">
        <v>716</v>
      </c>
      <c r="E808" s="17" t="s">
        <v>28</v>
      </c>
      <c r="F808" s="290">
        <v>7.8</v>
      </c>
      <c r="G808" s="38"/>
      <c r="H808" s="44"/>
    </row>
    <row r="809" spans="1:8" s="2" customFormat="1" ht="16.8" customHeight="1">
      <c r="A809" s="38"/>
      <c r="B809" s="44"/>
      <c r="C809" s="285" t="s">
        <v>722</v>
      </c>
      <c r="D809" s="286" t="s">
        <v>722</v>
      </c>
      <c r="E809" s="287" t="s">
        <v>28</v>
      </c>
      <c r="F809" s="288">
        <v>60</v>
      </c>
      <c r="G809" s="38"/>
      <c r="H809" s="44"/>
    </row>
    <row r="810" spans="1:8" s="2" customFormat="1" ht="16.8" customHeight="1">
      <c r="A810" s="38"/>
      <c r="B810" s="44"/>
      <c r="C810" s="289" t="s">
        <v>28</v>
      </c>
      <c r="D810" s="289" t="s">
        <v>626</v>
      </c>
      <c r="E810" s="17" t="s">
        <v>28</v>
      </c>
      <c r="F810" s="290">
        <v>0</v>
      </c>
      <c r="G810" s="38"/>
      <c r="H810" s="44"/>
    </row>
    <row r="811" spans="1:8" s="2" customFormat="1" ht="16.8" customHeight="1">
      <c r="A811" s="38"/>
      <c r="B811" s="44"/>
      <c r="C811" s="289" t="s">
        <v>722</v>
      </c>
      <c r="D811" s="289" t="s">
        <v>723</v>
      </c>
      <c r="E811" s="17" t="s">
        <v>28</v>
      </c>
      <c r="F811" s="290">
        <v>60</v>
      </c>
      <c r="G811" s="38"/>
      <c r="H811" s="44"/>
    </row>
    <row r="812" spans="1:8" s="2" customFormat="1" ht="16.8" customHeight="1">
      <c r="A812" s="38"/>
      <c r="B812" s="44"/>
      <c r="C812" s="285" t="s">
        <v>728</v>
      </c>
      <c r="D812" s="286" t="s">
        <v>728</v>
      </c>
      <c r="E812" s="287" t="s">
        <v>28</v>
      </c>
      <c r="F812" s="288">
        <v>4.126</v>
      </c>
      <c r="G812" s="38"/>
      <c r="H812" s="44"/>
    </row>
    <row r="813" spans="1:8" s="2" customFormat="1" ht="16.8" customHeight="1">
      <c r="A813" s="38"/>
      <c r="B813" s="44"/>
      <c r="C813" s="289" t="s">
        <v>28</v>
      </c>
      <c r="D813" s="289" t="s">
        <v>626</v>
      </c>
      <c r="E813" s="17" t="s">
        <v>28</v>
      </c>
      <c r="F813" s="290">
        <v>0</v>
      </c>
      <c r="G813" s="38"/>
      <c r="H813" s="44"/>
    </row>
    <row r="814" spans="1:8" s="2" customFormat="1" ht="16.8" customHeight="1">
      <c r="A814" s="38"/>
      <c r="B814" s="44"/>
      <c r="C814" s="289" t="s">
        <v>728</v>
      </c>
      <c r="D814" s="289" t="s">
        <v>729</v>
      </c>
      <c r="E814" s="17" t="s">
        <v>28</v>
      </c>
      <c r="F814" s="290">
        <v>4.126</v>
      </c>
      <c r="G814" s="38"/>
      <c r="H814" s="44"/>
    </row>
    <row r="815" spans="1:8" s="2" customFormat="1" ht="16.8" customHeight="1">
      <c r="A815" s="38"/>
      <c r="B815" s="44"/>
      <c r="C815" s="285" t="s">
        <v>734</v>
      </c>
      <c r="D815" s="286" t="s">
        <v>734</v>
      </c>
      <c r="E815" s="287" t="s">
        <v>28</v>
      </c>
      <c r="F815" s="288">
        <v>35.836</v>
      </c>
      <c r="G815" s="38"/>
      <c r="H815" s="44"/>
    </row>
    <row r="816" spans="1:8" s="2" customFormat="1" ht="16.8" customHeight="1">
      <c r="A816" s="38"/>
      <c r="B816" s="44"/>
      <c r="C816" s="289" t="s">
        <v>28</v>
      </c>
      <c r="D816" s="289" t="s">
        <v>626</v>
      </c>
      <c r="E816" s="17" t="s">
        <v>28</v>
      </c>
      <c r="F816" s="290">
        <v>0</v>
      </c>
      <c r="G816" s="38"/>
      <c r="H816" s="44"/>
    </row>
    <row r="817" spans="1:8" s="2" customFormat="1" ht="16.8" customHeight="1">
      <c r="A817" s="38"/>
      <c r="B817" s="44"/>
      <c r="C817" s="289" t="s">
        <v>734</v>
      </c>
      <c r="D817" s="289" t="s">
        <v>735</v>
      </c>
      <c r="E817" s="17" t="s">
        <v>28</v>
      </c>
      <c r="F817" s="290">
        <v>35.836</v>
      </c>
      <c r="G817" s="38"/>
      <c r="H817" s="44"/>
    </row>
    <row r="818" spans="1:8" s="2" customFormat="1" ht="16.8" customHeight="1">
      <c r="A818" s="38"/>
      <c r="B818" s="44"/>
      <c r="C818" s="285" t="s">
        <v>740</v>
      </c>
      <c r="D818" s="286" t="s">
        <v>740</v>
      </c>
      <c r="E818" s="287" t="s">
        <v>28</v>
      </c>
      <c r="F818" s="288">
        <v>35.836</v>
      </c>
      <c r="G818" s="38"/>
      <c r="H818" s="44"/>
    </row>
    <row r="819" spans="1:8" s="2" customFormat="1" ht="16.8" customHeight="1">
      <c r="A819" s="38"/>
      <c r="B819" s="44"/>
      <c r="C819" s="289" t="s">
        <v>740</v>
      </c>
      <c r="D819" s="289" t="s">
        <v>741</v>
      </c>
      <c r="E819" s="17" t="s">
        <v>28</v>
      </c>
      <c r="F819" s="290">
        <v>35.836</v>
      </c>
      <c r="G819" s="38"/>
      <c r="H819" s="44"/>
    </row>
    <row r="820" spans="1:8" s="2" customFormat="1" ht="16.8" customHeight="1">
      <c r="A820" s="38"/>
      <c r="B820" s="44"/>
      <c r="C820" s="285" t="s">
        <v>746</v>
      </c>
      <c r="D820" s="286" t="s">
        <v>746</v>
      </c>
      <c r="E820" s="287" t="s">
        <v>28</v>
      </c>
      <c r="F820" s="288">
        <v>0.381</v>
      </c>
      <c r="G820" s="38"/>
      <c r="H820" s="44"/>
    </row>
    <row r="821" spans="1:8" s="2" customFormat="1" ht="16.8" customHeight="1">
      <c r="A821" s="38"/>
      <c r="B821" s="44"/>
      <c r="C821" s="289" t="s">
        <v>28</v>
      </c>
      <c r="D821" s="289" t="s">
        <v>626</v>
      </c>
      <c r="E821" s="17" t="s">
        <v>28</v>
      </c>
      <c r="F821" s="290">
        <v>0</v>
      </c>
      <c r="G821" s="38"/>
      <c r="H821" s="44"/>
    </row>
    <row r="822" spans="1:8" s="2" customFormat="1" ht="16.8" customHeight="1">
      <c r="A822" s="38"/>
      <c r="B822" s="44"/>
      <c r="C822" s="289" t="s">
        <v>746</v>
      </c>
      <c r="D822" s="289" t="s">
        <v>747</v>
      </c>
      <c r="E822" s="17" t="s">
        <v>28</v>
      </c>
      <c r="F822" s="290">
        <v>0.381</v>
      </c>
      <c r="G822" s="38"/>
      <c r="H822" s="44"/>
    </row>
    <row r="823" spans="1:8" s="2" customFormat="1" ht="16.8" customHeight="1">
      <c r="A823" s="38"/>
      <c r="B823" s="44"/>
      <c r="C823" s="285" t="s">
        <v>753</v>
      </c>
      <c r="D823" s="286" t="s">
        <v>753</v>
      </c>
      <c r="E823" s="287" t="s">
        <v>28</v>
      </c>
      <c r="F823" s="288">
        <v>81.7</v>
      </c>
      <c r="G823" s="38"/>
      <c r="H823" s="44"/>
    </row>
    <row r="824" spans="1:8" s="2" customFormat="1" ht="16.8" customHeight="1">
      <c r="A824" s="38"/>
      <c r="B824" s="44"/>
      <c r="C824" s="289" t="s">
        <v>753</v>
      </c>
      <c r="D824" s="289" t="s">
        <v>754</v>
      </c>
      <c r="E824" s="17" t="s">
        <v>28</v>
      </c>
      <c r="F824" s="290">
        <v>81.7</v>
      </c>
      <c r="G824" s="38"/>
      <c r="H824" s="44"/>
    </row>
    <row r="825" spans="1:8" s="2" customFormat="1" ht="16.8" customHeight="1">
      <c r="A825" s="38"/>
      <c r="B825" s="44"/>
      <c r="C825" s="291" t="s">
        <v>6060</v>
      </c>
      <c r="D825" s="38"/>
      <c r="E825" s="38"/>
      <c r="F825" s="38"/>
      <c r="G825" s="38"/>
      <c r="H825" s="44"/>
    </row>
    <row r="826" spans="1:8" s="2" customFormat="1" ht="16.8" customHeight="1">
      <c r="A826" s="38"/>
      <c r="B826" s="44"/>
      <c r="C826" s="289" t="s">
        <v>750</v>
      </c>
      <c r="D826" s="289" t="s">
        <v>751</v>
      </c>
      <c r="E826" s="17" t="s">
        <v>398</v>
      </c>
      <c r="F826" s="290">
        <v>103.63</v>
      </c>
      <c r="G826" s="38"/>
      <c r="H826" s="44"/>
    </row>
    <row r="827" spans="1:8" s="2" customFormat="1" ht="16.8" customHeight="1">
      <c r="A827" s="38"/>
      <c r="B827" s="44"/>
      <c r="C827" s="285" t="s">
        <v>389</v>
      </c>
      <c r="D827" s="286" t="s">
        <v>389</v>
      </c>
      <c r="E827" s="287" t="s">
        <v>28</v>
      </c>
      <c r="F827" s="288">
        <v>11.123</v>
      </c>
      <c r="G827" s="38"/>
      <c r="H827" s="44"/>
    </row>
    <row r="828" spans="1:8" s="2" customFormat="1" ht="16.8" customHeight="1">
      <c r="A828" s="38"/>
      <c r="B828" s="44"/>
      <c r="C828" s="289" t="s">
        <v>28</v>
      </c>
      <c r="D828" s="289" t="s">
        <v>359</v>
      </c>
      <c r="E828" s="17" t="s">
        <v>28</v>
      </c>
      <c r="F828" s="290">
        <v>0</v>
      </c>
      <c r="G828" s="38"/>
      <c r="H828" s="44"/>
    </row>
    <row r="829" spans="1:8" s="2" customFormat="1" ht="16.8" customHeight="1">
      <c r="A829" s="38"/>
      <c r="B829" s="44"/>
      <c r="C829" s="289" t="s">
        <v>389</v>
      </c>
      <c r="D829" s="289" t="s">
        <v>390</v>
      </c>
      <c r="E829" s="17" t="s">
        <v>28</v>
      </c>
      <c r="F829" s="290">
        <v>11.123</v>
      </c>
      <c r="G829" s="38"/>
      <c r="H829" s="44"/>
    </row>
    <row r="830" spans="1:8" s="2" customFormat="1" ht="16.8" customHeight="1">
      <c r="A830" s="38"/>
      <c r="B830" s="44"/>
      <c r="C830" s="291" t="s">
        <v>6060</v>
      </c>
      <c r="D830" s="38"/>
      <c r="E830" s="38"/>
      <c r="F830" s="38"/>
      <c r="G830" s="38"/>
      <c r="H830" s="44"/>
    </row>
    <row r="831" spans="1:8" s="2" customFormat="1" ht="12">
      <c r="A831" s="38"/>
      <c r="B831" s="44"/>
      <c r="C831" s="289" t="s">
        <v>386</v>
      </c>
      <c r="D831" s="289" t="s">
        <v>387</v>
      </c>
      <c r="E831" s="17" t="s">
        <v>355</v>
      </c>
      <c r="F831" s="290">
        <v>99.759</v>
      </c>
      <c r="G831" s="38"/>
      <c r="H831" s="44"/>
    </row>
    <row r="832" spans="1:8" s="2" customFormat="1" ht="16.8" customHeight="1">
      <c r="A832" s="38"/>
      <c r="B832" s="44"/>
      <c r="C832" s="285" t="s">
        <v>761</v>
      </c>
      <c r="D832" s="286" t="s">
        <v>761</v>
      </c>
      <c r="E832" s="287" t="s">
        <v>28</v>
      </c>
      <c r="F832" s="288">
        <v>6.579</v>
      </c>
      <c r="G832" s="38"/>
      <c r="H832" s="44"/>
    </row>
    <row r="833" spans="1:8" s="2" customFormat="1" ht="16.8" customHeight="1">
      <c r="A833" s="38"/>
      <c r="B833" s="44"/>
      <c r="C833" s="289" t="s">
        <v>28</v>
      </c>
      <c r="D833" s="289" t="s">
        <v>582</v>
      </c>
      <c r="E833" s="17" t="s">
        <v>28</v>
      </c>
      <c r="F833" s="290">
        <v>0</v>
      </c>
      <c r="G833" s="38"/>
      <c r="H833" s="44"/>
    </row>
    <row r="834" spans="1:8" s="2" customFormat="1" ht="16.8" customHeight="1">
      <c r="A834" s="38"/>
      <c r="B834" s="44"/>
      <c r="C834" s="289" t="s">
        <v>761</v>
      </c>
      <c r="D834" s="289" t="s">
        <v>762</v>
      </c>
      <c r="E834" s="17" t="s">
        <v>28</v>
      </c>
      <c r="F834" s="290">
        <v>6.579</v>
      </c>
      <c r="G834" s="38"/>
      <c r="H834" s="44"/>
    </row>
    <row r="835" spans="1:8" s="2" customFormat="1" ht="16.8" customHeight="1">
      <c r="A835" s="38"/>
      <c r="B835" s="44"/>
      <c r="C835" s="285" t="s">
        <v>767</v>
      </c>
      <c r="D835" s="286" t="s">
        <v>767</v>
      </c>
      <c r="E835" s="287" t="s">
        <v>28</v>
      </c>
      <c r="F835" s="288">
        <v>81.7</v>
      </c>
      <c r="G835" s="38"/>
      <c r="H835" s="44"/>
    </row>
    <row r="836" spans="1:8" s="2" customFormat="1" ht="16.8" customHeight="1">
      <c r="A836" s="38"/>
      <c r="B836" s="44"/>
      <c r="C836" s="289" t="s">
        <v>767</v>
      </c>
      <c r="D836" s="289" t="s">
        <v>754</v>
      </c>
      <c r="E836" s="17" t="s">
        <v>28</v>
      </c>
      <c r="F836" s="290">
        <v>81.7</v>
      </c>
      <c r="G836" s="38"/>
      <c r="H836" s="44"/>
    </row>
    <row r="837" spans="1:8" s="2" customFormat="1" ht="16.8" customHeight="1">
      <c r="A837" s="38"/>
      <c r="B837" s="44"/>
      <c r="C837" s="285" t="s">
        <v>772</v>
      </c>
      <c r="D837" s="286" t="s">
        <v>772</v>
      </c>
      <c r="E837" s="287" t="s">
        <v>28</v>
      </c>
      <c r="F837" s="288">
        <v>84.151</v>
      </c>
      <c r="G837" s="38"/>
      <c r="H837" s="44"/>
    </row>
    <row r="838" spans="1:8" s="2" customFormat="1" ht="16.8" customHeight="1">
      <c r="A838" s="38"/>
      <c r="B838" s="44"/>
      <c r="C838" s="289" t="s">
        <v>772</v>
      </c>
      <c r="D838" s="289" t="s">
        <v>773</v>
      </c>
      <c r="E838" s="17" t="s">
        <v>28</v>
      </c>
      <c r="F838" s="290">
        <v>84.151</v>
      </c>
      <c r="G838" s="38"/>
      <c r="H838" s="44"/>
    </row>
    <row r="839" spans="1:8" s="2" customFormat="1" ht="16.8" customHeight="1">
      <c r="A839" s="38"/>
      <c r="B839" s="44"/>
      <c r="C839" s="285" t="s">
        <v>779</v>
      </c>
      <c r="D839" s="286" t="s">
        <v>779</v>
      </c>
      <c r="E839" s="287" t="s">
        <v>28</v>
      </c>
      <c r="F839" s="288">
        <v>330.482</v>
      </c>
      <c r="G839" s="38"/>
      <c r="H839" s="44"/>
    </row>
    <row r="840" spans="1:8" s="2" customFormat="1" ht="16.8" customHeight="1">
      <c r="A840" s="38"/>
      <c r="B840" s="44"/>
      <c r="C840" s="289" t="s">
        <v>779</v>
      </c>
      <c r="D840" s="289" t="s">
        <v>780</v>
      </c>
      <c r="E840" s="17" t="s">
        <v>28</v>
      </c>
      <c r="F840" s="290">
        <v>330.482</v>
      </c>
      <c r="G840" s="38"/>
      <c r="H840" s="44"/>
    </row>
    <row r="841" spans="1:8" s="2" customFormat="1" ht="16.8" customHeight="1">
      <c r="A841" s="38"/>
      <c r="B841" s="44"/>
      <c r="C841" s="285" t="s">
        <v>785</v>
      </c>
      <c r="D841" s="286" t="s">
        <v>785</v>
      </c>
      <c r="E841" s="287" t="s">
        <v>28</v>
      </c>
      <c r="F841" s="288">
        <v>165.241</v>
      </c>
      <c r="G841" s="38"/>
      <c r="H841" s="44"/>
    </row>
    <row r="842" spans="1:8" s="2" customFormat="1" ht="16.8" customHeight="1">
      <c r="A842" s="38"/>
      <c r="B842" s="44"/>
      <c r="C842" s="289" t="s">
        <v>785</v>
      </c>
      <c r="D842" s="289" t="s">
        <v>786</v>
      </c>
      <c r="E842" s="17" t="s">
        <v>28</v>
      </c>
      <c r="F842" s="290">
        <v>165.241</v>
      </c>
      <c r="G842" s="38"/>
      <c r="H842" s="44"/>
    </row>
    <row r="843" spans="1:8" s="2" customFormat="1" ht="16.8" customHeight="1">
      <c r="A843" s="38"/>
      <c r="B843" s="44"/>
      <c r="C843" s="285" t="s">
        <v>791</v>
      </c>
      <c r="D843" s="286" t="s">
        <v>791</v>
      </c>
      <c r="E843" s="287" t="s">
        <v>28</v>
      </c>
      <c r="F843" s="288">
        <v>447.52</v>
      </c>
      <c r="G843" s="38"/>
      <c r="H843" s="44"/>
    </row>
    <row r="844" spans="1:8" s="2" customFormat="1" ht="16.8" customHeight="1">
      <c r="A844" s="38"/>
      <c r="B844" s="44"/>
      <c r="C844" s="289" t="s">
        <v>791</v>
      </c>
      <c r="D844" s="289" t="s">
        <v>792</v>
      </c>
      <c r="E844" s="17" t="s">
        <v>28</v>
      </c>
      <c r="F844" s="290">
        <v>447.52</v>
      </c>
      <c r="G844" s="38"/>
      <c r="H844" s="44"/>
    </row>
    <row r="845" spans="1:8" s="2" customFormat="1" ht="16.8" customHeight="1">
      <c r="A845" s="38"/>
      <c r="B845" s="44"/>
      <c r="C845" s="291" t="s">
        <v>6060</v>
      </c>
      <c r="D845" s="38"/>
      <c r="E845" s="38"/>
      <c r="F845" s="38"/>
      <c r="G845" s="38"/>
      <c r="H845" s="44"/>
    </row>
    <row r="846" spans="1:8" s="2" customFormat="1" ht="12">
      <c r="A846" s="38"/>
      <c r="B846" s="44"/>
      <c r="C846" s="289" t="s">
        <v>788</v>
      </c>
      <c r="D846" s="289" t="s">
        <v>789</v>
      </c>
      <c r="E846" s="17" t="s">
        <v>398</v>
      </c>
      <c r="F846" s="290">
        <v>438.238</v>
      </c>
      <c r="G846" s="38"/>
      <c r="H846" s="44"/>
    </row>
    <row r="847" spans="1:8" s="2" customFormat="1" ht="16.8" customHeight="1">
      <c r="A847" s="38"/>
      <c r="B847" s="44"/>
      <c r="C847" s="285" t="s">
        <v>804</v>
      </c>
      <c r="D847" s="286" t="s">
        <v>804</v>
      </c>
      <c r="E847" s="287" t="s">
        <v>28</v>
      </c>
      <c r="F847" s="288">
        <v>62.47</v>
      </c>
      <c r="G847" s="38"/>
      <c r="H847" s="44"/>
    </row>
    <row r="848" spans="1:8" s="2" customFormat="1" ht="16.8" customHeight="1">
      <c r="A848" s="38"/>
      <c r="B848" s="44"/>
      <c r="C848" s="289" t="s">
        <v>804</v>
      </c>
      <c r="D848" s="289" t="s">
        <v>805</v>
      </c>
      <c r="E848" s="17" t="s">
        <v>28</v>
      </c>
      <c r="F848" s="290">
        <v>62.47</v>
      </c>
      <c r="G848" s="38"/>
      <c r="H848" s="44"/>
    </row>
    <row r="849" spans="1:8" s="2" customFormat="1" ht="16.8" customHeight="1">
      <c r="A849" s="38"/>
      <c r="B849" s="44"/>
      <c r="C849" s="291" t="s">
        <v>6060</v>
      </c>
      <c r="D849" s="38"/>
      <c r="E849" s="38"/>
      <c r="F849" s="38"/>
      <c r="G849" s="38"/>
      <c r="H849" s="44"/>
    </row>
    <row r="850" spans="1:8" s="2" customFormat="1" ht="12">
      <c r="A850" s="38"/>
      <c r="B850" s="44"/>
      <c r="C850" s="289" t="s">
        <v>801</v>
      </c>
      <c r="D850" s="289" t="s">
        <v>802</v>
      </c>
      <c r="E850" s="17" t="s">
        <v>398</v>
      </c>
      <c r="F850" s="290">
        <v>72.07</v>
      </c>
      <c r="G850" s="38"/>
      <c r="H850" s="44"/>
    </row>
    <row r="851" spans="1:8" s="2" customFormat="1" ht="16.8" customHeight="1">
      <c r="A851" s="38"/>
      <c r="B851" s="44"/>
      <c r="C851" s="285" t="s">
        <v>813</v>
      </c>
      <c r="D851" s="286" t="s">
        <v>813</v>
      </c>
      <c r="E851" s="287" t="s">
        <v>28</v>
      </c>
      <c r="F851" s="288">
        <v>438.238</v>
      </c>
      <c r="G851" s="38"/>
      <c r="H851" s="44"/>
    </row>
    <row r="852" spans="1:8" s="2" customFormat="1" ht="16.8" customHeight="1">
      <c r="A852" s="38"/>
      <c r="B852" s="44"/>
      <c r="C852" s="289" t="s">
        <v>813</v>
      </c>
      <c r="D852" s="289" t="s">
        <v>814</v>
      </c>
      <c r="E852" s="17" t="s">
        <v>28</v>
      </c>
      <c r="F852" s="290">
        <v>438.238</v>
      </c>
      <c r="G852" s="38"/>
      <c r="H852" s="44"/>
    </row>
    <row r="853" spans="1:8" s="2" customFormat="1" ht="16.8" customHeight="1">
      <c r="A853" s="38"/>
      <c r="B853" s="44"/>
      <c r="C853" s="291" t="s">
        <v>6060</v>
      </c>
      <c r="D853" s="38"/>
      <c r="E853" s="38"/>
      <c r="F853" s="38"/>
      <c r="G853" s="38"/>
      <c r="H853" s="44"/>
    </row>
    <row r="854" spans="1:8" s="2" customFormat="1" ht="12">
      <c r="A854" s="38"/>
      <c r="B854" s="44"/>
      <c r="C854" s="289" t="s">
        <v>810</v>
      </c>
      <c r="D854" s="289" t="s">
        <v>811</v>
      </c>
      <c r="E854" s="17" t="s">
        <v>398</v>
      </c>
      <c r="F854" s="290">
        <v>366.168</v>
      </c>
      <c r="G854" s="38"/>
      <c r="H854" s="44"/>
    </row>
    <row r="855" spans="1:8" s="2" customFormat="1" ht="16.8" customHeight="1">
      <c r="A855" s="38"/>
      <c r="B855" s="44"/>
      <c r="C855" s="285" t="s">
        <v>822</v>
      </c>
      <c r="D855" s="286" t="s">
        <v>822</v>
      </c>
      <c r="E855" s="287" t="s">
        <v>28</v>
      </c>
      <c r="F855" s="288">
        <v>201.92</v>
      </c>
      <c r="G855" s="38"/>
      <c r="H855" s="44"/>
    </row>
    <row r="856" spans="1:8" s="2" customFormat="1" ht="16.8" customHeight="1">
      <c r="A856" s="38"/>
      <c r="B856" s="44"/>
      <c r="C856" s="289" t="s">
        <v>822</v>
      </c>
      <c r="D856" s="289" t="s">
        <v>823</v>
      </c>
      <c r="E856" s="17" t="s">
        <v>28</v>
      </c>
      <c r="F856" s="290">
        <v>201.92</v>
      </c>
      <c r="G856" s="38"/>
      <c r="H856" s="44"/>
    </row>
    <row r="857" spans="1:8" s="2" customFormat="1" ht="16.8" customHeight="1">
      <c r="A857" s="38"/>
      <c r="B857" s="44"/>
      <c r="C857" s="285" t="s">
        <v>828</v>
      </c>
      <c r="D857" s="286" t="s">
        <v>828</v>
      </c>
      <c r="E857" s="287" t="s">
        <v>28</v>
      </c>
      <c r="F857" s="288">
        <v>0.06</v>
      </c>
      <c r="G857" s="38"/>
      <c r="H857" s="44"/>
    </row>
    <row r="858" spans="1:8" s="2" customFormat="1" ht="16.8" customHeight="1">
      <c r="A858" s="38"/>
      <c r="B858" s="44"/>
      <c r="C858" s="289" t="s">
        <v>28</v>
      </c>
      <c r="D858" s="289" t="s">
        <v>582</v>
      </c>
      <c r="E858" s="17" t="s">
        <v>28</v>
      </c>
      <c r="F858" s="290">
        <v>0</v>
      </c>
      <c r="G858" s="38"/>
      <c r="H858" s="44"/>
    </row>
    <row r="859" spans="1:8" s="2" customFormat="1" ht="16.8" customHeight="1">
      <c r="A859" s="38"/>
      <c r="B859" s="44"/>
      <c r="C859" s="289" t="s">
        <v>828</v>
      </c>
      <c r="D859" s="289" t="s">
        <v>829</v>
      </c>
      <c r="E859" s="17" t="s">
        <v>28</v>
      </c>
      <c r="F859" s="290">
        <v>0.06</v>
      </c>
      <c r="G859" s="38"/>
      <c r="H859" s="44"/>
    </row>
    <row r="860" spans="1:8" s="2" customFormat="1" ht="16.8" customHeight="1">
      <c r="A860" s="38"/>
      <c r="B860" s="44"/>
      <c r="C860" s="285" t="s">
        <v>400</v>
      </c>
      <c r="D860" s="286" t="s">
        <v>400</v>
      </c>
      <c r="E860" s="287" t="s">
        <v>28</v>
      </c>
      <c r="F860" s="288">
        <v>56.763</v>
      </c>
      <c r="G860" s="38"/>
      <c r="H860" s="44"/>
    </row>
    <row r="861" spans="1:8" s="2" customFormat="1" ht="16.8" customHeight="1">
      <c r="A861" s="38"/>
      <c r="B861" s="44"/>
      <c r="C861" s="289" t="s">
        <v>28</v>
      </c>
      <c r="D861" s="289" t="s">
        <v>359</v>
      </c>
      <c r="E861" s="17" t="s">
        <v>28</v>
      </c>
      <c r="F861" s="290">
        <v>0</v>
      </c>
      <c r="G861" s="38"/>
      <c r="H861" s="44"/>
    </row>
    <row r="862" spans="1:8" s="2" customFormat="1" ht="16.8" customHeight="1">
      <c r="A862" s="38"/>
      <c r="B862" s="44"/>
      <c r="C862" s="289" t="s">
        <v>400</v>
      </c>
      <c r="D862" s="289" t="s">
        <v>401</v>
      </c>
      <c r="E862" s="17" t="s">
        <v>28</v>
      </c>
      <c r="F862" s="290">
        <v>56.763</v>
      </c>
      <c r="G862" s="38"/>
      <c r="H862" s="44"/>
    </row>
    <row r="863" spans="1:8" s="2" customFormat="1" ht="16.8" customHeight="1">
      <c r="A863" s="38"/>
      <c r="B863" s="44"/>
      <c r="C863" s="291" t="s">
        <v>6060</v>
      </c>
      <c r="D863" s="38"/>
      <c r="E863" s="38"/>
      <c r="F863" s="38"/>
      <c r="G863" s="38"/>
      <c r="H863" s="44"/>
    </row>
    <row r="864" spans="1:8" s="2" customFormat="1" ht="16.8" customHeight="1">
      <c r="A864" s="38"/>
      <c r="B864" s="44"/>
      <c r="C864" s="289" t="s">
        <v>396</v>
      </c>
      <c r="D864" s="289" t="s">
        <v>397</v>
      </c>
      <c r="E864" s="17" t="s">
        <v>398</v>
      </c>
      <c r="F864" s="290">
        <v>142.979</v>
      </c>
      <c r="G864" s="38"/>
      <c r="H864" s="44"/>
    </row>
    <row r="865" spans="1:8" s="2" customFormat="1" ht="16.8" customHeight="1">
      <c r="A865" s="38"/>
      <c r="B865" s="44"/>
      <c r="C865" s="285" t="s">
        <v>834</v>
      </c>
      <c r="D865" s="286" t="s">
        <v>834</v>
      </c>
      <c r="E865" s="287" t="s">
        <v>28</v>
      </c>
      <c r="F865" s="288">
        <v>178.8</v>
      </c>
      <c r="G865" s="38"/>
      <c r="H865" s="44"/>
    </row>
    <row r="866" spans="1:8" s="2" customFormat="1" ht="16.8" customHeight="1">
      <c r="A866" s="38"/>
      <c r="B866" s="44"/>
      <c r="C866" s="289" t="s">
        <v>28</v>
      </c>
      <c r="D866" s="289" t="s">
        <v>582</v>
      </c>
      <c r="E866" s="17" t="s">
        <v>28</v>
      </c>
      <c r="F866" s="290">
        <v>0</v>
      </c>
      <c r="G866" s="38"/>
      <c r="H866" s="44"/>
    </row>
    <row r="867" spans="1:8" s="2" customFormat="1" ht="16.8" customHeight="1">
      <c r="A867" s="38"/>
      <c r="B867" s="44"/>
      <c r="C867" s="289" t="s">
        <v>834</v>
      </c>
      <c r="D867" s="289" t="s">
        <v>835</v>
      </c>
      <c r="E867" s="17" t="s">
        <v>28</v>
      </c>
      <c r="F867" s="290">
        <v>178.8</v>
      </c>
      <c r="G867" s="38"/>
      <c r="H867" s="44"/>
    </row>
    <row r="868" spans="1:8" s="2" customFormat="1" ht="16.8" customHeight="1">
      <c r="A868" s="38"/>
      <c r="B868" s="44"/>
      <c r="C868" s="291" t="s">
        <v>6060</v>
      </c>
      <c r="D868" s="38"/>
      <c r="E868" s="38"/>
      <c r="F868" s="38"/>
      <c r="G868" s="38"/>
      <c r="H868" s="44"/>
    </row>
    <row r="869" spans="1:8" s="2" customFormat="1" ht="12">
      <c r="A869" s="38"/>
      <c r="B869" s="44"/>
      <c r="C869" s="289" t="s">
        <v>831</v>
      </c>
      <c r="D869" s="289" t="s">
        <v>832</v>
      </c>
      <c r="E869" s="17" t="s">
        <v>398</v>
      </c>
      <c r="F869" s="290">
        <v>196.322</v>
      </c>
      <c r="G869" s="38"/>
      <c r="H869" s="44"/>
    </row>
    <row r="870" spans="1:8" s="2" customFormat="1" ht="16.8" customHeight="1">
      <c r="A870" s="38"/>
      <c r="B870" s="44"/>
      <c r="C870" s="285" t="s">
        <v>845</v>
      </c>
      <c r="D870" s="286" t="s">
        <v>845</v>
      </c>
      <c r="E870" s="287" t="s">
        <v>28</v>
      </c>
      <c r="F870" s="288">
        <v>196.322</v>
      </c>
      <c r="G870" s="38"/>
      <c r="H870" s="44"/>
    </row>
    <row r="871" spans="1:8" s="2" customFormat="1" ht="16.8" customHeight="1">
      <c r="A871" s="38"/>
      <c r="B871" s="44"/>
      <c r="C871" s="289" t="s">
        <v>845</v>
      </c>
      <c r="D871" s="289" t="s">
        <v>846</v>
      </c>
      <c r="E871" s="17" t="s">
        <v>28</v>
      </c>
      <c r="F871" s="290">
        <v>196.322</v>
      </c>
      <c r="G871" s="38"/>
      <c r="H871" s="44"/>
    </row>
    <row r="872" spans="1:8" s="2" customFormat="1" ht="16.8" customHeight="1">
      <c r="A872" s="38"/>
      <c r="B872" s="44"/>
      <c r="C872" s="285" t="s">
        <v>851</v>
      </c>
      <c r="D872" s="286" t="s">
        <v>851</v>
      </c>
      <c r="E872" s="287" t="s">
        <v>28</v>
      </c>
      <c r="F872" s="288">
        <v>6.4</v>
      </c>
      <c r="G872" s="38"/>
      <c r="H872" s="44"/>
    </row>
    <row r="873" spans="1:8" s="2" customFormat="1" ht="16.8" customHeight="1">
      <c r="A873" s="38"/>
      <c r="B873" s="44"/>
      <c r="C873" s="289" t="s">
        <v>28</v>
      </c>
      <c r="D873" s="289" t="s">
        <v>582</v>
      </c>
      <c r="E873" s="17" t="s">
        <v>28</v>
      </c>
      <c r="F873" s="290">
        <v>0</v>
      </c>
      <c r="G873" s="38"/>
      <c r="H873" s="44"/>
    </row>
    <row r="874" spans="1:8" s="2" customFormat="1" ht="16.8" customHeight="1">
      <c r="A874" s="38"/>
      <c r="B874" s="44"/>
      <c r="C874" s="289" t="s">
        <v>851</v>
      </c>
      <c r="D874" s="289" t="s">
        <v>852</v>
      </c>
      <c r="E874" s="17" t="s">
        <v>28</v>
      </c>
      <c r="F874" s="290">
        <v>6.4</v>
      </c>
      <c r="G874" s="38"/>
      <c r="H874" s="44"/>
    </row>
    <row r="875" spans="1:8" s="2" customFormat="1" ht="16.8" customHeight="1">
      <c r="A875" s="38"/>
      <c r="B875" s="44"/>
      <c r="C875" s="291" t="s">
        <v>6060</v>
      </c>
      <c r="D875" s="38"/>
      <c r="E875" s="38"/>
      <c r="F875" s="38"/>
      <c r="G875" s="38"/>
      <c r="H875" s="44"/>
    </row>
    <row r="876" spans="1:8" s="2" customFormat="1" ht="12">
      <c r="A876" s="38"/>
      <c r="B876" s="44"/>
      <c r="C876" s="289" t="s">
        <v>848</v>
      </c>
      <c r="D876" s="289" t="s">
        <v>849</v>
      </c>
      <c r="E876" s="17" t="s">
        <v>612</v>
      </c>
      <c r="F876" s="290">
        <v>82.1</v>
      </c>
      <c r="G876" s="38"/>
      <c r="H876" s="44"/>
    </row>
    <row r="877" spans="1:8" s="2" customFormat="1" ht="16.8" customHeight="1">
      <c r="A877" s="38"/>
      <c r="B877" s="44"/>
      <c r="C877" s="285" t="s">
        <v>860</v>
      </c>
      <c r="D877" s="286" t="s">
        <v>860</v>
      </c>
      <c r="E877" s="287" t="s">
        <v>28</v>
      </c>
      <c r="F877" s="288">
        <v>86.205</v>
      </c>
      <c r="G877" s="38"/>
      <c r="H877" s="44"/>
    </row>
    <row r="878" spans="1:8" s="2" customFormat="1" ht="16.8" customHeight="1">
      <c r="A878" s="38"/>
      <c r="B878" s="44"/>
      <c r="C878" s="289" t="s">
        <v>860</v>
      </c>
      <c r="D878" s="289" t="s">
        <v>861</v>
      </c>
      <c r="E878" s="17" t="s">
        <v>28</v>
      </c>
      <c r="F878" s="290">
        <v>86.205</v>
      </c>
      <c r="G878" s="38"/>
      <c r="H878" s="44"/>
    </row>
    <row r="879" spans="1:8" s="2" customFormat="1" ht="16.8" customHeight="1">
      <c r="A879" s="38"/>
      <c r="B879" s="44"/>
      <c r="C879" s="285" t="s">
        <v>865</v>
      </c>
      <c r="D879" s="286" t="s">
        <v>865</v>
      </c>
      <c r="E879" s="287" t="s">
        <v>28</v>
      </c>
      <c r="F879" s="288">
        <v>20.86</v>
      </c>
      <c r="G879" s="38"/>
      <c r="H879" s="44"/>
    </row>
    <row r="880" spans="1:8" s="2" customFormat="1" ht="16.8" customHeight="1">
      <c r="A880" s="38"/>
      <c r="B880" s="44"/>
      <c r="C880" s="289" t="s">
        <v>28</v>
      </c>
      <c r="D880" s="289" t="s">
        <v>582</v>
      </c>
      <c r="E880" s="17" t="s">
        <v>28</v>
      </c>
      <c r="F880" s="290">
        <v>0</v>
      </c>
      <c r="G880" s="38"/>
      <c r="H880" s="44"/>
    </row>
    <row r="881" spans="1:8" s="2" customFormat="1" ht="16.8" customHeight="1">
      <c r="A881" s="38"/>
      <c r="B881" s="44"/>
      <c r="C881" s="289" t="s">
        <v>865</v>
      </c>
      <c r="D881" s="289" t="s">
        <v>866</v>
      </c>
      <c r="E881" s="17" t="s">
        <v>28</v>
      </c>
      <c r="F881" s="290">
        <v>20.86</v>
      </c>
      <c r="G881" s="38"/>
      <c r="H881" s="44"/>
    </row>
    <row r="882" spans="1:8" s="2" customFormat="1" ht="16.8" customHeight="1">
      <c r="A882" s="38"/>
      <c r="B882" s="44"/>
      <c r="C882" s="285" t="s">
        <v>871</v>
      </c>
      <c r="D882" s="286" t="s">
        <v>871</v>
      </c>
      <c r="E882" s="287" t="s">
        <v>28</v>
      </c>
      <c r="F882" s="288">
        <v>21.903</v>
      </c>
      <c r="G882" s="38"/>
      <c r="H882" s="44"/>
    </row>
    <row r="883" spans="1:8" s="2" customFormat="1" ht="16.8" customHeight="1">
      <c r="A883" s="38"/>
      <c r="B883" s="44"/>
      <c r="C883" s="289" t="s">
        <v>871</v>
      </c>
      <c r="D883" s="289" t="s">
        <v>872</v>
      </c>
      <c r="E883" s="17" t="s">
        <v>28</v>
      </c>
      <c r="F883" s="290">
        <v>21.903</v>
      </c>
      <c r="G883" s="38"/>
      <c r="H883" s="44"/>
    </row>
    <row r="884" spans="1:8" s="2" customFormat="1" ht="16.8" customHeight="1">
      <c r="A884" s="38"/>
      <c r="B884" s="44"/>
      <c r="C884" s="285" t="s">
        <v>877</v>
      </c>
      <c r="D884" s="286" t="s">
        <v>877</v>
      </c>
      <c r="E884" s="287" t="s">
        <v>28</v>
      </c>
      <c r="F884" s="288">
        <v>75.7</v>
      </c>
      <c r="G884" s="38"/>
      <c r="H884" s="44"/>
    </row>
    <row r="885" spans="1:8" s="2" customFormat="1" ht="16.8" customHeight="1">
      <c r="A885" s="38"/>
      <c r="B885" s="44"/>
      <c r="C885" s="289" t="s">
        <v>28</v>
      </c>
      <c r="D885" s="289" t="s">
        <v>582</v>
      </c>
      <c r="E885" s="17" t="s">
        <v>28</v>
      </c>
      <c r="F885" s="290">
        <v>0</v>
      </c>
      <c r="G885" s="38"/>
      <c r="H885" s="44"/>
    </row>
    <row r="886" spans="1:8" s="2" customFormat="1" ht="16.8" customHeight="1">
      <c r="A886" s="38"/>
      <c r="B886" s="44"/>
      <c r="C886" s="289" t="s">
        <v>877</v>
      </c>
      <c r="D886" s="289" t="s">
        <v>853</v>
      </c>
      <c r="E886" s="17" t="s">
        <v>28</v>
      </c>
      <c r="F886" s="290">
        <v>75.7</v>
      </c>
      <c r="G886" s="38"/>
      <c r="H886" s="44"/>
    </row>
    <row r="887" spans="1:8" s="2" customFormat="1" ht="16.8" customHeight="1">
      <c r="A887" s="38"/>
      <c r="B887" s="44"/>
      <c r="C887" s="285" t="s">
        <v>882</v>
      </c>
      <c r="D887" s="286" t="s">
        <v>882</v>
      </c>
      <c r="E887" s="287" t="s">
        <v>28</v>
      </c>
      <c r="F887" s="288">
        <v>79.485</v>
      </c>
      <c r="G887" s="38"/>
      <c r="H887" s="44"/>
    </row>
    <row r="888" spans="1:8" s="2" customFormat="1" ht="16.8" customHeight="1">
      <c r="A888" s="38"/>
      <c r="B888" s="44"/>
      <c r="C888" s="289" t="s">
        <v>882</v>
      </c>
      <c r="D888" s="289" t="s">
        <v>883</v>
      </c>
      <c r="E888" s="17" t="s">
        <v>28</v>
      </c>
      <c r="F888" s="290">
        <v>79.485</v>
      </c>
      <c r="G888" s="38"/>
      <c r="H888" s="44"/>
    </row>
    <row r="889" spans="1:8" s="2" customFormat="1" ht="16.8" customHeight="1">
      <c r="A889" s="38"/>
      <c r="B889" s="44"/>
      <c r="C889" s="285" t="s">
        <v>888</v>
      </c>
      <c r="D889" s="286" t="s">
        <v>888</v>
      </c>
      <c r="E889" s="287" t="s">
        <v>28</v>
      </c>
      <c r="F889" s="288">
        <v>74.675</v>
      </c>
      <c r="G889" s="38"/>
      <c r="H889" s="44"/>
    </row>
    <row r="890" spans="1:8" s="2" customFormat="1" ht="16.8" customHeight="1">
      <c r="A890" s="38"/>
      <c r="B890" s="44"/>
      <c r="C890" s="289" t="s">
        <v>28</v>
      </c>
      <c r="D890" s="289" t="s">
        <v>359</v>
      </c>
      <c r="E890" s="17" t="s">
        <v>28</v>
      </c>
      <c r="F890" s="290">
        <v>0</v>
      </c>
      <c r="G890" s="38"/>
      <c r="H890" s="44"/>
    </row>
    <row r="891" spans="1:8" s="2" customFormat="1" ht="16.8" customHeight="1">
      <c r="A891" s="38"/>
      <c r="B891" s="44"/>
      <c r="C891" s="289" t="s">
        <v>888</v>
      </c>
      <c r="D891" s="289" t="s">
        <v>889</v>
      </c>
      <c r="E891" s="17" t="s">
        <v>28</v>
      </c>
      <c r="F891" s="290">
        <v>74.675</v>
      </c>
      <c r="G891" s="38"/>
      <c r="H891" s="44"/>
    </row>
    <row r="892" spans="1:8" s="2" customFormat="1" ht="16.8" customHeight="1">
      <c r="A892" s="38"/>
      <c r="B892" s="44"/>
      <c r="C892" s="285" t="s">
        <v>894</v>
      </c>
      <c r="D892" s="286" t="s">
        <v>894</v>
      </c>
      <c r="E892" s="287" t="s">
        <v>28</v>
      </c>
      <c r="F892" s="288">
        <v>76.169</v>
      </c>
      <c r="G892" s="38"/>
      <c r="H892" s="44"/>
    </row>
    <row r="893" spans="1:8" s="2" customFormat="1" ht="16.8" customHeight="1">
      <c r="A893" s="38"/>
      <c r="B893" s="44"/>
      <c r="C893" s="289" t="s">
        <v>894</v>
      </c>
      <c r="D893" s="289" t="s">
        <v>895</v>
      </c>
      <c r="E893" s="17" t="s">
        <v>28</v>
      </c>
      <c r="F893" s="290">
        <v>76.169</v>
      </c>
      <c r="G893" s="38"/>
      <c r="H893" s="44"/>
    </row>
    <row r="894" spans="1:8" s="2" customFormat="1" ht="16.8" customHeight="1">
      <c r="A894" s="38"/>
      <c r="B894" s="44"/>
      <c r="C894" s="285" t="s">
        <v>409</v>
      </c>
      <c r="D894" s="286" t="s">
        <v>409</v>
      </c>
      <c r="E894" s="287" t="s">
        <v>28</v>
      </c>
      <c r="F894" s="288">
        <v>142.979</v>
      </c>
      <c r="G894" s="38"/>
      <c r="H894" s="44"/>
    </row>
    <row r="895" spans="1:8" s="2" customFormat="1" ht="16.8" customHeight="1">
      <c r="A895" s="38"/>
      <c r="B895" s="44"/>
      <c r="C895" s="289" t="s">
        <v>409</v>
      </c>
      <c r="D895" s="289" t="s">
        <v>410</v>
      </c>
      <c r="E895" s="17" t="s">
        <v>28</v>
      </c>
      <c r="F895" s="290">
        <v>142.979</v>
      </c>
      <c r="G895" s="38"/>
      <c r="H895" s="44"/>
    </row>
    <row r="896" spans="1:8" s="2" customFormat="1" ht="16.8" customHeight="1">
      <c r="A896" s="38"/>
      <c r="B896" s="44"/>
      <c r="C896" s="285" t="s">
        <v>900</v>
      </c>
      <c r="D896" s="286" t="s">
        <v>900</v>
      </c>
      <c r="E896" s="287" t="s">
        <v>28</v>
      </c>
      <c r="F896" s="288">
        <v>8.6</v>
      </c>
      <c r="G896" s="38"/>
      <c r="H896" s="44"/>
    </row>
    <row r="897" spans="1:8" s="2" customFormat="1" ht="16.8" customHeight="1">
      <c r="A897" s="38"/>
      <c r="B897" s="44"/>
      <c r="C897" s="289" t="s">
        <v>28</v>
      </c>
      <c r="D897" s="289" t="s">
        <v>582</v>
      </c>
      <c r="E897" s="17" t="s">
        <v>28</v>
      </c>
      <c r="F897" s="290">
        <v>0</v>
      </c>
      <c r="G897" s="38"/>
      <c r="H897" s="44"/>
    </row>
    <row r="898" spans="1:8" s="2" customFormat="1" ht="16.8" customHeight="1">
      <c r="A898" s="38"/>
      <c r="B898" s="44"/>
      <c r="C898" s="289" t="s">
        <v>900</v>
      </c>
      <c r="D898" s="289" t="s">
        <v>901</v>
      </c>
      <c r="E898" s="17" t="s">
        <v>28</v>
      </c>
      <c r="F898" s="290">
        <v>8.6</v>
      </c>
      <c r="G898" s="38"/>
      <c r="H898" s="44"/>
    </row>
    <row r="899" spans="1:8" s="2" customFormat="1" ht="16.8" customHeight="1">
      <c r="A899" s="38"/>
      <c r="B899" s="44"/>
      <c r="C899" s="285" t="s">
        <v>906</v>
      </c>
      <c r="D899" s="286" t="s">
        <v>906</v>
      </c>
      <c r="E899" s="287" t="s">
        <v>28</v>
      </c>
      <c r="F899" s="288">
        <v>1.892</v>
      </c>
      <c r="G899" s="38"/>
      <c r="H899" s="44"/>
    </row>
    <row r="900" spans="1:8" s="2" customFormat="1" ht="16.8" customHeight="1">
      <c r="A900" s="38"/>
      <c r="B900" s="44"/>
      <c r="C900" s="289" t="s">
        <v>906</v>
      </c>
      <c r="D900" s="289" t="s">
        <v>907</v>
      </c>
      <c r="E900" s="17" t="s">
        <v>28</v>
      </c>
      <c r="F900" s="290">
        <v>1.892</v>
      </c>
      <c r="G900" s="38"/>
      <c r="H900" s="44"/>
    </row>
    <row r="901" spans="1:8" s="2" customFormat="1" ht="16.8" customHeight="1">
      <c r="A901" s="38"/>
      <c r="B901" s="44"/>
      <c r="C901" s="285" t="s">
        <v>912</v>
      </c>
      <c r="D901" s="286" t="s">
        <v>912</v>
      </c>
      <c r="E901" s="287" t="s">
        <v>28</v>
      </c>
      <c r="F901" s="288">
        <v>75.7</v>
      </c>
      <c r="G901" s="38"/>
      <c r="H901" s="44"/>
    </row>
    <row r="902" spans="1:8" s="2" customFormat="1" ht="16.8" customHeight="1">
      <c r="A902" s="38"/>
      <c r="B902" s="44"/>
      <c r="C902" s="289" t="s">
        <v>912</v>
      </c>
      <c r="D902" s="289" t="s">
        <v>913</v>
      </c>
      <c r="E902" s="17" t="s">
        <v>28</v>
      </c>
      <c r="F902" s="290">
        <v>75.7</v>
      </c>
      <c r="G902" s="38"/>
      <c r="H902" s="44"/>
    </row>
    <row r="903" spans="1:8" s="2" customFormat="1" ht="16.8" customHeight="1">
      <c r="A903" s="38"/>
      <c r="B903" s="44"/>
      <c r="C903" s="291" t="s">
        <v>6060</v>
      </c>
      <c r="D903" s="38"/>
      <c r="E903" s="38"/>
      <c r="F903" s="38"/>
      <c r="G903" s="38"/>
      <c r="H903" s="44"/>
    </row>
    <row r="904" spans="1:8" s="2" customFormat="1" ht="12">
      <c r="A904" s="38"/>
      <c r="B904" s="44"/>
      <c r="C904" s="289" t="s">
        <v>909</v>
      </c>
      <c r="D904" s="289" t="s">
        <v>910</v>
      </c>
      <c r="E904" s="17" t="s">
        <v>612</v>
      </c>
      <c r="F904" s="290">
        <v>67.1</v>
      </c>
      <c r="G904" s="38"/>
      <c r="H904" s="44"/>
    </row>
    <row r="905" spans="1:8" s="2" customFormat="1" ht="16.8" customHeight="1">
      <c r="A905" s="38"/>
      <c r="B905" s="44"/>
      <c r="C905" s="285" t="s">
        <v>921</v>
      </c>
      <c r="D905" s="286" t="s">
        <v>921</v>
      </c>
      <c r="E905" s="287" t="s">
        <v>28</v>
      </c>
      <c r="F905" s="288">
        <v>14.762</v>
      </c>
      <c r="G905" s="38"/>
      <c r="H905" s="44"/>
    </row>
    <row r="906" spans="1:8" s="2" customFormat="1" ht="16.8" customHeight="1">
      <c r="A906" s="38"/>
      <c r="B906" s="44"/>
      <c r="C906" s="289" t="s">
        <v>921</v>
      </c>
      <c r="D906" s="289" t="s">
        <v>922</v>
      </c>
      <c r="E906" s="17" t="s">
        <v>28</v>
      </c>
      <c r="F906" s="290">
        <v>14.762</v>
      </c>
      <c r="G906" s="38"/>
      <c r="H906" s="44"/>
    </row>
    <row r="907" spans="1:8" s="2" customFormat="1" ht="16.8" customHeight="1">
      <c r="A907" s="38"/>
      <c r="B907" s="44"/>
      <c r="C907" s="285" t="s">
        <v>927</v>
      </c>
      <c r="D907" s="286" t="s">
        <v>927</v>
      </c>
      <c r="E907" s="287" t="s">
        <v>28</v>
      </c>
      <c r="F907" s="288">
        <v>8.6</v>
      </c>
      <c r="G907" s="38"/>
      <c r="H907" s="44"/>
    </row>
    <row r="908" spans="1:8" s="2" customFormat="1" ht="16.8" customHeight="1">
      <c r="A908" s="38"/>
      <c r="B908" s="44"/>
      <c r="C908" s="289" t="s">
        <v>927</v>
      </c>
      <c r="D908" s="289" t="s">
        <v>901</v>
      </c>
      <c r="E908" s="17" t="s">
        <v>28</v>
      </c>
      <c r="F908" s="290">
        <v>8.6</v>
      </c>
      <c r="G908" s="38"/>
      <c r="H908" s="44"/>
    </row>
    <row r="909" spans="1:8" s="2" customFormat="1" ht="16.8" customHeight="1">
      <c r="A909" s="38"/>
      <c r="B909" s="44"/>
      <c r="C909" s="285" t="s">
        <v>932</v>
      </c>
      <c r="D909" s="286" t="s">
        <v>932</v>
      </c>
      <c r="E909" s="287" t="s">
        <v>28</v>
      </c>
      <c r="F909" s="288">
        <v>59.74</v>
      </c>
      <c r="G909" s="38"/>
      <c r="H909" s="44"/>
    </row>
    <row r="910" spans="1:8" s="2" customFormat="1" ht="16.8" customHeight="1">
      <c r="A910" s="38"/>
      <c r="B910" s="44"/>
      <c r="C910" s="289" t="s">
        <v>28</v>
      </c>
      <c r="D910" s="289" t="s">
        <v>359</v>
      </c>
      <c r="E910" s="17" t="s">
        <v>28</v>
      </c>
      <c r="F910" s="290">
        <v>0</v>
      </c>
      <c r="G910" s="38"/>
      <c r="H910" s="44"/>
    </row>
    <row r="911" spans="1:8" s="2" customFormat="1" ht="16.8" customHeight="1">
      <c r="A911" s="38"/>
      <c r="B911" s="44"/>
      <c r="C911" s="289" t="s">
        <v>932</v>
      </c>
      <c r="D911" s="289" t="s">
        <v>933</v>
      </c>
      <c r="E911" s="17" t="s">
        <v>28</v>
      </c>
      <c r="F911" s="290">
        <v>59.74</v>
      </c>
      <c r="G911" s="38"/>
      <c r="H911" s="44"/>
    </row>
    <row r="912" spans="1:8" s="2" customFormat="1" ht="16.8" customHeight="1">
      <c r="A912" s="38"/>
      <c r="B912" s="44"/>
      <c r="C912" s="285" t="s">
        <v>938</v>
      </c>
      <c r="D912" s="286" t="s">
        <v>938</v>
      </c>
      <c r="E912" s="287" t="s">
        <v>28</v>
      </c>
      <c r="F912" s="288">
        <v>62.727</v>
      </c>
      <c r="G912" s="38"/>
      <c r="H912" s="44"/>
    </row>
    <row r="913" spans="1:8" s="2" customFormat="1" ht="16.8" customHeight="1">
      <c r="A913" s="38"/>
      <c r="B913" s="44"/>
      <c r="C913" s="289" t="s">
        <v>938</v>
      </c>
      <c r="D913" s="289" t="s">
        <v>939</v>
      </c>
      <c r="E913" s="17" t="s">
        <v>28</v>
      </c>
      <c r="F913" s="290">
        <v>62.727</v>
      </c>
      <c r="G913" s="38"/>
      <c r="H913" s="44"/>
    </row>
    <row r="914" spans="1:8" s="2" customFormat="1" ht="16.8" customHeight="1">
      <c r="A914" s="38"/>
      <c r="B914" s="44"/>
      <c r="C914" s="285" t="s">
        <v>944</v>
      </c>
      <c r="D914" s="286" t="s">
        <v>944</v>
      </c>
      <c r="E914" s="287" t="s">
        <v>28</v>
      </c>
      <c r="F914" s="288">
        <v>8.75</v>
      </c>
      <c r="G914" s="38"/>
      <c r="H914" s="44"/>
    </row>
    <row r="915" spans="1:8" s="2" customFormat="1" ht="16.8" customHeight="1">
      <c r="A915" s="38"/>
      <c r="B915" s="44"/>
      <c r="C915" s="289" t="s">
        <v>28</v>
      </c>
      <c r="D915" s="289" t="s">
        <v>359</v>
      </c>
      <c r="E915" s="17" t="s">
        <v>28</v>
      </c>
      <c r="F915" s="290">
        <v>0</v>
      </c>
      <c r="G915" s="38"/>
      <c r="H915" s="44"/>
    </row>
    <row r="916" spans="1:8" s="2" customFormat="1" ht="16.8" customHeight="1">
      <c r="A916" s="38"/>
      <c r="B916" s="44"/>
      <c r="C916" s="289" t="s">
        <v>944</v>
      </c>
      <c r="D916" s="289" t="s">
        <v>945</v>
      </c>
      <c r="E916" s="17" t="s">
        <v>28</v>
      </c>
      <c r="F916" s="290">
        <v>8.75</v>
      </c>
      <c r="G916" s="38"/>
      <c r="H916" s="44"/>
    </row>
    <row r="917" spans="1:8" s="2" customFormat="1" ht="16.8" customHeight="1">
      <c r="A917" s="38"/>
      <c r="B917" s="44"/>
      <c r="C917" s="291" t="s">
        <v>6060</v>
      </c>
      <c r="D917" s="38"/>
      <c r="E917" s="38"/>
      <c r="F917" s="38"/>
      <c r="G917" s="38"/>
      <c r="H917" s="44"/>
    </row>
    <row r="918" spans="1:8" s="2" customFormat="1" ht="16.8" customHeight="1">
      <c r="A918" s="38"/>
      <c r="B918" s="44"/>
      <c r="C918" s="289" t="s">
        <v>941</v>
      </c>
      <c r="D918" s="289" t="s">
        <v>942</v>
      </c>
      <c r="E918" s="17" t="s">
        <v>612</v>
      </c>
      <c r="F918" s="290">
        <v>163.9</v>
      </c>
      <c r="G918" s="38"/>
      <c r="H918" s="44"/>
    </row>
    <row r="919" spans="1:8" s="2" customFormat="1" ht="16.8" customHeight="1">
      <c r="A919" s="38"/>
      <c r="B919" s="44"/>
      <c r="C919" s="285" t="s">
        <v>957</v>
      </c>
      <c r="D919" s="286" t="s">
        <v>957</v>
      </c>
      <c r="E919" s="287" t="s">
        <v>28</v>
      </c>
      <c r="F919" s="288">
        <v>9.03</v>
      </c>
      <c r="G919" s="38"/>
      <c r="H919" s="44"/>
    </row>
    <row r="920" spans="1:8" s="2" customFormat="1" ht="16.8" customHeight="1">
      <c r="A920" s="38"/>
      <c r="B920" s="44"/>
      <c r="C920" s="289" t="s">
        <v>957</v>
      </c>
      <c r="D920" s="289" t="s">
        <v>958</v>
      </c>
      <c r="E920" s="17" t="s">
        <v>28</v>
      </c>
      <c r="F920" s="290">
        <v>9.03</v>
      </c>
      <c r="G920" s="38"/>
      <c r="H920" s="44"/>
    </row>
    <row r="921" spans="1:8" s="2" customFormat="1" ht="16.8" customHeight="1">
      <c r="A921" s="38"/>
      <c r="B921" s="44"/>
      <c r="C921" s="285" t="s">
        <v>963</v>
      </c>
      <c r="D921" s="286" t="s">
        <v>963</v>
      </c>
      <c r="E921" s="287" t="s">
        <v>28</v>
      </c>
      <c r="F921" s="288">
        <v>70.455</v>
      </c>
      <c r="G921" s="38"/>
      <c r="H921" s="44"/>
    </row>
    <row r="922" spans="1:8" s="2" customFormat="1" ht="16.8" customHeight="1">
      <c r="A922" s="38"/>
      <c r="B922" s="44"/>
      <c r="C922" s="289" t="s">
        <v>963</v>
      </c>
      <c r="D922" s="289" t="s">
        <v>964</v>
      </c>
      <c r="E922" s="17" t="s">
        <v>28</v>
      </c>
      <c r="F922" s="290">
        <v>70.455</v>
      </c>
      <c r="G922" s="38"/>
      <c r="H922" s="44"/>
    </row>
    <row r="923" spans="1:8" s="2" customFormat="1" ht="16.8" customHeight="1">
      <c r="A923" s="38"/>
      <c r="B923" s="44"/>
      <c r="C923" s="285" t="s">
        <v>415</v>
      </c>
      <c r="D923" s="286" t="s">
        <v>415</v>
      </c>
      <c r="E923" s="287" t="s">
        <v>28</v>
      </c>
      <c r="F923" s="288">
        <v>17.385</v>
      </c>
      <c r="G923" s="38"/>
      <c r="H923" s="44"/>
    </row>
    <row r="924" spans="1:8" s="2" customFormat="1" ht="16.8" customHeight="1">
      <c r="A924" s="38"/>
      <c r="B924" s="44"/>
      <c r="C924" s="289" t="s">
        <v>415</v>
      </c>
      <c r="D924" s="289" t="s">
        <v>416</v>
      </c>
      <c r="E924" s="17" t="s">
        <v>28</v>
      </c>
      <c r="F924" s="290">
        <v>17.385</v>
      </c>
      <c r="G924" s="38"/>
      <c r="H924" s="44"/>
    </row>
    <row r="925" spans="1:8" s="2" customFormat="1" ht="16.8" customHeight="1">
      <c r="A925" s="38"/>
      <c r="B925" s="44"/>
      <c r="C925" s="285" t="s">
        <v>969</v>
      </c>
      <c r="D925" s="286" t="s">
        <v>969</v>
      </c>
      <c r="E925" s="287" t="s">
        <v>28</v>
      </c>
      <c r="F925" s="288">
        <v>79.485</v>
      </c>
      <c r="G925" s="38"/>
      <c r="H925" s="44"/>
    </row>
    <row r="926" spans="1:8" s="2" customFormat="1" ht="16.8" customHeight="1">
      <c r="A926" s="38"/>
      <c r="B926" s="44"/>
      <c r="C926" s="289" t="s">
        <v>969</v>
      </c>
      <c r="D926" s="289" t="s">
        <v>883</v>
      </c>
      <c r="E926" s="17" t="s">
        <v>28</v>
      </c>
      <c r="F926" s="290">
        <v>79.485</v>
      </c>
      <c r="G926" s="38"/>
      <c r="H926" s="44"/>
    </row>
    <row r="927" spans="1:8" s="2" customFormat="1" ht="16.8" customHeight="1">
      <c r="A927" s="38"/>
      <c r="B927" s="44"/>
      <c r="C927" s="285" t="s">
        <v>974</v>
      </c>
      <c r="D927" s="286" t="s">
        <v>974</v>
      </c>
      <c r="E927" s="287" t="s">
        <v>28</v>
      </c>
      <c r="F927" s="288">
        <v>9.188</v>
      </c>
      <c r="G927" s="38"/>
      <c r="H927" s="44"/>
    </row>
    <row r="928" spans="1:8" s="2" customFormat="1" ht="16.8" customHeight="1">
      <c r="A928" s="38"/>
      <c r="B928" s="44"/>
      <c r="C928" s="289" t="s">
        <v>974</v>
      </c>
      <c r="D928" s="289" t="s">
        <v>975</v>
      </c>
      <c r="E928" s="17" t="s">
        <v>28</v>
      </c>
      <c r="F928" s="290">
        <v>9.188</v>
      </c>
      <c r="G928" s="38"/>
      <c r="H928" s="44"/>
    </row>
    <row r="929" spans="1:8" s="2" customFormat="1" ht="16.8" customHeight="1">
      <c r="A929" s="38"/>
      <c r="B929" s="44"/>
      <c r="C929" s="285" t="s">
        <v>980</v>
      </c>
      <c r="D929" s="286" t="s">
        <v>980</v>
      </c>
      <c r="E929" s="287" t="s">
        <v>28</v>
      </c>
      <c r="F929" s="288">
        <v>3.938</v>
      </c>
      <c r="G929" s="38"/>
      <c r="H929" s="44"/>
    </row>
    <row r="930" spans="1:8" s="2" customFormat="1" ht="16.8" customHeight="1">
      <c r="A930" s="38"/>
      <c r="B930" s="44"/>
      <c r="C930" s="289" t="s">
        <v>980</v>
      </c>
      <c r="D930" s="289" t="s">
        <v>981</v>
      </c>
      <c r="E930" s="17" t="s">
        <v>28</v>
      </c>
      <c r="F930" s="290">
        <v>3.938</v>
      </c>
      <c r="G930" s="38"/>
      <c r="H930" s="44"/>
    </row>
    <row r="931" spans="1:8" s="2" customFormat="1" ht="16.8" customHeight="1">
      <c r="A931" s="38"/>
      <c r="B931" s="44"/>
      <c r="C931" s="285" t="s">
        <v>986</v>
      </c>
      <c r="D931" s="286" t="s">
        <v>986</v>
      </c>
      <c r="E931" s="287" t="s">
        <v>28</v>
      </c>
      <c r="F931" s="288">
        <v>196.322</v>
      </c>
      <c r="G931" s="38"/>
      <c r="H931" s="44"/>
    </row>
    <row r="932" spans="1:8" s="2" customFormat="1" ht="16.8" customHeight="1">
      <c r="A932" s="38"/>
      <c r="B932" s="44"/>
      <c r="C932" s="289" t="s">
        <v>986</v>
      </c>
      <c r="D932" s="289" t="s">
        <v>846</v>
      </c>
      <c r="E932" s="17" t="s">
        <v>28</v>
      </c>
      <c r="F932" s="290">
        <v>196.322</v>
      </c>
      <c r="G932" s="38"/>
      <c r="H932" s="44"/>
    </row>
    <row r="933" spans="1:8" s="2" customFormat="1" ht="16.8" customHeight="1">
      <c r="A933" s="38"/>
      <c r="B933" s="44"/>
      <c r="C933" s="285" t="s">
        <v>991</v>
      </c>
      <c r="D933" s="286" t="s">
        <v>991</v>
      </c>
      <c r="E933" s="287" t="s">
        <v>28</v>
      </c>
      <c r="F933" s="288">
        <v>196.322</v>
      </c>
      <c r="G933" s="38"/>
      <c r="H933" s="44"/>
    </row>
    <row r="934" spans="1:8" s="2" customFormat="1" ht="16.8" customHeight="1">
      <c r="A934" s="38"/>
      <c r="B934" s="44"/>
      <c r="C934" s="289" t="s">
        <v>991</v>
      </c>
      <c r="D934" s="289" t="s">
        <v>846</v>
      </c>
      <c r="E934" s="17" t="s">
        <v>28</v>
      </c>
      <c r="F934" s="290">
        <v>196.322</v>
      </c>
      <c r="G934" s="38"/>
      <c r="H934" s="44"/>
    </row>
    <row r="935" spans="1:8" s="2" customFormat="1" ht="16.8" customHeight="1">
      <c r="A935" s="38"/>
      <c r="B935" s="44"/>
      <c r="C935" s="291" t="s">
        <v>6060</v>
      </c>
      <c r="D935" s="38"/>
      <c r="E935" s="38"/>
      <c r="F935" s="38"/>
      <c r="G935" s="38"/>
      <c r="H935" s="44"/>
    </row>
    <row r="936" spans="1:8" s="2" customFormat="1" ht="12">
      <c r="A936" s="38"/>
      <c r="B936" s="44"/>
      <c r="C936" s="289" t="s">
        <v>988</v>
      </c>
      <c r="D936" s="289" t="s">
        <v>989</v>
      </c>
      <c r="E936" s="17" t="s">
        <v>398</v>
      </c>
      <c r="F936" s="290">
        <v>178.4</v>
      </c>
      <c r="G936" s="38"/>
      <c r="H936" s="44"/>
    </row>
    <row r="937" spans="1:8" s="2" customFormat="1" ht="16.8" customHeight="1">
      <c r="A937" s="38"/>
      <c r="B937" s="44"/>
      <c r="C937" s="285" t="s">
        <v>999</v>
      </c>
      <c r="D937" s="286" t="s">
        <v>999</v>
      </c>
      <c r="E937" s="287" t="s">
        <v>28</v>
      </c>
      <c r="F937" s="288">
        <v>17.922</v>
      </c>
      <c r="G937" s="38"/>
      <c r="H937" s="44"/>
    </row>
    <row r="938" spans="1:8" s="2" customFormat="1" ht="16.8" customHeight="1">
      <c r="A938" s="38"/>
      <c r="B938" s="44"/>
      <c r="C938" s="289" t="s">
        <v>999</v>
      </c>
      <c r="D938" s="289" t="s">
        <v>1000</v>
      </c>
      <c r="E938" s="17" t="s">
        <v>28</v>
      </c>
      <c r="F938" s="290">
        <v>17.922</v>
      </c>
      <c r="G938" s="38"/>
      <c r="H938" s="44"/>
    </row>
    <row r="939" spans="1:8" s="2" customFormat="1" ht="16.8" customHeight="1">
      <c r="A939" s="38"/>
      <c r="B939" s="44"/>
      <c r="C939" s="285" t="s">
        <v>1005</v>
      </c>
      <c r="D939" s="286" t="s">
        <v>1005</v>
      </c>
      <c r="E939" s="287" t="s">
        <v>28</v>
      </c>
      <c r="F939" s="288">
        <v>196.322</v>
      </c>
      <c r="G939" s="38"/>
      <c r="H939" s="44"/>
    </row>
    <row r="940" spans="1:8" s="2" customFormat="1" ht="16.8" customHeight="1">
      <c r="A940" s="38"/>
      <c r="B940" s="44"/>
      <c r="C940" s="289" t="s">
        <v>1005</v>
      </c>
      <c r="D940" s="289" t="s">
        <v>846</v>
      </c>
      <c r="E940" s="17" t="s">
        <v>28</v>
      </c>
      <c r="F940" s="290">
        <v>196.322</v>
      </c>
      <c r="G940" s="38"/>
      <c r="H940" s="44"/>
    </row>
    <row r="941" spans="1:8" s="2" customFormat="1" ht="16.8" customHeight="1">
      <c r="A941" s="38"/>
      <c r="B941" s="44"/>
      <c r="C941" s="285" t="s">
        <v>1010</v>
      </c>
      <c r="D941" s="286" t="s">
        <v>1010</v>
      </c>
      <c r="E941" s="287" t="s">
        <v>28</v>
      </c>
      <c r="F941" s="288">
        <v>8.6</v>
      </c>
      <c r="G941" s="38"/>
      <c r="H941" s="44"/>
    </row>
    <row r="942" spans="1:8" s="2" customFormat="1" ht="16.8" customHeight="1">
      <c r="A942" s="38"/>
      <c r="B942" s="44"/>
      <c r="C942" s="289" t="s">
        <v>28</v>
      </c>
      <c r="D942" s="289" t="s">
        <v>582</v>
      </c>
      <c r="E942" s="17" t="s">
        <v>28</v>
      </c>
      <c r="F942" s="290">
        <v>0</v>
      </c>
      <c r="G942" s="38"/>
      <c r="H942" s="44"/>
    </row>
    <row r="943" spans="1:8" s="2" customFormat="1" ht="16.8" customHeight="1">
      <c r="A943" s="38"/>
      <c r="B943" s="44"/>
      <c r="C943" s="289" t="s">
        <v>1010</v>
      </c>
      <c r="D943" s="289" t="s">
        <v>1011</v>
      </c>
      <c r="E943" s="17" t="s">
        <v>28</v>
      </c>
      <c r="F943" s="290">
        <v>8.6</v>
      </c>
      <c r="G943" s="38"/>
      <c r="H943" s="44"/>
    </row>
    <row r="944" spans="1:8" s="2" customFormat="1" ht="16.8" customHeight="1">
      <c r="A944" s="38"/>
      <c r="B944" s="44"/>
      <c r="C944" s="285" t="s">
        <v>3384</v>
      </c>
      <c r="D944" s="286" t="s">
        <v>3384</v>
      </c>
      <c r="E944" s="287" t="s">
        <v>28</v>
      </c>
      <c r="F944" s="288">
        <v>0</v>
      </c>
      <c r="G944" s="38"/>
      <c r="H944" s="44"/>
    </row>
    <row r="945" spans="1:8" s="2" customFormat="1" ht="16.8" customHeight="1">
      <c r="A945" s="38"/>
      <c r="B945" s="44"/>
      <c r="C945" s="289" t="s">
        <v>3384</v>
      </c>
      <c r="D945" s="289" t="s">
        <v>6069</v>
      </c>
      <c r="E945" s="17" t="s">
        <v>28</v>
      </c>
      <c r="F945" s="290">
        <v>0</v>
      </c>
      <c r="G945" s="38"/>
      <c r="H945" s="44"/>
    </row>
    <row r="946" spans="1:8" s="2" customFormat="1" ht="16.8" customHeight="1">
      <c r="A946" s="38"/>
      <c r="B946" s="44"/>
      <c r="C946" s="291" t="s">
        <v>6060</v>
      </c>
      <c r="D946" s="38"/>
      <c r="E946" s="38"/>
      <c r="F946" s="38"/>
      <c r="G946" s="38"/>
      <c r="H946" s="44"/>
    </row>
    <row r="947" spans="1:8" s="2" customFormat="1" ht="12">
      <c r="A947" s="38"/>
      <c r="B947" s="44"/>
      <c r="C947" s="289" t="s">
        <v>1013</v>
      </c>
      <c r="D947" s="289" t="s">
        <v>1014</v>
      </c>
      <c r="E947" s="17" t="s">
        <v>398</v>
      </c>
      <c r="F947" s="290">
        <v>88.902</v>
      </c>
      <c r="G947" s="38"/>
      <c r="H947" s="44"/>
    </row>
    <row r="948" spans="1:8" s="2" customFormat="1" ht="16.8" customHeight="1">
      <c r="A948" s="38"/>
      <c r="B948" s="44"/>
      <c r="C948" s="285" t="s">
        <v>1020</v>
      </c>
      <c r="D948" s="286" t="s">
        <v>1020</v>
      </c>
      <c r="E948" s="287" t="s">
        <v>28</v>
      </c>
      <c r="F948" s="288">
        <v>0.855</v>
      </c>
      <c r="G948" s="38"/>
      <c r="H948" s="44"/>
    </row>
    <row r="949" spans="1:8" s="2" customFormat="1" ht="16.8" customHeight="1">
      <c r="A949" s="38"/>
      <c r="B949" s="44"/>
      <c r="C949" s="289" t="s">
        <v>1020</v>
      </c>
      <c r="D949" s="289" t="s">
        <v>1021</v>
      </c>
      <c r="E949" s="17" t="s">
        <v>28</v>
      </c>
      <c r="F949" s="290">
        <v>0.855</v>
      </c>
      <c r="G949" s="38"/>
      <c r="H949" s="44"/>
    </row>
    <row r="950" spans="1:8" s="2" customFormat="1" ht="16.8" customHeight="1">
      <c r="A950" s="38"/>
      <c r="B950" s="44"/>
      <c r="C950" s="291" t="s">
        <v>6060</v>
      </c>
      <c r="D950" s="38"/>
      <c r="E950" s="38"/>
      <c r="F950" s="38"/>
      <c r="G950" s="38"/>
      <c r="H950" s="44"/>
    </row>
    <row r="951" spans="1:8" s="2" customFormat="1" ht="12">
      <c r="A951" s="38"/>
      <c r="B951" s="44"/>
      <c r="C951" s="289" t="s">
        <v>1017</v>
      </c>
      <c r="D951" s="289" t="s">
        <v>1018</v>
      </c>
      <c r="E951" s="17" t="s">
        <v>355</v>
      </c>
      <c r="F951" s="290">
        <v>11.773</v>
      </c>
      <c r="G951" s="38"/>
      <c r="H951" s="44"/>
    </row>
    <row r="952" spans="1:8" s="2" customFormat="1" ht="16.8" customHeight="1">
      <c r="A952" s="38"/>
      <c r="B952" s="44"/>
      <c r="C952" s="285" t="s">
        <v>214</v>
      </c>
      <c r="D952" s="286" t="s">
        <v>214</v>
      </c>
      <c r="E952" s="287" t="s">
        <v>28</v>
      </c>
      <c r="F952" s="288">
        <v>129.91</v>
      </c>
      <c r="G952" s="38"/>
      <c r="H952" s="44"/>
    </row>
    <row r="953" spans="1:8" s="2" customFormat="1" ht="16.8" customHeight="1">
      <c r="A953" s="38"/>
      <c r="B953" s="44"/>
      <c r="C953" s="289" t="s">
        <v>214</v>
      </c>
      <c r="D953" s="289" t="s">
        <v>1079</v>
      </c>
      <c r="E953" s="17" t="s">
        <v>28</v>
      </c>
      <c r="F953" s="290">
        <v>129.91</v>
      </c>
      <c r="G953" s="38"/>
      <c r="H953" s="44"/>
    </row>
    <row r="954" spans="1:8" s="2" customFormat="1" ht="16.8" customHeight="1">
      <c r="A954" s="38"/>
      <c r="B954" s="44"/>
      <c r="C954" s="291" t="s">
        <v>6060</v>
      </c>
      <c r="D954" s="38"/>
      <c r="E954" s="38"/>
      <c r="F954" s="38"/>
      <c r="G954" s="38"/>
      <c r="H954" s="44"/>
    </row>
    <row r="955" spans="1:8" s="2" customFormat="1" ht="12">
      <c r="A955" s="38"/>
      <c r="B955" s="44"/>
      <c r="C955" s="289" t="s">
        <v>1074</v>
      </c>
      <c r="D955" s="289" t="s">
        <v>1075</v>
      </c>
      <c r="E955" s="17" t="s">
        <v>398</v>
      </c>
      <c r="F955" s="290">
        <v>161.15</v>
      </c>
      <c r="G955" s="38"/>
      <c r="H955" s="44"/>
    </row>
    <row r="956" spans="1:8" s="2" customFormat="1" ht="16.8" customHeight="1">
      <c r="A956" s="38"/>
      <c r="B956" s="44"/>
      <c r="C956" s="285" t="s">
        <v>219</v>
      </c>
      <c r="D956" s="286" t="s">
        <v>219</v>
      </c>
      <c r="E956" s="287" t="s">
        <v>28</v>
      </c>
      <c r="F956" s="288">
        <v>42.6</v>
      </c>
      <c r="G956" s="38"/>
      <c r="H956" s="44"/>
    </row>
    <row r="957" spans="1:8" s="2" customFormat="1" ht="16.8" customHeight="1">
      <c r="A957" s="38"/>
      <c r="B957" s="44"/>
      <c r="C957" s="289" t="s">
        <v>219</v>
      </c>
      <c r="D957" s="289" t="s">
        <v>2332</v>
      </c>
      <c r="E957" s="17" t="s">
        <v>28</v>
      </c>
      <c r="F957" s="290">
        <v>42.6</v>
      </c>
      <c r="G957" s="38"/>
      <c r="H957" s="44"/>
    </row>
    <row r="958" spans="1:8" s="2" customFormat="1" ht="16.8" customHeight="1">
      <c r="A958" s="38"/>
      <c r="B958" s="44"/>
      <c r="C958" s="291" t="s">
        <v>6060</v>
      </c>
      <c r="D958" s="38"/>
      <c r="E958" s="38"/>
      <c r="F958" s="38"/>
      <c r="G958" s="38"/>
      <c r="H958" s="44"/>
    </row>
    <row r="959" spans="1:8" s="2" customFormat="1" ht="12">
      <c r="A959" s="38"/>
      <c r="B959" s="44"/>
      <c r="C959" s="289" t="s">
        <v>2328</v>
      </c>
      <c r="D959" s="289" t="s">
        <v>2329</v>
      </c>
      <c r="E959" s="17" t="s">
        <v>398</v>
      </c>
      <c r="F959" s="290">
        <v>203.75</v>
      </c>
      <c r="G959" s="38"/>
      <c r="H959" s="44"/>
    </row>
    <row r="960" spans="1:8" s="2" customFormat="1" ht="16.8" customHeight="1">
      <c r="A960" s="38"/>
      <c r="B960" s="44"/>
      <c r="C960" s="285" t="s">
        <v>221</v>
      </c>
      <c r="D960" s="286" t="s">
        <v>221</v>
      </c>
      <c r="E960" s="287" t="s">
        <v>28</v>
      </c>
      <c r="F960" s="288">
        <v>164.713</v>
      </c>
      <c r="G960" s="38"/>
      <c r="H960" s="44"/>
    </row>
    <row r="961" spans="1:8" s="2" customFormat="1" ht="16.8" customHeight="1">
      <c r="A961" s="38"/>
      <c r="B961" s="44"/>
      <c r="C961" s="289" t="s">
        <v>221</v>
      </c>
      <c r="D961" s="289" t="s">
        <v>2347</v>
      </c>
      <c r="E961" s="17" t="s">
        <v>28</v>
      </c>
      <c r="F961" s="290">
        <v>164.713</v>
      </c>
      <c r="G961" s="38"/>
      <c r="H961" s="44"/>
    </row>
    <row r="962" spans="1:8" s="2" customFormat="1" ht="16.8" customHeight="1">
      <c r="A962" s="38"/>
      <c r="B962" s="44"/>
      <c r="C962" s="291" t="s">
        <v>6060</v>
      </c>
      <c r="D962" s="38"/>
      <c r="E962" s="38"/>
      <c r="F962" s="38"/>
      <c r="G962" s="38"/>
      <c r="H962" s="44"/>
    </row>
    <row r="963" spans="1:8" s="2" customFormat="1" ht="12">
      <c r="A963" s="38"/>
      <c r="B963" s="44"/>
      <c r="C963" s="289" t="s">
        <v>2343</v>
      </c>
      <c r="D963" s="289" t="s">
        <v>6061</v>
      </c>
      <c r="E963" s="17" t="s">
        <v>398</v>
      </c>
      <c r="F963" s="290">
        <v>325.863</v>
      </c>
      <c r="G963" s="38"/>
      <c r="H963" s="44"/>
    </row>
    <row r="964" spans="1:8" s="2" customFormat="1" ht="16.8" customHeight="1">
      <c r="A964" s="38"/>
      <c r="B964" s="44"/>
      <c r="C964" s="285" t="s">
        <v>2443</v>
      </c>
      <c r="D964" s="286" t="s">
        <v>2443</v>
      </c>
      <c r="E964" s="287" t="s">
        <v>28</v>
      </c>
      <c r="F964" s="288">
        <v>1</v>
      </c>
      <c r="G964" s="38"/>
      <c r="H964" s="44"/>
    </row>
    <row r="965" spans="1:8" s="2" customFormat="1" ht="16.8" customHeight="1">
      <c r="A965" s="38"/>
      <c r="B965" s="44"/>
      <c r="C965" s="289" t="s">
        <v>2443</v>
      </c>
      <c r="D965" s="289" t="s">
        <v>2444</v>
      </c>
      <c r="E965" s="17" t="s">
        <v>28</v>
      </c>
      <c r="F965" s="290">
        <v>1</v>
      </c>
      <c r="G965" s="38"/>
      <c r="H965" s="44"/>
    </row>
    <row r="966" spans="1:8" s="2" customFormat="1" ht="16.8" customHeight="1">
      <c r="A966" s="38"/>
      <c r="B966" s="44"/>
      <c r="C966" s="285" t="s">
        <v>2450</v>
      </c>
      <c r="D966" s="286" t="s">
        <v>2450</v>
      </c>
      <c r="E966" s="287" t="s">
        <v>28</v>
      </c>
      <c r="F966" s="288">
        <v>1</v>
      </c>
      <c r="G966" s="38"/>
      <c r="H966" s="44"/>
    </row>
    <row r="967" spans="1:8" s="2" customFormat="1" ht="16.8" customHeight="1">
      <c r="A967" s="38"/>
      <c r="B967" s="44"/>
      <c r="C967" s="289" t="s">
        <v>2450</v>
      </c>
      <c r="D967" s="289" t="s">
        <v>2451</v>
      </c>
      <c r="E967" s="17" t="s">
        <v>28</v>
      </c>
      <c r="F967" s="290">
        <v>1</v>
      </c>
      <c r="G967" s="38"/>
      <c r="H967" s="44"/>
    </row>
    <row r="968" spans="1:8" s="2" customFormat="1" ht="16.8" customHeight="1">
      <c r="A968" s="38"/>
      <c r="B968" s="44"/>
      <c r="C968" s="285" t="s">
        <v>223</v>
      </c>
      <c r="D968" s="286" t="s">
        <v>223</v>
      </c>
      <c r="E968" s="287" t="s">
        <v>28</v>
      </c>
      <c r="F968" s="288">
        <v>0.031</v>
      </c>
      <c r="G968" s="38"/>
      <c r="H968" s="44"/>
    </row>
    <row r="969" spans="1:8" s="2" customFormat="1" ht="16.8" customHeight="1">
      <c r="A969" s="38"/>
      <c r="B969" s="44"/>
      <c r="C969" s="289" t="s">
        <v>223</v>
      </c>
      <c r="D969" s="289" t="s">
        <v>1116</v>
      </c>
      <c r="E969" s="17" t="s">
        <v>28</v>
      </c>
      <c r="F969" s="290">
        <v>0.031</v>
      </c>
      <c r="G969" s="38"/>
      <c r="H969" s="44"/>
    </row>
    <row r="970" spans="1:8" s="2" customFormat="1" ht="16.8" customHeight="1">
      <c r="A970" s="38"/>
      <c r="B970" s="44"/>
      <c r="C970" s="291" t="s">
        <v>6060</v>
      </c>
      <c r="D970" s="38"/>
      <c r="E970" s="38"/>
      <c r="F970" s="38"/>
      <c r="G970" s="38"/>
      <c r="H970" s="44"/>
    </row>
    <row r="971" spans="1:8" s="2" customFormat="1" ht="16.8" customHeight="1">
      <c r="A971" s="38"/>
      <c r="B971" s="44"/>
      <c r="C971" s="289" t="s">
        <v>1111</v>
      </c>
      <c r="D971" s="289" t="s">
        <v>1112</v>
      </c>
      <c r="E971" s="17" t="s">
        <v>540</v>
      </c>
      <c r="F971" s="290">
        <v>0.087</v>
      </c>
      <c r="G971" s="38"/>
      <c r="H971" s="44"/>
    </row>
    <row r="972" spans="1:8" s="2" customFormat="1" ht="16.8" customHeight="1">
      <c r="A972" s="38"/>
      <c r="B972" s="44"/>
      <c r="C972" s="285" t="s">
        <v>145</v>
      </c>
      <c r="D972" s="286" t="s">
        <v>145</v>
      </c>
      <c r="E972" s="287" t="s">
        <v>28</v>
      </c>
      <c r="F972" s="288">
        <v>17.385</v>
      </c>
      <c r="G972" s="38"/>
      <c r="H972" s="44"/>
    </row>
    <row r="973" spans="1:8" s="2" customFormat="1" ht="16.8" customHeight="1">
      <c r="A973" s="38"/>
      <c r="B973" s="44"/>
      <c r="C973" s="289" t="s">
        <v>145</v>
      </c>
      <c r="D973" s="289" t="s">
        <v>416</v>
      </c>
      <c r="E973" s="17" t="s">
        <v>28</v>
      </c>
      <c r="F973" s="290">
        <v>17.385</v>
      </c>
      <c r="G973" s="38"/>
      <c r="H973" s="44"/>
    </row>
    <row r="974" spans="1:8" s="2" customFormat="1" ht="16.8" customHeight="1">
      <c r="A974" s="38"/>
      <c r="B974" s="44"/>
      <c r="C974" s="291" t="s">
        <v>6060</v>
      </c>
      <c r="D974" s="38"/>
      <c r="E974" s="38"/>
      <c r="F974" s="38"/>
      <c r="G974" s="38"/>
      <c r="H974" s="44"/>
    </row>
    <row r="975" spans="1:8" s="2" customFormat="1" ht="12">
      <c r="A975" s="38"/>
      <c r="B975" s="44"/>
      <c r="C975" s="289" t="s">
        <v>443</v>
      </c>
      <c r="D975" s="289" t="s">
        <v>6064</v>
      </c>
      <c r="E975" s="17" t="s">
        <v>355</v>
      </c>
      <c r="F975" s="290">
        <v>446.156</v>
      </c>
      <c r="G975" s="38"/>
      <c r="H975" s="44"/>
    </row>
    <row r="976" spans="1:8" s="2" customFormat="1" ht="16.8" customHeight="1">
      <c r="A976" s="38"/>
      <c r="B976" s="44"/>
      <c r="C976" s="285" t="s">
        <v>225</v>
      </c>
      <c r="D976" s="286" t="s">
        <v>225</v>
      </c>
      <c r="E976" s="287" t="s">
        <v>28</v>
      </c>
      <c r="F976" s="288">
        <v>111.225</v>
      </c>
      <c r="G976" s="38"/>
      <c r="H976" s="44"/>
    </row>
    <row r="977" spans="1:8" s="2" customFormat="1" ht="16.8" customHeight="1">
      <c r="A977" s="38"/>
      <c r="B977" s="44"/>
      <c r="C977" s="289" t="s">
        <v>225</v>
      </c>
      <c r="D977" s="289" t="s">
        <v>1137</v>
      </c>
      <c r="E977" s="17" t="s">
        <v>28</v>
      </c>
      <c r="F977" s="290">
        <v>111.225</v>
      </c>
      <c r="G977" s="38"/>
      <c r="H977" s="44"/>
    </row>
    <row r="978" spans="1:8" s="2" customFormat="1" ht="16.8" customHeight="1">
      <c r="A978" s="38"/>
      <c r="B978" s="44"/>
      <c r="C978" s="291" t="s">
        <v>6060</v>
      </c>
      <c r="D978" s="38"/>
      <c r="E978" s="38"/>
      <c r="F978" s="38"/>
      <c r="G978" s="38"/>
      <c r="H978" s="44"/>
    </row>
    <row r="979" spans="1:8" s="2" customFormat="1" ht="12">
      <c r="A979" s="38"/>
      <c r="B979" s="44"/>
      <c r="C979" s="289" t="s">
        <v>1132</v>
      </c>
      <c r="D979" s="289" t="s">
        <v>1133</v>
      </c>
      <c r="E979" s="17" t="s">
        <v>398</v>
      </c>
      <c r="F979" s="290">
        <v>336.788</v>
      </c>
      <c r="G979" s="38"/>
      <c r="H979" s="44"/>
    </row>
    <row r="980" spans="1:8" s="2" customFormat="1" ht="16.8" customHeight="1">
      <c r="A980" s="38"/>
      <c r="B980" s="44"/>
      <c r="C980" s="285" t="s">
        <v>227</v>
      </c>
      <c r="D980" s="286" t="s">
        <v>227</v>
      </c>
      <c r="E980" s="287" t="s">
        <v>28</v>
      </c>
      <c r="F980" s="288">
        <v>4</v>
      </c>
      <c r="G980" s="38"/>
      <c r="H980" s="44"/>
    </row>
    <row r="981" spans="1:8" s="2" customFormat="1" ht="16.8" customHeight="1">
      <c r="A981" s="38"/>
      <c r="B981" s="44"/>
      <c r="C981" s="289" t="s">
        <v>227</v>
      </c>
      <c r="D981" s="289" t="s">
        <v>228</v>
      </c>
      <c r="E981" s="17" t="s">
        <v>28</v>
      </c>
      <c r="F981" s="290">
        <v>4</v>
      </c>
      <c r="G981" s="38"/>
      <c r="H981" s="44"/>
    </row>
    <row r="982" spans="1:8" s="2" customFormat="1" ht="16.8" customHeight="1">
      <c r="A982" s="38"/>
      <c r="B982" s="44"/>
      <c r="C982" s="291" t="s">
        <v>6060</v>
      </c>
      <c r="D982" s="38"/>
      <c r="E982" s="38"/>
      <c r="F982" s="38"/>
      <c r="G982" s="38"/>
      <c r="H982" s="44"/>
    </row>
    <row r="983" spans="1:8" s="2" customFormat="1" ht="12">
      <c r="A983" s="38"/>
      <c r="B983" s="44"/>
      <c r="C983" s="289" t="s">
        <v>1141</v>
      </c>
      <c r="D983" s="289" t="s">
        <v>1142</v>
      </c>
      <c r="E983" s="17" t="s">
        <v>1086</v>
      </c>
      <c r="F983" s="290">
        <v>10</v>
      </c>
      <c r="G983" s="38"/>
      <c r="H983" s="44"/>
    </row>
    <row r="984" spans="1:8" s="2" customFormat="1" ht="16.8" customHeight="1">
      <c r="A984" s="38"/>
      <c r="B984" s="44"/>
      <c r="C984" s="285" t="s">
        <v>150</v>
      </c>
      <c r="D984" s="286" t="s">
        <v>150</v>
      </c>
      <c r="E984" s="287" t="s">
        <v>28</v>
      </c>
      <c r="F984" s="288">
        <v>-86.216</v>
      </c>
      <c r="G984" s="38"/>
      <c r="H984" s="44"/>
    </row>
    <row r="985" spans="1:8" s="2" customFormat="1" ht="16.8" customHeight="1">
      <c r="A985" s="38"/>
      <c r="B985" s="44"/>
      <c r="C985" s="289" t="s">
        <v>150</v>
      </c>
      <c r="D985" s="289" t="s">
        <v>457</v>
      </c>
      <c r="E985" s="17" t="s">
        <v>28</v>
      </c>
      <c r="F985" s="290">
        <v>-86.216</v>
      </c>
      <c r="G985" s="38"/>
      <c r="H985" s="44"/>
    </row>
    <row r="986" spans="1:8" s="2" customFormat="1" ht="16.8" customHeight="1">
      <c r="A986" s="38"/>
      <c r="B986" s="44"/>
      <c r="C986" s="291" t="s">
        <v>6060</v>
      </c>
      <c r="D986" s="38"/>
      <c r="E986" s="38"/>
      <c r="F986" s="38"/>
      <c r="G986" s="38"/>
      <c r="H986" s="44"/>
    </row>
    <row r="987" spans="1:8" s="2" customFormat="1" ht="12">
      <c r="A987" s="38"/>
      <c r="B987" s="44"/>
      <c r="C987" s="289" t="s">
        <v>452</v>
      </c>
      <c r="D987" s="289" t="s">
        <v>453</v>
      </c>
      <c r="E987" s="17" t="s">
        <v>355</v>
      </c>
      <c r="F987" s="290">
        <v>353.361</v>
      </c>
      <c r="G987" s="38"/>
      <c r="H987" s="44"/>
    </row>
    <row r="988" spans="1:8" s="2" customFormat="1" ht="16.8" customHeight="1">
      <c r="A988" s="38"/>
      <c r="B988" s="44"/>
      <c r="C988" s="285" t="s">
        <v>229</v>
      </c>
      <c r="D988" s="286" t="s">
        <v>229</v>
      </c>
      <c r="E988" s="287" t="s">
        <v>28</v>
      </c>
      <c r="F988" s="288">
        <v>86.55</v>
      </c>
      <c r="G988" s="38"/>
      <c r="H988" s="44"/>
    </row>
    <row r="989" spans="1:8" s="2" customFormat="1" ht="16.8" customHeight="1">
      <c r="A989" s="38"/>
      <c r="B989" s="44"/>
      <c r="C989" s="289" t="s">
        <v>229</v>
      </c>
      <c r="D989" s="289" t="s">
        <v>1217</v>
      </c>
      <c r="E989" s="17" t="s">
        <v>28</v>
      </c>
      <c r="F989" s="290">
        <v>86.55</v>
      </c>
      <c r="G989" s="38"/>
      <c r="H989" s="44"/>
    </row>
    <row r="990" spans="1:8" s="2" customFormat="1" ht="16.8" customHeight="1">
      <c r="A990" s="38"/>
      <c r="B990" s="44"/>
      <c r="C990" s="291" t="s">
        <v>6060</v>
      </c>
      <c r="D990" s="38"/>
      <c r="E990" s="38"/>
      <c r="F990" s="38"/>
      <c r="G990" s="38"/>
      <c r="H990" s="44"/>
    </row>
    <row r="991" spans="1:8" s="2" customFormat="1" ht="16.8" customHeight="1">
      <c r="A991" s="38"/>
      <c r="B991" s="44"/>
      <c r="C991" s="289" t="s">
        <v>1212</v>
      </c>
      <c r="D991" s="289" t="s">
        <v>1213</v>
      </c>
      <c r="E991" s="17" t="s">
        <v>612</v>
      </c>
      <c r="F991" s="290">
        <v>139.85</v>
      </c>
      <c r="G991" s="38"/>
      <c r="H991" s="44"/>
    </row>
    <row r="992" spans="1:8" s="2" customFormat="1" ht="16.8" customHeight="1">
      <c r="A992" s="38"/>
      <c r="B992" s="44"/>
      <c r="C992" s="285" t="s">
        <v>233</v>
      </c>
      <c r="D992" s="286" t="s">
        <v>233</v>
      </c>
      <c r="E992" s="287" t="s">
        <v>28</v>
      </c>
      <c r="F992" s="288">
        <v>20.978</v>
      </c>
      <c r="G992" s="38"/>
      <c r="H992" s="44"/>
    </row>
    <row r="993" spans="1:8" s="2" customFormat="1" ht="16.8" customHeight="1">
      <c r="A993" s="38"/>
      <c r="B993" s="44"/>
      <c r="C993" s="289" t="s">
        <v>233</v>
      </c>
      <c r="D993" s="289" t="s">
        <v>1243</v>
      </c>
      <c r="E993" s="17" t="s">
        <v>28</v>
      </c>
      <c r="F993" s="290">
        <v>20.978</v>
      </c>
      <c r="G993" s="38"/>
      <c r="H993" s="44"/>
    </row>
    <row r="994" spans="1:8" s="2" customFormat="1" ht="16.8" customHeight="1">
      <c r="A994" s="38"/>
      <c r="B994" s="44"/>
      <c r="C994" s="291" t="s">
        <v>6060</v>
      </c>
      <c r="D994" s="38"/>
      <c r="E994" s="38"/>
      <c r="F994" s="38"/>
      <c r="G994" s="38"/>
      <c r="H994" s="44"/>
    </row>
    <row r="995" spans="1:8" s="2" customFormat="1" ht="12">
      <c r="A995" s="38"/>
      <c r="B995" s="44"/>
      <c r="C995" s="289" t="s">
        <v>1239</v>
      </c>
      <c r="D995" s="289" t="s">
        <v>6065</v>
      </c>
      <c r="E995" s="17" t="s">
        <v>398</v>
      </c>
      <c r="F995" s="290">
        <v>182.128</v>
      </c>
      <c r="G995" s="38"/>
      <c r="H995" s="44"/>
    </row>
    <row r="996" spans="1:8" s="2" customFormat="1" ht="16.8" customHeight="1">
      <c r="A996" s="38"/>
      <c r="B996" s="44"/>
      <c r="C996" s="285" t="s">
        <v>235</v>
      </c>
      <c r="D996" s="286" t="s">
        <v>235</v>
      </c>
      <c r="E996" s="287" t="s">
        <v>28</v>
      </c>
      <c r="F996" s="288">
        <v>27.045</v>
      </c>
      <c r="G996" s="38"/>
      <c r="H996" s="44"/>
    </row>
    <row r="997" spans="1:8" s="2" customFormat="1" ht="16.8" customHeight="1">
      <c r="A997" s="38"/>
      <c r="B997" s="44"/>
      <c r="C997" s="289" t="s">
        <v>235</v>
      </c>
      <c r="D997" s="289" t="s">
        <v>1258</v>
      </c>
      <c r="E997" s="17" t="s">
        <v>28</v>
      </c>
      <c r="F997" s="290">
        <v>27.045</v>
      </c>
      <c r="G997" s="38"/>
      <c r="H997" s="44"/>
    </row>
    <row r="998" spans="1:8" s="2" customFormat="1" ht="16.8" customHeight="1">
      <c r="A998" s="38"/>
      <c r="B998" s="44"/>
      <c r="C998" s="291" t="s">
        <v>6060</v>
      </c>
      <c r="D998" s="38"/>
      <c r="E998" s="38"/>
      <c r="F998" s="38"/>
      <c r="G998" s="38"/>
      <c r="H998" s="44"/>
    </row>
    <row r="999" spans="1:8" s="2" customFormat="1" ht="16.8" customHeight="1">
      <c r="A999" s="38"/>
      <c r="B999" s="44"/>
      <c r="C999" s="289" t="s">
        <v>1253</v>
      </c>
      <c r="D999" s="289" t="s">
        <v>1254</v>
      </c>
      <c r="E999" s="17" t="s">
        <v>398</v>
      </c>
      <c r="F999" s="290">
        <v>228.783</v>
      </c>
      <c r="G999" s="38"/>
      <c r="H999" s="44"/>
    </row>
    <row r="1000" spans="1:8" s="2" customFormat="1" ht="16.8" customHeight="1">
      <c r="A1000" s="38"/>
      <c r="B1000" s="44"/>
      <c r="C1000" s="285" t="s">
        <v>237</v>
      </c>
      <c r="D1000" s="286" t="s">
        <v>237</v>
      </c>
      <c r="E1000" s="287" t="s">
        <v>28</v>
      </c>
      <c r="F1000" s="288">
        <v>3.68</v>
      </c>
      <c r="G1000" s="38"/>
      <c r="H1000" s="44"/>
    </row>
    <row r="1001" spans="1:8" s="2" customFormat="1" ht="16.8" customHeight="1">
      <c r="A1001" s="38"/>
      <c r="B1001" s="44"/>
      <c r="C1001" s="289" t="s">
        <v>237</v>
      </c>
      <c r="D1001" s="289" t="s">
        <v>1302</v>
      </c>
      <c r="E1001" s="17" t="s">
        <v>28</v>
      </c>
      <c r="F1001" s="290">
        <v>3.68</v>
      </c>
      <c r="G1001" s="38"/>
      <c r="H1001" s="44"/>
    </row>
    <row r="1002" spans="1:8" s="2" customFormat="1" ht="16.8" customHeight="1">
      <c r="A1002" s="38"/>
      <c r="B1002" s="44"/>
      <c r="C1002" s="291" t="s">
        <v>6060</v>
      </c>
      <c r="D1002" s="38"/>
      <c r="E1002" s="38"/>
      <c r="F1002" s="38"/>
      <c r="G1002" s="38"/>
      <c r="H1002" s="44"/>
    </row>
    <row r="1003" spans="1:8" s="2" customFormat="1" ht="12">
      <c r="A1003" s="38"/>
      <c r="B1003" s="44"/>
      <c r="C1003" s="289" t="s">
        <v>1297</v>
      </c>
      <c r="D1003" s="289" t="s">
        <v>1298</v>
      </c>
      <c r="E1003" s="17" t="s">
        <v>355</v>
      </c>
      <c r="F1003" s="290">
        <v>9.848</v>
      </c>
      <c r="G1003" s="38"/>
      <c r="H1003" s="44"/>
    </row>
    <row r="1004" spans="1:8" s="2" customFormat="1" ht="16.8" customHeight="1">
      <c r="A1004" s="38"/>
      <c r="B1004" s="44"/>
      <c r="C1004" s="285" t="s">
        <v>245</v>
      </c>
      <c r="D1004" s="286" t="s">
        <v>245</v>
      </c>
      <c r="E1004" s="287" t="s">
        <v>28</v>
      </c>
      <c r="F1004" s="288">
        <v>55.7</v>
      </c>
      <c r="G1004" s="38"/>
      <c r="H1004" s="44"/>
    </row>
    <row r="1005" spans="1:8" s="2" customFormat="1" ht="16.8" customHeight="1">
      <c r="A1005" s="38"/>
      <c r="B1005" s="44"/>
      <c r="C1005" s="289" t="s">
        <v>245</v>
      </c>
      <c r="D1005" s="289" t="s">
        <v>1314</v>
      </c>
      <c r="E1005" s="17" t="s">
        <v>28</v>
      </c>
      <c r="F1005" s="290">
        <v>55.7</v>
      </c>
      <c r="G1005" s="38"/>
      <c r="H1005" s="44"/>
    </row>
    <row r="1006" spans="1:8" s="2" customFormat="1" ht="16.8" customHeight="1">
      <c r="A1006" s="38"/>
      <c r="B1006" s="44"/>
      <c r="C1006" s="291" t="s">
        <v>6060</v>
      </c>
      <c r="D1006" s="38"/>
      <c r="E1006" s="38"/>
      <c r="F1006" s="38"/>
      <c r="G1006" s="38"/>
      <c r="H1006" s="44"/>
    </row>
    <row r="1007" spans="1:8" s="2" customFormat="1" ht="12">
      <c r="A1007" s="38"/>
      <c r="B1007" s="44"/>
      <c r="C1007" s="289" t="s">
        <v>1308</v>
      </c>
      <c r="D1007" s="289" t="s">
        <v>1309</v>
      </c>
      <c r="E1007" s="17" t="s">
        <v>612</v>
      </c>
      <c r="F1007" s="290">
        <v>323.08</v>
      </c>
      <c r="G1007" s="38"/>
      <c r="H1007" s="44"/>
    </row>
    <row r="1008" spans="1:8" s="2" customFormat="1" ht="16.8" customHeight="1">
      <c r="A1008" s="38"/>
      <c r="B1008" s="44"/>
      <c r="C1008" s="285" t="s">
        <v>247</v>
      </c>
      <c r="D1008" s="286" t="s">
        <v>247</v>
      </c>
      <c r="E1008" s="287" t="s">
        <v>28</v>
      </c>
      <c r="F1008" s="288">
        <v>10.29</v>
      </c>
      <c r="G1008" s="38"/>
      <c r="H1008" s="44"/>
    </row>
    <row r="1009" spans="1:8" s="2" customFormat="1" ht="16.8" customHeight="1">
      <c r="A1009" s="38"/>
      <c r="B1009" s="44"/>
      <c r="C1009" s="289" t="s">
        <v>247</v>
      </c>
      <c r="D1009" s="289" t="s">
        <v>1328</v>
      </c>
      <c r="E1009" s="17" t="s">
        <v>28</v>
      </c>
      <c r="F1009" s="290">
        <v>10.29</v>
      </c>
      <c r="G1009" s="38"/>
      <c r="H1009" s="44"/>
    </row>
    <row r="1010" spans="1:8" s="2" customFormat="1" ht="16.8" customHeight="1">
      <c r="A1010" s="38"/>
      <c r="B1010" s="44"/>
      <c r="C1010" s="291" t="s">
        <v>6060</v>
      </c>
      <c r="D1010" s="38"/>
      <c r="E1010" s="38"/>
      <c r="F1010" s="38"/>
      <c r="G1010" s="38"/>
      <c r="H1010" s="44"/>
    </row>
    <row r="1011" spans="1:8" s="2" customFormat="1" ht="16.8" customHeight="1">
      <c r="A1011" s="38"/>
      <c r="B1011" s="44"/>
      <c r="C1011" s="289" t="s">
        <v>1324</v>
      </c>
      <c r="D1011" s="289" t="s">
        <v>1325</v>
      </c>
      <c r="E1011" s="17" t="s">
        <v>398</v>
      </c>
      <c r="F1011" s="290">
        <v>71.29</v>
      </c>
      <c r="G1011" s="38"/>
      <c r="H1011" s="44"/>
    </row>
    <row r="1012" spans="1:8" s="2" customFormat="1" ht="16.8" customHeight="1">
      <c r="A1012" s="38"/>
      <c r="B1012" s="44"/>
      <c r="C1012" s="285" t="s">
        <v>249</v>
      </c>
      <c r="D1012" s="286" t="s">
        <v>249</v>
      </c>
      <c r="E1012" s="287" t="s">
        <v>28</v>
      </c>
      <c r="F1012" s="288">
        <v>0.853</v>
      </c>
      <c r="G1012" s="38"/>
      <c r="H1012" s="44"/>
    </row>
    <row r="1013" spans="1:8" s="2" customFormat="1" ht="16.8" customHeight="1">
      <c r="A1013" s="38"/>
      <c r="B1013" s="44"/>
      <c r="C1013" s="289" t="s">
        <v>249</v>
      </c>
      <c r="D1013" s="289" t="s">
        <v>1343</v>
      </c>
      <c r="E1013" s="17" t="s">
        <v>28</v>
      </c>
      <c r="F1013" s="290">
        <v>0.853</v>
      </c>
      <c r="G1013" s="38"/>
      <c r="H1013" s="44"/>
    </row>
    <row r="1014" spans="1:8" s="2" customFormat="1" ht="16.8" customHeight="1">
      <c r="A1014" s="38"/>
      <c r="B1014" s="44"/>
      <c r="C1014" s="291" t="s">
        <v>6060</v>
      </c>
      <c r="D1014" s="38"/>
      <c r="E1014" s="38"/>
      <c r="F1014" s="38"/>
      <c r="G1014" s="38"/>
      <c r="H1014" s="44"/>
    </row>
    <row r="1015" spans="1:8" s="2" customFormat="1" ht="16.8" customHeight="1">
      <c r="A1015" s="38"/>
      <c r="B1015" s="44"/>
      <c r="C1015" s="289" t="s">
        <v>1338</v>
      </c>
      <c r="D1015" s="289" t="s">
        <v>1339</v>
      </c>
      <c r="E1015" s="17" t="s">
        <v>355</v>
      </c>
      <c r="F1015" s="290">
        <v>2.578</v>
      </c>
      <c r="G1015" s="38"/>
      <c r="H1015" s="44"/>
    </row>
    <row r="1016" spans="1:8" s="2" customFormat="1" ht="16.8" customHeight="1">
      <c r="A1016" s="38"/>
      <c r="B1016" s="44"/>
      <c r="C1016" s="285" t="s">
        <v>252</v>
      </c>
      <c r="D1016" s="286" t="s">
        <v>252</v>
      </c>
      <c r="E1016" s="287" t="s">
        <v>28</v>
      </c>
      <c r="F1016" s="288">
        <v>49.132</v>
      </c>
      <c r="G1016" s="38"/>
      <c r="H1016" s="44"/>
    </row>
    <row r="1017" spans="1:8" s="2" customFormat="1" ht="16.8" customHeight="1">
      <c r="A1017" s="38"/>
      <c r="B1017" s="44"/>
      <c r="C1017" s="289" t="s">
        <v>252</v>
      </c>
      <c r="D1017" s="289" t="s">
        <v>1364</v>
      </c>
      <c r="E1017" s="17" t="s">
        <v>28</v>
      </c>
      <c r="F1017" s="290">
        <v>49.132</v>
      </c>
      <c r="G1017" s="38"/>
      <c r="H1017" s="44"/>
    </row>
    <row r="1018" spans="1:8" s="2" customFormat="1" ht="16.8" customHeight="1">
      <c r="A1018" s="38"/>
      <c r="B1018" s="44"/>
      <c r="C1018" s="291" t="s">
        <v>6060</v>
      </c>
      <c r="D1018" s="38"/>
      <c r="E1018" s="38"/>
      <c r="F1018" s="38"/>
      <c r="G1018" s="38"/>
      <c r="H1018" s="44"/>
    </row>
    <row r="1019" spans="1:8" s="2" customFormat="1" ht="12">
      <c r="A1019" s="38"/>
      <c r="B1019" s="44"/>
      <c r="C1019" s="289" t="s">
        <v>1359</v>
      </c>
      <c r="D1019" s="289" t="s">
        <v>1360</v>
      </c>
      <c r="E1019" s="17" t="s">
        <v>398</v>
      </c>
      <c r="F1019" s="290">
        <v>81.292</v>
      </c>
      <c r="G1019" s="38"/>
      <c r="H1019" s="44"/>
    </row>
    <row r="1020" spans="1:8" s="2" customFormat="1" ht="16.8" customHeight="1">
      <c r="A1020" s="38"/>
      <c r="B1020" s="44"/>
      <c r="C1020" s="285" t="s">
        <v>255</v>
      </c>
      <c r="D1020" s="286" t="s">
        <v>255</v>
      </c>
      <c r="E1020" s="287" t="s">
        <v>28</v>
      </c>
      <c r="F1020" s="288">
        <v>0.81</v>
      </c>
      <c r="G1020" s="38"/>
      <c r="H1020" s="44"/>
    </row>
    <row r="1021" spans="1:8" s="2" customFormat="1" ht="16.8" customHeight="1">
      <c r="A1021" s="38"/>
      <c r="B1021" s="44"/>
      <c r="C1021" s="289" t="s">
        <v>255</v>
      </c>
      <c r="D1021" s="289" t="s">
        <v>1391</v>
      </c>
      <c r="E1021" s="17" t="s">
        <v>28</v>
      </c>
      <c r="F1021" s="290">
        <v>0.81</v>
      </c>
      <c r="G1021" s="38"/>
      <c r="H1021" s="44"/>
    </row>
    <row r="1022" spans="1:8" s="2" customFormat="1" ht="16.8" customHeight="1">
      <c r="A1022" s="38"/>
      <c r="B1022" s="44"/>
      <c r="C1022" s="291" t="s">
        <v>6060</v>
      </c>
      <c r="D1022" s="38"/>
      <c r="E1022" s="38"/>
      <c r="F1022" s="38"/>
      <c r="G1022" s="38"/>
      <c r="H1022" s="44"/>
    </row>
    <row r="1023" spans="1:8" s="2" customFormat="1" ht="16.8" customHeight="1">
      <c r="A1023" s="38"/>
      <c r="B1023" s="44"/>
      <c r="C1023" s="289" t="s">
        <v>1386</v>
      </c>
      <c r="D1023" s="289" t="s">
        <v>1387</v>
      </c>
      <c r="E1023" s="17" t="s">
        <v>355</v>
      </c>
      <c r="F1023" s="290">
        <v>3.68</v>
      </c>
      <c r="G1023" s="38"/>
      <c r="H1023" s="44"/>
    </row>
    <row r="1024" spans="1:8" s="2" customFormat="1" ht="16.8" customHeight="1">
      <c r="A1024" s="38"/>
      <c r="B1024" s="44"/>
      <c r="C1024" s="285" t="s">
        <v>258</v>
      </c>
      <c r="D1024" s="286" t="s">
        <v>258</v>
      </c>
      <c r="E1024" s="287" t="s">
        <v>28</v>
      </c>
      <c r="F1024" s="288">
        <v>1.545</v>
      </c>
      <c r="G1024" s="38"/>
      <c r="H1024" s="44"/>
    </row>
    <row r="1025" spans="1:8" s="2" customFormat="1" ht="16.8" customHeight="1">
      <c r="A1025" s="38"/>
      <c r="B1025" s="44"/>
      <c r="C1025" s="289" t="s">
        <v>258</v>
      </c>
      <c r="D1025" s="289" t="s">
        <v>1399</v>
      </c>
      <c r="E1025" s="17" t="s">
        <v>28</v>
      </c>
      <c r="F1025" s="290">
        <v>1.545</v>
      </c>
      <c r="G1025" s="38"/>
      <c r="H1025" s="44"/>
    </row>
    <row r="1026" spans="1:8" s="2" customFormat="1" ht="16.8" customHeight="1">
      <c r="A1026" s="38"/>
      <c r="B1026" s="44"/>
      <c r="C1026" s="291" t="s">
        <v>6060</v>
      </c>
      <c r="D1026" s="38"/>
      <c r="E1026" s="38"/>
      <c r="F1026" s="38"/>
      <c r="G1026" s="38"/>
      <c r="H1026" s="44"/>
    </row>
    <row r="1027" spans="1:8" s="2" customFormat="1" ht="12">
      <c r="A1027" s="38"/>
      <c r="B1027" s="44"/>
      <c r="C1027" s="289" t="s">
        <v>1395</v>
      </c>
      <c r="D1027" s="289" t="s">
        <v>1396</v>
      </c>
      <c r="E1027" s="17" t="s">
        <v>355</v>
      </c>
      <c r="F1027" s="290">
        <v>5.859</v>
      </c>
      <c r="G1027" s="38"/>
      <c r="H1027" s="44"/>
    </row>
    <row r="1028" spans="1:8" s="2" customFormat="1" ht="16.8" customHeight="1">
      <c r="A1028" s="38"/>
      <c r="B1028" s="44"/>
      <c r="C1028" s="285" t="s">
        <v>263</v>
      </c>
      <c r="D1028" s="286" t="s">
        <v>263</v>
      </c>
      <c r="E1028" s="287" t="s">
        <v>28</v>
      </c>
      <c r="F1028" s="288">
        <v>34.86</v>
      </c>
      <c r="G1028" s="38"/>
      <c r="H1028" s="44"/>
    </row>
    <row r="1029" spans="1:8" s="2" customFormat="1" ht="16.8" customHeight="1">
      <c r="A1029" s="38"/>
      <c r="B1029" s="44"/>
      <c r="C1029" s="289" t="s">
        <v>263</v>
      </c>
      <c r="D1029" s="289" t="s">
        <v>1408</v>
      </c>
      <c r="E1029" s="17" t="s">
        <v>28</v>
      </c>
      <c r="F1029" s="290">
        <v>34.86</v>
      </c>
      <c r="G1029" s="38"/>
      <c r="H1029" s="44"/>
    </row>
    <row r="1030" spans="1:8" s="2" customFormat="1" ht="16.8" customHeight="1">
      <c r="A1030" s="38"/>
      <c r="B1030" s="44"/>
      <c r="C1030" s="291" t="s">
        <v>6060</v>
      </c>
      <c r="D1030" s="38"/>
      <c r="E1030" s="38"/>
      <c r="F1030" s="38"/>
      <c r="G1030" s="38"/>
      <c r="H1030" s="44"/>
    </row>
    <row r="1031" spans="1:8" s="2" customFormat="1" ht="16.8" customHeight="1">
      <c r="A1031" s="38"/>
      <c r="B1031" s="44"/>
      <c r="C1031" s="289" t="s">
        <v>1403</v>
      </c>
      <c r="D1031" s="289" t="s">
        <v>1404</v>
      </c>
      <c r="E1031" s="17" t="s">
        <v>612</v>
      </c>
      <c r="F1031" s="290">
        <v>90.56</v>
      </c>
      <c r="G1031" s="38"/>
      <c r="H1031" s="44"/>
    </row>
    <row r="1032" spans="1:8" s="2" customFormat="1" ht="16.8" customHeight="1">
      <c r="A1032" s="38"/>
      <c r="B1032" s="44"/>
      <c r="C1032" s="285" t="s">
        <v>266</v>
      </c>
      <c r="D1032" s="286" t="s">
        <v>266</v>
      </c>
      <c r="E1032" s="287" t="s">
        <v>28</v>
      </c>
      <c r="F1032" s="288">
        <v>87.636</v>
      </c>
      <c r="G1032" s="38"/>
      <c r="H1032" s="44"/>
    </row>
    <row r="1033" spans="1:8" s="2" customFormat="1" ht="16.8" customHeight="1">
      <c r="A1033" s="38"/>
      <c r="B1033" s="44"/>
      <c r="C1033" s="289" t="s">
        <v>266</v>
      </c>
      <c r="D1033" s="289" t="s">
        <v>1417</v>
      </c>
      <c r="E1033" s="17" t="s">
        <v>28</v>
      </c>
      <c r="F1033" s="290">
        <v>87.636</v>
      </c>
      <c r="G1033" s="38"/>
      <c r="H1033" s="44"/>
    </row>
    <row r="1034" spans="1:8" s="2" customFormat="1" ht="16.8" customHeight="1">
      <c r="A1034" s="38"/>
      <c r="B1034" s="44"/>
      <c r="C1034" s="291" t="s">
        <v>6060</v>
      </c>
      <c r="D1034" s="38"/>
      <c r="E1034" s="38"/>
      <c r="F1034" s="38"/>
      <c r="G1034" s="38"/>
      <c r="H1034" s="44"/>
    </row>
    <row r="1035" spans="1:8" s="2" customFormat="1" ht="16.8" customHeight="1">
      <c r="A1035" s="38"/>
      <c r="B1035" s="44"/>
      <c r="C1035" s="289" t="s">
        <v>1412</v>
      </c>
      <c r="D1035" s="289" t="s">
        <v>1413</v>
      </c>
      <c r="E1035" s="17" t="s">
        <v>612</v>
      </c>
      <c r="F1035" s="290">
        <v>267.936</v>
      </c>
      <c r="G1035" s="38"/>
      <c r="H1035" s="44"/>
    </row>
    <row r="1036" spans="1:8" s="2" customFormat="1" ht="16.8" customHeight="1">
      <c r="A1036" s="38"/>
      <c r="B1036" s="44"/>
      <c r="C1036" s="285" t="s">
        <v>269</v>
      </c>
      <c r="D1036" s="286" t="s">
        <v>269</v>
      </c>
      <c r="E1036" s="287" t="s">
        <v>28</v>
      </c>
      <c r="F1036" s="288">
        <v>294.73</v>
      </c>
      <c r="G1036" s="38"/>
      <c r="H1036" s="44"/>
    </row>
    <row r="1037" spans="1:8" s="2" customFormat="1" ht="16.8" customHeight="1">
      <c r="A1037" s="38"/>
      <c r="B1037" s="44"/>
      <c r="C1037" s="289" t="s">
        <v>269</v>
      </c>
      <c r="D1037" s="289" t="s">
        <v>1426</v>
      </c>
      <c r="E1037" s="17" t="s">
        <v>28</v>
      </c>
      <c r="F1037" s="290">
        <v>294.73</v>
      </c>
      <c r="G1037" s="38"/>
      <c r="H1037" s="44"/>
    </row>
    <row r="1038" spans="1:8" s="2" customFormat="1" ht="16.8" customHeight="1">
      <c r="A1038" s="38"/>
      <c r="B1038" s="44"/>
      <c r="C1038" s="291" t="s">
        <v>6060</v>
      </c>
      <c r="D1038" s="38"/>
      <c r="E1038" s="38"/>
      <c r="F1038" s="38"/>
      <c r="G1038" s="38"/>
      <c r="H1038" s="44"/>
    </row>
    <row r="1039" spans="1:8" s="2" customFormat="1" ht="16.8" customHeight="1">
      <c r="A1039" s="38"/>
      <c r="B1039" s="44"/>
      <c r="C1039" s="289" t="s">
        <v>1421</v>
      </c>
      <c r="D1039" s="289" t="s">
        <v>1422</v>
      </c>
      <c r="E1039" s="17" t="s">
        <v>612</v>
      </c>
      <c r="F1039" s="290">
        <v>394.346</v>
      </c>
      <c r="G1039" s="38"/>
      <c r="H1039" s="44"/>
    </row>
    <row r="1040" spans="1:8" s="2" customFormat="1" ht="16.8" customHeight="1">
      <c r="A1040" s="38"/>
      <c r="B1040" s="44"/>
      <c r="C1040" s="285" t="s">
        <v>1447</v>
      </c>
      <c r="D1040" s="286" t="s">
        <v>1447</v>
      </c>
      <c r="E1040" s="287" t="s">
        <v>28</v>
      </c>
      <c r="F1040" s="288">
        <v>989.8</v>
      </c>
      <c r="G1040" s="38"/>
      <c r="H1040" s="44"/>
    </row>
    <row r="1041" spans="1:8" s="2" customFormat="1" ht="16.8" customHeight="1">
      <c r="A1041" s="38"/>
      <c r="B1041" s="44"/>
      <c r="C1041" s="289" t="s">
        <v>1447</v>
      </c>
      <c r="D1041" s="289" t="s">
        <v>1448</v>
      </c>
      <c r="E1041" s="17" t="s">
        <v>28</v>
      </c>
      <c r="F1041" s="290">
        <v>989.8</v>
      </c>
      <c r="G1041" s="38"/>
      <c r="H1041" s="44"/>
    </row>
    <row r="1042" spans="1:8" s="2" customFormat="1" ht="16.8" customHeight="1">
      <c r="A1042" s="38"/>
      <c r="B1042" s="44"/>
      <c r="C1042" s="285" t="s">
        <v>483</v>
      </c>
      <c r="D1042" s="286" t="s">
        <v>483</v>
      </c>
      <c r="E1042" s="287" t="s">
        <v>28</v>
      </c>
      <c r="F1042" s="288">
        <v>255.985</v>
      </c>
      <c r="G1042" s="38"/>
      <c r="H1042" s="44"/>
    </row>
    <row r="1043" spans="1:8" s="2" customFormat="1" ht="16.8" customHeight="1">
      <c r="A1043" s="38"/>
      <c r="B1043" s="44"/>
      <c r="C1043" s="289" t="s">
        <v>483</v>
      </c>
      <c r="D1043" s="289" t="s">
        <v>484</v>
      </c>
      <c r="E1043" s="17" t="s">
        <v>28</v>
      </c>
      <c r="F1043" s="290">
        <v>255.985</v>
      </c>
      <c r="G1043" s="38"/>
      <c r="H1043" s="44"/>
    </row>
    <row r="1044" spans="1:8" s="2" customFormat="1" ht="16.8" customHeight="1">
      <c r="A1044" s="38"/>
      <c r="B1044" s="44"/>
      <c r="C1044" s="285" t="s">
        <v>278</v>
      </c>
      <c r="D1044" s="286" t="s">
        <v>278</v>
      </c>
      <c r="E1044" s="287" t="s">
        <v>28</v>
      </c>
      <c r="F1044" s="288">
        <v>0.119</v>
      </c>
      <c r="G1044" s="38"/>
      <c r="H1044" s="44"/>
    </row>
    <row r="1045" spans="1:8" s="2" customFormat="1" ht="16.8" customHeight="1">
      <c r="A1045" s="38"/>
      <c r="B1045" s="44"/>
      <c r="C1045" s="289" t="s">
        <v>278</v>
      </c>
      <c r="D1045" s="289" t="s">
        <v>1491</v>
      </c>
      <c r="E1045" s="17" t="s">
        <v>28</v>
      </c>
      <c r="F1045" s="290">
        <v>0.119</v>
      </c>
      <c r="G1045" s="38"/>
      <c r="H1045" s="44"/>
    </row>
    <row r="1046" spans="1:8" s="2" customFormat="1" ht="16.8" customHeight="1">
      <c r="A1046" s="38"/>
      <c r="B1046" s="44"/>
      <c r="C1046" s="291" t="s">
        <v>6060</v>
      </c>
      <c r="D1046" s="38"/>
      <c r="E1046" s="38"/>
      <c r="F1046" s="38"/>
      <c r="G1046" s="38"/>
      <c r="H1046" s="44"/>
    </row>
    <row r="1047" spans="1:8" s="2" customFormat="1" ht="16.8" customHeight="1">
      <c r="A1047" s="38"/>
      <c r="B1047" s="44"/>
      <c r="C1047" s="289" t="s">
        <v>1486</v>
      </c>
      <c r="D1047" s="289" t="s">
        <v>1487</v>
      </c>
      <c r="E1047" s="17" t="s">
        <v>355</v>
      </c>
      <c r="F1047" s="290">
        <v>0.335</v>
      </c>
      <c r="G1047" s="38"/>
      <c r="H1047" s="44"/>
    </row>
    <row r="1048" spans="1:8" s="2" customFormat="1" ht="16.8" customHeight="1">
      <c r="A1048" s="38"/>
      <c r="B1048" s="44"/>
      <c r="C1048" s="285" t="s">
        <v>281</v>
      </c>
      <c r="D1048" s="286" t="s">
        <v>281</v>
      </c>
      <c r="E1048" s="287" t="s">
        <v>28</v>
      </c>
      <c r="F1048" s="288">
        <v>0.335</v>
      </c>
      <c r="G1048" s="38"/>
      <c r="H1048" s="44"/>
    </row>
    <row r="1049" spans="1:8" s="2" customFormat="1" ht="16.8" customHeight="1">
      <c r="A1049" s="38"/>
      <c r="B1049" s="44"/>
      <c r="C1049" s="289" t="s">
        <v>281</v>
      </c>
      <c r="D1049" s="289" t="s">
        <v>1500</v>
      </c>
      <c r="E1049" s="17" t="s">
        <v>28</v>
      </c>
      <c r="F1049" s="290">
        <v>0.335</v>
      </c>
      <c r="G1049" s="38"/>
      <c r="H1049" s="44"/>
    </row>
    <row r="1050" spans="1:8" s="2" customFormat="1" ht="16.8" customHeight="1">
      <c r="A1050" s="38"/>
      <c r="B1050" s="44"/>
      <c r="C1050" s="291" t="s">
        <v>6060</v>
      </c>
      <c r="D1050" s="38"/>
      <c r="E1050" s="38"/>
      <c r="F1050" s="38"/>
      <c r="G1050" s="38"/>
      <c r="H1050" s="44"/>
    </row>
    <row r="1051" spans="1:8" s="2" customFormat="1" ht="16.8" customHeight="1">
      <c r="A1051" s="38"/>
      <c r="B1051" s="44"/>
      <c r="C1051" s="289" t="s">
        <v>1495</v>
      </c>
      <c r="D1051" s="289" t="s">
        <v>1496</v>
      </c>
      <c r="E1051" s="17" t="s">
        <v>398</v>
      </c>
      <c r="F1051" s="290">
        <v>1.084</v>
      </c>
      <c r="G1051" s="38"/>
      <c r="H1051" s="44"/>
    </row>
    <row r="1052" spans="1:8" s="2" customFormat="1" ht="16.8" customHeight="1">
      <c r="A1052" s="38"/>
      <c r="B1052" s="44"/>
      <c r="C1052" s="285" t="s">
        <v>284</v>
      </c>
      <c r="D1052" s="286" t="s">
        <v>284</v>
      </c>
      <c r="E1052" s="287" t="s">
        <v>28</v>
      </c>
      <c r="F1052" s="288">
        <v>2.613</v>
      </c>
      <c r="G1052" s="38"/>
      <c r="H1052" s="44"/>
    </row>
    <row r="1053" spans="1:8" s="2" customFormat="1" ht="16.8" customHeight="1">
      <c r="A1053" s="38"/>
      <c r="B1053" s="44"/>
      <c r="C1053" s="289" t="s">
        <v>284</v>
      </c>
      <c r="D1053" s="289" t="s">
        <v>1509</v>
      </c>
      <c r="E1053" s="17" t="s">
        <v>28</v>
      </c>
      <c r="F1053" s="290">
        <v>2.613</v>
      </c>
      <c r="G1053" s="38"/>
      <c r="H1053" s="44"/>
    </row>
    <row r="1054" spans="1:8" s="2" customFormat="1" ht="16.8" customHeight="1">
      <c r="A1054" s="38"/>
      <c r="B1054" s="44"/>
      <c r="C1054" s="291" t="s">
        <v>6060</v>
      </c>
      <c r="D1054" s="38"/>
      <c r="E1054" s="38"/>
      <c r="F1054" s="38"/>
      <c r="G1054" s="38"/>
      <c r="H1054" s="44"/>
    </row>
    <row r="1055" spans="1:8" s="2" customFormat="1" ht="16.8" customHeight="1">
      <c r="A1055" s="38"/>
      <c r="B1055" s="44"/>
      <c r="C1055" s="289" t="s">
        <v>1504</v>
      </c>
      <c r="D1055" s="289" t="s">
        <v>1505</v>
      </c>
      <c r="E1055" s="17" t="s">
        <v>355</v>
      </c>
      <c r="F1055" s="290">
        <v>2.956</v>
      </c>
      <c r="G1055" s="38"/>
      <c r="H1055" s="44"/>
    </row>
    <row r="1056" spans="1:8" s="2" customFormat="1" ht="16.8" customHeight="1">
      <c r="A1056" s="38"/>
      <c r="B1056" s="44"/>
      <c r="C1056" s="285" t="s">
        <v>499</v>
      </c>
      <c r="D1056" s="286" t="s">
        <v>499</v>
      </c>
      <c r="E1056" s="287" t="s">
        <v>28</v>
      </c>
      <c r="F1056" s="288">
        <v>153.591</v>
      </c>
      <c r="G1056" s="38"/>
      <c r="H1056" s="44"/>
    </row>
    <row r="1057" spans="1:8" s="2" customFormat="1" ht="16.8" customHeight="1">
      <c r="A1057" s="38"/>
      <c r="B1057" s="44"/>
      <c r="C1057" s="289" t="s">
        <v>499</v>
      </c>
      <c r="D1057" s="289" t="s">
        <v>500</v>
      </c>
      <c r="E1057" s="17" t="s">
        <v>28</v>
      </c>
      <c r="F1057" s="290">
        <v>153.591</v>
      </c>
      <c r="G1057" s="38"/>
      <c r="H1057" s="44"/>
    </row>
    <row r="1058" spans="1:8" s="2" customFormat="1" ht="16.8" customHeight="1">
      <c r="A1058" s="38"/>
      <c r="B1058" s="44"/>
      <c r="C1058" s="285" t="s">
        <v>287</v>
      </c>
      <c r="D1058" s="286" t="s">
        <v>287</v>
      </c>
      <c r="E1058" s="287" t="s">
        <v>28</v>
      </c>
      <c r="F1058" s="288">
        <v>2.291</v>
      </c>
      <c r="G1058" s="38"/>
      <c r="H1058" s="44"/>
    </row>
    <row r="1059" spans="1:8" s="2" customFormat="1" ht="16.8" customHeight="1">
      <c r="A1059" s="38"/>
      <c r="B1059" s="44"/>
      <c r="C1059" s="289" t="s">
        <v>287</v>
      </c>
      <c r="D1059" s="289" t="s">
        <v>1551</v>
      </c>
      <c r="E1059" s="17" t="s">
        <v>28</v>
      </c>
      <c r="F1059" s="290">
        <v>2.291</v>
      </c>
      <c r="G1059" s="38"/>
      <c r="H1059" s="44"/>
    </row>
    <row r="1060" spans="1:8" s="2" customFormat="1" ht="16.8" customHeight="1">
      <c r="A1060" s="38"/>
      <c r="B1060" s="44"/>
      <c r="C1060" s="291" t="s">
        <v>6060</v>
      </c>
      <c r="D1060" s="38"/>
      <c r="E1060" s="38"/>
      <c r="F1060" s="38"/>
      <c r="G1060" s="38"/>
      <c r="H1060" s="44"/>
    </row>
    <row r="1061" spans="1:8" s="2" customFormat="1" ht="12">
      <c r="A1061" s="38"/>
      <c r="B1061" s="44"/>
      <c r="C1061" s="289" t="s">
        <v>1547</v>
      </c>
      <c r="D1061" s="289" t="s">
        <v>1548</v>
      </c>
      <c r="E1061" s="17" t="s">
        <v>398</v>
      </c>
      <c r="F1061" s="290">
        <v>165.241</v>
      </c>
      <c r="G1061" s="38"/>
      <c r="H1061" s="44"/>
    </row>
    <row r="1062" spans="1:8" s="2" customFormat="1" ht="16.8" customHeight="1">
      <c r="A1062" s="38"/>
      <c r="B1062" s="44"/>
      <c r="C1062" s="285" t="s">
        <v>293</v>
      </c>
      <c r="D1062" s="286" t="s">
        <v>293</v>
      </c>
      <c r="E1062" s="287" t="s">
        <v>28</v>
      </c>
      <c r="F1062" s="288">
        <v>-2</v>
      </c>
      <c r="G1062" s="38"/>
      <c r="H1062" s="44"/>
    </row>
    <row r="1063" spans="1:8" s="2" customFormat="1" ht="16.8" customHeight="1">
      <c r="A1063" s="38"/>
      <c r="B1063" s="44"/>
      <c r="C1063" s="289" t="s">
        <v>293</v>
      </c>
      <c r="D1063" s="289" t="s">
        <v>294</v>
      </c>
      <c r="E1063" s="17" t="s">
        <v>28</v>
      </c>
      <c r="F1063" s="290">
        <v>-2</v>
      </c>
      <c r="G1063" s="38"/>
      <c r="H1063" s="44"/>
    </row>
    <row r="1064" spans="1:8" s="2" customFormat="1" ht="16.8" customHeight="1">
      <c r="A1064" s="38"/>
      <c r="B1064" s="44"/>
      <c r="C1064" s="291" t="s">
        <v>6060</v>
      </c>
      <c r="D1064" s="38"/>
      <c r="E1064" s="38"/>
      <c r="F1064" s="38"/>
      <c r="G1064" s="38"/>
      <c r="H1064" s="44"/>
    </row>
    <row r="1065" spans="1:8" s="2" customFormat="1" ht="16.8" customHeight="1">
      <c r="A1065" s="38"/>
      <c r="B1065" s="44"/>
      <c r="C1065" s="289" t="s">
        <v>1867</v>
      </c>
      <c r="D1065" s="289" t="s">
        <v>1868</v>
      </c>
      <c r="E1065" s="17" t="s">
        <v>1086</v>
      </c>
      <c r="F1065" s="290">
        <v>5</v>
      </c>
      <c r="G1065" s="38"/>
      <c r="H1065" s="44"/>
    </row>
    <row r="1066" spans="1:8" s="2" customFormat="1" ht="16.8" customHeight="1">
      <c r="A1066" s="38"/>
      <c r="B1066" s="44"/>
      <c r="C1066" s="285" t="s">
        <v>296</v>
      </c>
      <c r="D1066" s="286" t="s">
        <v>296</v>
      </c>
      <c r="E1066" s="287" t="s">
        <v>28</v>
      </c>
      <c r="F1066" s="288">
        <v>6.3</v>
      </c>
      <c r="G1066" s="38"/>
      <c r="H1066" s="44"/>
    </row>
    <row r="1067" spans="1:8" s="2" customFormat="1" ht="16.8" customHeight="1">
      <c r="A1067" s="38"/>
      <c r="B1067" s="44"/>
      <c r="C1067" s="289" t="s">
        <v>296</v>
      </c>
      <c r="D1067" s="289" t="s">
        <v>1884</v>
      </c>
      <c r="E1067" s="17" t="s">
        <v>28</v>
      </c>
      <c r="F1067" s="290">
        <v>6.3</v>
      </c>
      <c r="G1067" s="38"/>
      <c r="H1067" s="44"/>
    </row>
    <row r="1068" spans="1:8" s="2" customFormat="1" ht="16.8" customHeight="1">
      <c r="A1068" s="38"/>
      <c r="B1068" s="44"/>
      <c r="C1068" s="291" t="s">
        <v>6060</v>
      </c>
      <c r="D1068" s="38"/>
      <c r="E1068" s="38"/>
      <c r="F1068" s="38"/>
      <c r="G1068" s="38"/>
      <c r="H1068" s="44"/>
    </row>
    <row r="1069" spans="1:8" s="2" customFormat="1" ht="16.8" customHeight="1">
      <c r="A1069" s="38"/>
      <c r="B1069" s="44"/>
      <c r="C1069" s="289" t="s">
        <v>1879</v>
      </c>
      <c r="D1069" s="289" t="s">
        <v>1880</v>
      </c>
      <c r="E1069" s="17" t="s">
        <v>612</v>
      </c>
      <c r="F1069" s="290">
        <v>8.7</v>
      </c>
      <c r="G1069" s="38"/>
      <c r="H1069" s="44"/>
    </row>
    <row r="1070" spans="1:8" s="2" customFormat="1" ht="16.8" customHeight="1">
      <c r="A1070" s="38"/>
      <c r="B1070" s="44"/>
      <c r="C1070" s="285" t="s">
        <v>545</v>
      </c>
      <c r="D1070" s="286" t="s">
        <v>545</v>
      </c>
      <c r="E1070" s="287" t="s">
        <v>28</v>
      </c>
      <c r="F1070" s="288">
        <v>3.315</v>
      </c>
      <c r="G1070" s="38"/>
      <c r="H1070" s="44"/>
    </row>
    <row r="1071" spans="1:8" s="2" customFormat="1" ht="16.8" customHeight="1">
      <c r="A1071" s="38"/>
      <c r="B1071" s="44"/>
      <c r="C1071" s="289" t="s">
        <v>545</v>
      </c>
      <c r="D1071" s="289" t="s">
        <v>546</v>
      </c>
      <c r="E1071" s="17" t="s">
        <v>28</v>
      </c>
      <c r="F1071" s="290">
        <v>3.315</v>
      </c>
      <c r="G1071" s="38"/>
      <c r="H1071" s="44"/>
    </row>
    <row r="1072" spans="1:8" s="2" customFormat="1" ht="16.8" customHeight="1">
      <c r="A1072" s="38"/>
      <c r="B1072" s="44"/>
      <c r="C1072" s="285" t="s">
        <v>159</v>
      </c>
      <c r="D1072" s="286" t="s">
        <v>159</v>
      </c>
      <c r="E1072" s="287" t="s">
        <v>28</v>
      </c>
      <c r="F1072" s="288">
        <v>11.512</v>
      </c>
      <c r="G1072" s="38"/>
      <c r="H1072" s="44"/>
    </row>
    <row r="1073" spans="1:8" s="2" customFormat="1" ht="16.8" customHeight="1">
      <c r="A1073" s="38"/>
      <c r="B1073" s="44"/>
      <c r="C1073" s="289" t="s">
        <v>159</v>
      </c>
      <c r="D1073" s="289" t="s">
        <v>553</v>
      </c>
      <c r="E1073" s="17" t="s">
        <v>28</v>
      </c>
      <c r="F1073" s="290">
        <v>11.512</v>
      </c>
      <c r="G1073" s="38"/>
      <c r="H1073" s="44"/>
    </row>
    <row r="1074" spans="1:8" s="2" customFormat="1" ht="16.8" customHeight="1">
      <c r="A1074" s="38"/>
      <c r="B1074" s="44"/>
      <c r="C1074" s="291" t="s">
        <v>6060</v>
      </c>
      <c r="D1074" s="38"/>
      <c r="E1074" s="38"/>
      <c r="F1074" s="38"/>
      <c r="G1074" s="38"/>
      <c r="H1074" s="44"/>
    </row>
    <row r="1075" spans="1:8" s="2" customFormat="1" ht="12">
      <c r="A1075" s="38"/>
      <c r="B1075" s="44"/>
      <c r="C1075" s="289" t="s">
        <v>548</v>
      </c>
      <c r="D1075" s="289" t="s">
        <v>549</v>
      </c>
      <c r="E1075" s="17" t="s">
        <v>355</v>
      </c>
      <c r="F1075" s="290">
        <v>32.01</v>
      </c>
      <c r="G1075" s="38"/>
      <c r="H1075" s="44"/>
    </row>
    <row r="1076" spans="1:8" s="2" customFormat="1" ht="16.8" customHeight="1">
      <c r="A1076" s="38"/>
      <c r="B1076" s="44"/>
      <c r="C1076" s="285" t="s">
        <v>299</v>
      </c>
      <c r="D1076" s="286" t="s">
        <v>299</v>
      </c>
      <c r="E1076" s="287" t="s">
        <v>28</v>
      </c>
      <c r="F1076" s="288">
        <v>-2.65</v>
      </c>
      <c r="G1076" s="38"/>
      <c r="H1076" s="44"/>
    </row>
    <row r="1077" spans="1:8" s="2" customFormat="1" ht="16.8" customHeight="1">
      <c r="A1077" s="38"/>
      <c r="B1077" s="44"/>
      <c r="C1077" s="289" t="s">
        <v>299</v>
      </c>
      <c r="D1077" s="289" t="s">
        <v>2015</v>
      </c>
      <c r="E1077" s="17" t="s">
        <v>28</v>
      </c>
      <c r="F1077" s="290">
        <v>-2.65</v>
      </c>
      <c r="G1077" s="38"/>
      <c r="H1077" s="44"/>
    </row>
    <row r="1078" spans="1:8" s="2" customFormat="1" ht="16.8" customHeight="1">
      <c r="A1078" s="38"/>
      <c r="B1078" s="44"/>
      <c r="C1078" s="291" t="s">
        <v>6060</v>
      </c>
      <c r="D1078" s="38"/>
      <c r="E1078" s="38"/>
      <c r="F1078" s="38"/>
      <c r="G1078" s="38"/>
      <c r="H1078" s="44"/>
    </row>
    <row r="1079" spans="1:8" s="2" customFormat="1" ht="12">
      <c r="A1079" s="38"/>
      <c r="B1079" s="44"/>
      <c r="C1079" s="289" t="s">
        <v>2010</v>
      </c>
      <c r="D1079" s="289" t="s">
        <v>2011</v>
      </c>
      <c r="E1079" s="17" t="s">
        <v>612</v>
      </c>
      <c r="F1079" s="290">
        <v>16.25</v>
      </c>
      <c r="G1079" s="38"/>
      <c r="H1079" s="44"/>
    </row>
    <row r="1080" spans="1:8" s="2" customFormat="1" ht="16.8" customHeight="1">
      <c r="A1080" s="38"/>
      <c r="B1080" s="44"/>
      <c r="C1080" s="285" t="s">
        <v>302</v>
      </c>
      <c r="D1080" s="286" t="s">
        <v>302</v>
      </c>
      <c r="E1080" s="287" t="s">
        <v>28</v>
      </c>
      <c r="F1080" s="288">
        <v>14.476</v>
      </c>
      <c r="G1080" s="38"/>
      <c r="H1080" s="44"/>
    </row>
    <row r="1081" spans="1:8" s="2" customFormat="1" ht="16.8" customHeight="1">
      <c r="A1081" s="38"/>
      <c r="B1081" s="44"/>
      <c r="C1081" s="289" t="s">
        <v>302</v>
      </c>
      <c r="D1081" s="289" t="s">
        <v>2030</v>
      </c>
      <c r="E1081" s="17" t="s">
        <v>28</v>
      </c>
      <c r="F1081" s="290">
        <v>14.476</v>
      </c>
      <c r="G1081" s="38"/>
      <c r="H1081" s="44"/>
    </row>
    <row r="1082" spans="1:8" s="2" customFormat="1" ht="16.8" customHeight="1">
      <c r="A1082" s="38"/>
      <c r="B1082" s="44"/>
      <c r="C1082" s="291" t="s">
        <v>6060</v>
      </c>
      <c r="D1082" s="38"/>
      <c r="E1082" s="38"/>
      <c r="F1082" s="38"/>
      <c r="G1082" s="38"/>
      <c r="H1082" s="44"/>
    </row>
    <row r="1083" spans="1:8" s="2" customFormat="1" ht="16.8" customHeight="1">
      <c r="A1083" s="38"/>
      <c r="B1083" s="44"/>
      <c r="C1083" s="289" t="s">
        <v>2025</v>
      </c>
      <c r="D1083" s="289" t="s">
        <v>2026</v>
      </c>
      <c r="E1083" s="17" t="s">
        <v>398</v>
      </c>
      <c r="F1083" s="290">
        <v>17.157</v>
      </c>
      <c r="G1083" s="38"/>
      <c r="H1083" s="44"/>
    </row>
    <row r="1084" spans="1:8" s="2" customFormat="1" ht="16.8" customHeight="1">
      <c r="A1084" s="38"/>
      <c r="B1084" s="44"/>
      <c r="C1084" s="285" t="s">
        <v>305</v>
      </c>
      <c r="D1084" s="286" t="s">
        <v>305</v>
      </c>
      <c r="E1084" s="287" t="s">
        <v>28</v>
      </c>
      <c r="F1084" s="288">
        <v>13.16</v>
      </c>
      <c r="G1084" s="38"/>
      <c r="H1084" s="44"/>
    </row>
    <row r="1085" spans="1:8" s="2" customFormat="1" ht="16.8" customHeight="1">
      <c r="A1085" s="38"/>
      <c r="B1085" s="44"/>
      <c r="C1085" s="289" t="s">
        <v>305</v>
      </c>
      <c r="D1085" s="289" t="s">
        <v>1078</v>
      </c>
      <c r="E1085" s="17" t="s">
        <v>28</v>
      </c>
      <c r="F1085" s="290">
        <v>13.16</v>
      </c>
      <c r="G1085" s="38"/>
      <c r="H1085" s="44"/>
    </row>
    <row r="1086" spans="1:8" s="2" customFormat="1" ht="16.8" customHeight="1">
      <c r="A1086" s="38"/>
      <c r="B1086" s="44"/>
      <c r="C1086" s="291" t="s">
        <v>6060</v>
      </c>
      <c r="D1086" s="38"/>
      <c r="E1086" s="38"/>
      <c r="F1086" s="38"/>
      <c r="G1086" s="38"/>
      <c r="H1086" s="44"/>
    </row>
    <row r="1087" spans="1:8" s="2" customFormat="1" ht="16.8" customHeight="1">
      <c r="A1087" s="38"/>
      <c r="B1087" s="44"/>
      <c r="C1087" s="289" t="s">
        <v>2056</v>
      </c>
      <c r="D1087" s="289" t="s">
        <v>2057</v>
      </c>
      <c r="E1087" s="17" t="s">
        <v>398</v>
      </c>
      <c r="F1087" s="290">
        <v>14.785</v>
      </c>
      <c r="G1087" s="38"/>
      <c r="H1087" s="44"/>
    </row>
    <row r="1088" spans="1:8" s="2" customFormat="1" ht="16.8" customHeight="1">
      <c r="A1088" s="38"/>
      <c r="B1088" s="44"/>
      <c r="C1088" s="285" t="s">
        <v>308</v>
      </c>
      <c r="D1088" s="286" t="s">
        <v>308</v>
      </c>
      <c r="E1088" s="287" t="s">
        <v>28</v>
      </c>
      <c r="F1088" s="288">
        <v>18.08</v>
      </c>
      <c r="G1088" s="38"/>
      <c r="H1088" s="44"/>
    </row>
    <row r="1089" spans="1:8" s="2" customFormat="1" ht="16.8" customHeight="1">
      <c r="A1089" s="38"/>
      <c r="B1089" s="44"/>
      <c r="C1089" s="289" t="s">
        <v>308</v>
      </c>
      <c r="D1089" s="289" t="s">
        <v>1080</v>
      </c>
      <c r="E1089" s="17" t="s">
        <v>28</v>
      </c>
      <c r="F1089" s="290">
        <v>18.08</v>
      </c>
      <c r="G1089" s="38"/>
      <c r="H1089" s="44"/>
    </row>
    <row r="1090" spans="1:8" s="2" customFormat="1" ht="16.8" customHeight="1">
      <c r="A1090" s="38"/>
      <c r="B1090" s="44"/>
      <c r="C1090" s="291" t="s">
        <v>6060</v>
      </c>
      <c r="D1090" s="38"/>
      <c r="E1090" s="38"/>
      <c r="F1090" s="38"/>
      <c r="G1090" s="38"/>
      <c r="H1090" s="44"/>
    </row>
    <row r="1091" spans="1:8" s="2" customFormat="1" ht="16.8" customHeight="1">
      <c r="A1091" s="38"/>
      <c r="B1091" s="44"/>
      <c r="C1091" s="289" t="s">
        <v>2081</v>
      </c>
      <c r="D1091" s="289" t="s">
        <v>2082</v>
      </c>
      <c r="E1091" s="17" t="s">
        <v>398</v>
      </c>
      <c r="F1091" s="290">
        <v>147.99</v>
      </c>
      <c r="G1091" s="38"/>
      <c r="H1091" s="44"/>
    </row>
    <row r="1092" spans="1:8" s="2" customFormat="1" ht="16.8" customHeight="1">
      <c r="A1092" s="38"/>
      <c r="B1092" s="44"/>
      <c r="C1092" s="285" t="s">
        <v>310</v>
      </c>
      <c r="D1092" s="286" t="s">
        <v>310</v>
      </c>
      <c r="E1092" s="287" t="s">
        <v>28</v>
      </c>
      <c r="F1092" s="288">
        <v>-13.2</v>
      </c>
      <c r="G1092" s="38"/>
      <c r="H1092" s="44"/>
    </row>
    <row r="1093" spans="1:8" s="2" customFormat="1" ht="16.8" customHeight="1">
      <c r="A1093" s="38"/>
      <c r="B1093" s="44"/>
      <c r="C1093" s="289" t="s">
        <v>310</v>
      </c>
      <c r="D1093" s="289" t="s">
        <v>2110</v>
      </c>
      <c r="E1093" s="17" t="s">
        <v>28</v>
      </c>
      <c r="F1093" s="290">
        <v>-13.2</v>
      </c>
      <c r="G1093" s="38"/>
      <c r="H1093" s="44"/>
    </row>
    <row r="1094" spans="1:8" s="2" customFormat="1" ht="16.8" customHeight="1">
      <c r="A1094" s="38"/>
      <c r="B1094" s="44"/>
      <c r="C1094" s="291" t="s">
        <v>6060</v>
      </c>
      <c r="D1094" s="38"/>
      <c r="E1094" s="38"/>
      <c r="F1094" s="38"/>
      <c r="G1094" s="38"/>
      <c r="H1094" s="44"/>
    </row>
    <row r="1095" spans="1:8" s="2" customFormat="1" ht="16.8" customHeight="1">
      <c r="A1095" s="38"/>
      <c r="B1095" s="44"/>
      <c r="C1095" s="289" t="s">
        <v>2105</v>
      </c>
      <c r="D1095" s="289" t="s">
        <v>2106</v>
      </c>
      <c r="E1095" s="17" t="s">
        <v>612</v>
      </c>
      <c r="F1095" s="290">
        <v>73.35</v>
      </c>
      <c r="G1095" s="38"/>
      <c r="H1095" s="44"/>
    </row>
    <row r="1096" spans="1:8" s="2" customFormat="1" ht="16.8" customHeight="1">
      <c r="A1096" s="38"/>
      <c r="B1096" s="44"/>
      <c r="C1096" s="285" t="s">
        <v>313</v>
      </c>
      <c r="D1096" s="286" t="s">
        <v>313</v>
      </c>
      <c r="E1096" s="287" t="s">
        <v>28</v>
      </c>
      <c r="F1096" s="288">
        <v>11.003</v>
      </c>
      <c r="G1096" s="38"/>
      <c r="H1096" s="44"/>
    </row>
    <row r="1097" spans="1:8" s="2" customFormat="1" ht="16.8" customHeight="1">
      <c r="A1097" s="38"/>
      <c r="B1097" s="44"/>
      <c r="C1097" s="289" t="s">
        <v>313</v>
      </c>
      <c r="D1097" s="289" t="s">
        <v>2124</v>
      </c>
      <c r="E1097" s="17" t="s">
        <v>28</v>
      </c>
      <c r="F1097" s="290">
        <v>11.003</v>
      </c>
      <c r="G1097" s="38"/>
      <c r="H1097" s="44"/>
    </row>
    <row r="1098" spans="1:8" s="2" customFormat="1" ht="16.8" customHeight="1">
      <c r="A1098" s="38"/>
      <c r="B1098" s="44"/>
      <c r="C1098" s="291" t="s">
        <v>6060</v>
      </c>
      <c r="D1098" s="38"/>
      <c r="E1098" s="38"/>
      <c r="F1098" s="38"/>
      <c r="G1098" s="38"/>
      <c r="H1098" s="44"/>
    </row>
    <row r="1099" spans="1:8" s="2" customFormat="1" ht="16.8" customHeight="1">
      <c r="A1099" s="38"/>
      <c r="B1099" s="44"/>
      <c r="C1099" s="289" t="s">
        <v>2120</v>
      </c>
      <c r="D1099" s="289" t="s">
        <v>2121</v>
      </c>
      <c r="E1099" s="17" t="s">
        <v>398</v>
      </c>
      <c r="F1099" s="290">
        <v>140.913</v>
      </c>
      <c r="G1099" s="38"/>
      <c r="H1099" s="44"/>
    </row>
    <row r="1100" spans="1:8" s="2" customFormat="1" ht="16.8" customHeight="1">
      <c r="A1100" s="38"/>
      <c r="B1100" s="44"/>
      <c r="C1100" s="285" t="s">
        <v>163</v>
      </c>
      <c r="D1100" s="286" t="s">
        <v>163</v>
      </c>
      <c r="E1100" s="287" t="s">
        <v>28</v>
      </c>
      <c r="F1100" s="288">
        <v>-3.572</v>
      </c>
      <c r="G1100" s="38"/>
      <c r="H1100" s="44"/>
    </row>
    <row r="1101" spans="1:8" s="2" customFormat="1" ht="16.8" customHeight="1">
      <c r="A1101" s="38"/>
      <c r="B1101" s="44"/>
      <c r="C1101" s="289" t="s">
        <v>163</v>
      </c>
      <c r="D1101" s="289" t="s">
        <v>573</v>
      </c>
      <c r="E1101" s="17" t="s">
        <v>28</v>
      </c>
      <c r="F1101" s="290">
        <v>-3.572</v>
      </c>
      <c r="G1101" s="38"/>
      <c r="H1101" s="44"/>
    </row>
    <row r="1102" spans="1:8" s="2" customFormat="1" ht="16.8" customHeight="1">
      <c r="A1102" s="38"/>
      <c r="B1102" s="44"/>
      <c r="C1102" s="291" t="s">
        <v>6060</v>
      </c>
      <c r="D1102" s="38"/>
      <c r="E1102" s="38"/>
      <c r="F1102" s="38"/>
      <c r="G1102" s="38"/>
      <c r="H1102" s="44"/>
    </row>
    <row r="1103" spans="1:8" s="2" customFormat="1" ht="16.8" customHeight="1">
      <c r="A1103" s="38"/>
      <c r="B1103" s="44"/>
      <c r="C1103" s="289" t="s">
        <v>568</v>
      </c>
      <c r="D1103" s="289" t="s">
        <v>569</v>
      </c>
      <c r="E1103" s="17" t="s">
        <v>540</v>
      </c>
      <c r="F1103" s="290">
        <v>1.812</v>
      </c>
      <c r="G1103" s="38"/>
      <c r="H1103" s="44"/>
    </row>
    <row r="1104" spans="1:8" s="2" customFormat="1" ht="16.8" customHeight="1">
      <c r="A1104" s="38"/>
      <c r="B1104" s="44"/>
      <c r="C1104" s="285" t="s">
        <v>316</v>
      </c>
      <c r="D1104" s="286" t="s">
        <v>316</v>
      </c>
      <c r="E1104" s="287" t="s">
        <v>28</v>
      </c>
      <c r="F1104" s="288">
        <v>4.711</v>
      </c>
      <c r="G1104" s="38"/>
      <c r="H1104" s="44"/>
    </row>
    <row r="1105" spans="1:8" s="2" customFormat="1" ht="16.8" customHeight="1">
      <c r="A1105" s="38"/>
      <c r="B1105" s="44"/>
      <c r="C1105" s="289" t="s">
        <v>316</v>
      </c>
      <c r="D1105" s="289" t="s">
        <v>2154</v>
      </c>
      <c r="E1105" s="17" t="s">
        <v>28</v>
      </c>
      <c r="F1105" s="290">
        <v>4.711</v>
      </c>
      <c r="G1105" s="38"/>
      <c r="H1105" s="44"/>
    </row>
    <row r="1106" spans="1:8" s="2" customFormat="1" ht="16.8" customHeight="1">
      <c r="A1106" s="38"/>
      <c r="B1106" s="44"/>
      <c r="C1106" s="291" t="s">
        <v>6060</v>
      </c>
      <c r="D1106" s="38"/>
      <c r="E1106" s="38"/>
      <c r="F1106" s="38"/>
      <c r="G1106" s="38"/>
      <c r="H1106" s="44"/>
    </row>
    <row r="1107" spans="1:8" s="2" customFormat="1" ht="16.8" customHeight="1">
      <c r="A1107" s="38"/>
      <c r="B1107" s="44"/>
      <c r="C1107" s="289" t="s">
        <v>2149</v>
      </c>
      <c r="D1107" s="289" t="s">
        <v>2150</v>
      </c>
      <c r="E1107" s="17" t="s">
        <v>398</v>
      </c>
      <c r="F1107" s="290">
        <v>23.514</v>
      </c>
      <c r="G1107" s="38"/>
      <c r="H1107" s="44"/>
    </row>
    <row r="1108" spans="1:8" s="2" customFormat="1" ht="16.8" customHeight="1">
      <c r="A1108" s="38"/>
      <c r="B1108" s="44"/>
      <c r="C1108" s="285" t="s">
        <v>319</v>
      </c>
      <c r="D1108" s="286" t="s">
        <v>319</v>
      </c>
      <c r="E1108" s="287" t="s">
        <v>28</v>
      </c>
      <c r="F1108" s="288">
        <v>-4.2</v>
      </c>
      <c r="G1108" s="38"/>
      <c r="H1108" s="44"/>
    </row>
    <row r="1109" spans="1:8" s="2" customFormat="1" ht="16.8" customHeight="1">
      <c r="A1109" s="38"/>
      <c r="B1109" s="44"/>
      <c r="C1109" s="289" t="s">
        <v>319</v>
      </c>
      <c r="D1109" s="289" t="s">
        <v>2163</v>
      </c>
      <c r="E1109" s="17" t="s">
        <v>28</v>
      </c>
      <c r="F1109" s="290">
        <v>-4.2</v>
      </c>
      <c r="G1109" s="38"/>
      <c r="H1109" s="44"/>
    </row>
    <row r="1110" spans="1:8" s="2" customFormat="1" ht="16.8" customHeight="1">
      <c r="A1110" s="38"/>
      <c r="B1110" s="44"/>
      <c r="C1110" s="291" t="s">
        <v>6060</v>
      </c>
      <c r="D1110" s="38"/>
      <c r="E1110" s="38"/>
      <c r="F1110" s="38"/>
      <c r="G1110" s="38"/>
      <c r="H1110" s="44"/>
    </row>
    <row r="1111" spans="1:8" s="2" customFormat="1" ht="16.8" customHeight="1">
      <c r="A1111" s="38"/>
      <c r="B1111" s="44"/>
      <c r="C1111" s="289" t="s">
        <v>2158</v>
      </c>
      <c r="D1111" s="289" t="s">
        <v>2159</v>
      </c>
      <c r="E1111" s="17" t="s">
        <v>612</v>
      </c>
      <c r="F1111" s="290">
        <v>30.2</v>
      </c>
      <c r="G1111" s="38"/>
      <c r="H1111" s="44"/>
    </row>
    <row r="1112" spans="1:8" s="2" customFormat="1" ht="16.8" customHeight="1">
      <c r="A1112" s="38"/>
      <c r="B1112" s="44"/>
      <c r="C1112" s="285" t="s">
        <v>322</v>
      </c>
      <c r="D1112" s="286" t="s">
        <v>322</v>
      </c>
      <c r="E1112" s="287" t="s">
        <v>28</v>
      </c>
      <c r="F1112" s="288">
        <v>4.53</v>
      </c>
      <c r="G1112" s="38"/>
      <c r="H1112" s="44"/>
    </row>
    <row r="1113" spans="1:8" s="2" customFormat="1" ht="16.8" customHeight="1">
      <c r="A1113" s="38"/>
      <c r="B1113" s="44"/>
      <c r="C1113" s="289" t="s">
        <v>322</v>
      </c>
      <c r="D1113" s="289" t="s">
        <v>2177</v>
      </c>
      <c r="E1113" s="17" t="s">
        <v>28</v>
      </c>
      <c r="F1113" s="290">
        <v>4.53</v>
      </c>
      <c r="G1113" s="38"/>
      <c r="H1113" s="44"/>
    </row>
    <row r="1114" spans="1:8" s="2" customFormat="1" ht="16.8" customHeight="1">
      <c r="A1114" s="38"/>
      <c r="B1114" s="44"/>
      <c r="C1114" s="291" t="s">
        <v>6060</v>
      </c>
      <c r="D1114" s="38"/>
      <c r="E1114" s="38"/>
      <c r="F1114" s="38"/>
      <c r="G1114" s="38"/>
      <c r="H1114" s="44"/>
    </row>
    <row r="1115" spans="1:8" s="2" customFormat="1" ht="16.8" customHeight="1">
      <c r="A1115" s="38"/>
      <c r="B1115" s="44"/>
      <c r="C1115" s="289" t="s">
        <v>2173</v>
      </c>
      <c r="D1115" s="289" t="s">
        <v>2174</v>
      </c>
      <c r="E1115" s="17" t="s">
        <v>398</v>
      </c>
      <c r="F1115" s="290">
        <v>22.61</v>
      </c>
      <c r="G1115" s="38"/>
      <c r="H1115" s="44"/>
    </row>
    <row r="1116" spans="1:8" s="2" customFormat="1" ht="16.8" customHeight="1">
      <c r="A1116" s="38"/>
      <c r="B1116" s="44"/>
      <c r="C1116" s="285" t="s">
        <v>325</v>
      </c>
      <c r="D1116" s="286" t="s">
        <v>325</v>
      </c>
      <c r="E1116" s="287" t="s">
        <v>28</v>
      </c>
      <c r="F1116" s="288">
        <v>-6.33</v>
      </c>
      <c r="G1116" s="38"/>
      <c r="H1116" s="44"/>
    </row>
    <row r="1117" spans="1:8" s="2" customFormat="1" ht="16.8" customHeight="1">
      <c r="A1117" s="38"/>
      <c r="B1117" s="44"/>
      <c r="C1117" s="289" t="s">
        <v>325</v>
      </c>
      <c r="D1117" s="289" t="s">
        <v>2203</v>
      </c>
      <c r="E1117" s="17" t="s">
        <v>28</v>
      </c>
      <c r="F1117" s="290">
        <v>-6.33</v>
      </c>
      <c r="G1117" s="38"/>
      <c r="H1117" s="44"/>
    </row>
    <row r="1118" spans="1:8" s="2" customFormat="1" ht="16.8" customHeight="1">
      <c r="A1118" s="38"/>
      <c r="B1118" s="44"/>
      <c r="C1118" s="291" t="s">
        <v>6060</v>
      </c>
      <c r="D1118" s="38"/>
      <c r="E1118" s="38"/>
      <c r="F1118" s="38"/>
      <c r="G1118" s="38"/>
      <c r="H1118" s="44"/>
    </row>
    <row r="1119" spans="1:8" s="2" customFormat="1" ht="12">
      <c r="A1119" s="38"/>
      <c r="B1119" s="44"/>
      <c r="C1119" s="289" t="s">
        <v>2198</v>
      </c>
      <c r="D1119" s="289" t="s">
        <v>2199</v>
      </c>
      <c r="E1119" s="17" t="s">
        <v>398</v>
      </c>
      <c r="F1119" s="290">
        <v>62.47</v>
      </c>
      <c r="G1119" s="38"/>
      <c r="H1119" s="44"/>
    </row>
    <row r="1120" spans="1:8" s="2" customFormat="1" ht="16.8" customHeight="1">
      <c r="A1120" s="38"/>
      <c r="B1120" s="44"/>
      <c r="C1120" s="285" t="s">
        <v>167</v>
      </c>
      <c r="D1120" s="286" t="s">
        <v>167</v>
      </c>
      <c r="E1120" s="287" t="s">
        <v>28</v>
      </c>
      <c r="F1120" s="288">
        <v>-6.06</v>
      </c>
      <c r="G1120" s="38"/>
      <c r="H1120" s="44"/>
    </row>
    <row r="1121" spans="1:8" s="2" customFormat="1" ht="16.8" customHeight="1">
      <c r="A1121" s="38"/>
      <c r="B1121" s="44"/>
      <c r="C1121" s="289" t="s">
        <v>167</v>
      </c>
      <c r="D1121" s="289" t="s">
        <v>585</v>
      </c>
      <c r="E1121" s="17" t="s">
        <v>28</v>
      </c>
      <c r="F1121" s="290">
        <v>-6.06</v>
      </c>
      <c r="G1121" s="38"/>
      <c r="H1121" s="44"/>
    </row>
    <row r="1122" spans="1:8" s="2" customFormat="1" ht="16.8" customHeight="1">
      <c r="A1122" s="38"/>
      <c r="B1122" s="44"/>
      <c r="C1122" s="291" t="s">
        <v>6060</v>
      </c>
      <c r="D1122" s="38"/>
      <c r="E1122" s="38"/>
      <c r="F1122" s="38"/>
      <c r="G1122" s="38"/>
      <c r="H1122" s="44"/>
    </row>
    <row r="1123" spans="1:8" s="2" customFormat="1" ht="12">
      <c r="A1123" s="38"/>
      <c r="B1123" s="44"/>
      <c r="C1123" s="289" t="s">
        <v>579</v>
      </c>
      <c r="D1123" s="289" t="s">
        <v>580</v>
      </c>
      <c r="E1123" s="17" t="s">
        <v>398</v>
      </c>
      <c r="F1123" s="290">
        <v>22.1</v>
      </c>
      <c r="G1123" s="38"/>
      <c r="H1123" s="44"/>
    </row>
    <row r="1124" spans="1:8" s="2" customFormat="1" ht="16.8" customHeight="1">
      <c r="A1124" s="38"/>
      <c r="B1124" s="44"/>
      <c r="C1124" s="285" t="s">
        <v>328</v>
      </c>
      <c r="D1124" s="286" t="s">
        <v>328</v>
      </c>
      <c r="E1124" s="287" t="s">
        <v>28</v>
      </c>
      <c r="F1124" s="288">
        <v>9.6</v>
      </c>
      <c r="G1124" s="38"/>
      <c r="H1124" s="44"/>
    </row>
    <row r="1125" spans="1:8" s="2" customFormat="1" ht="16.8" customHeight="1">
      <c r="A1125" s="38"/>
      <c r="B1125" s="44"/>
      <c r="C1125" s="289" t="s">
        <v>328</v>
      </c>
      <c r="D1125" s="289" t="s">
        <v>806</v>
      </c>
      <c r="E1125" s="17" t="s">
        <v>28</v>
      </c>
      <c r="F1125" s="290">
        <v>9.6</v>
      </c>
      <c r="G1125" s="38"/>
      <c r="H1125" s="44"/>
    </row>
    <row r="1126" spans="1:8" s="2" customFormat="1" ht="16.8" customHeight="1">
      <c r="A1126" s="38"/>
      <c r="B1126" s="44"/>
      <c r="C1126" s="291" t="s">
        <v>6060</v>
      </c>
      <c r="D1126" s="38"/>
      <c r="E1126" s="38"/>
      <c r="F1126" s="38"/>
      <c r="G1126" s="38"/>
      <c r="H1126" s="44"/>
    </row>
    <row r="1127" spans="1:8" s="2" customFormat="1" ht="12">
      <c r="A1127" s="38"/>
      <c r="B1127" s="44"/>
      <c r="C1127" s="289" t="s">
        <v>2225</v>
      </c>
      <c r="D1127" s="289" t="s">
        <v>2226</v>
      </c>
      <c r="E1127" s="17" t="s">
        <v>398</v>
      </c>
      <c r="F1127" s="290">
        <v>72.07</v>
      </c>
      <c r="G1127" s="38"/>
      <c r="H1127" s="44"/>
    </row>
    <row r="1128" spans="1:8" s="2" customFormat="1" ht="16.8" customHeight="1">
      <c r="A1128" s="38"/>
      <c r="B1128" s="44"/>
      <c r="C1128" s="285" t="s">
        <v>329</v>
      </c>
      <c r="D1128" s="286" t="s">
        <v>329</v>
      </c>
      <c r="E1128" s="287" t="s">
        <v>28</v>
      </c>
      <c r="F1128" s="288">
        <v>9.6</v>
      </c>
      <c r="G1128" s="38"/>
      <c r="H1128" s="44"/>
    </row>
    <row r="1129" spans="1:8" s="2" customFormat="1" ht="16.8" customHeight="1">
      <c r="A1129" s="38"/>
      <c r="B1129" s="44"/>
      <c r="C1129" s="289" t="s">
        <v>329</v>
      </c>
      <c r="D1129" s="289" t="s">
        <v>806</v>
      </c>
      <c r="E1129" s="17" t="s">
        <v>28</v>
      </c>
      <c r="F1129" s="290">
        <v>9.6</v>
      </c>
      <c r="G1129" s="38"/>
      <c r="H1129" s="44"/>
    </row>
    <row r="1130" spans="1:8" s="2" customFormat="1" ht="16.8" customHeight="1">
      <c r="A1130" s="38"/>
      <c r="B1130" s="44"/>
      <c r="C1130" s="291" t="s">
        <v>6060</v>
      </c>
      <c r="D1130" s="38"/>
      <c r="E1130" s="38"/>
      <c r="F1130" s="38"/>
      <c r="G1130" s="38"/>
      <c r="H1130" s="44"/>
    </row>
    <row r="1131" spans="1:8" s="2" customFormat="1" ht="12">
      <c r="A1131" s="38"/>
      <c r="B1131" s="44"/>
      <c r="C1131" s="289" t="s">
        <v>2232</v>
      </c>
      <c r="D1131" s="289" t="s">
        <v>2233</v>
      </c>
      <c r="E1131" s="17" t="s">
        <v>398</v>
      </c>
      <c r="F1131" s="290">
        <v>72.07</v>
      </c>
      <c r="G1131" s="38"/>
      <c r="H1131" s="44"/>
    </row>
    <row r="1132" spans="1:8" s="2" customFormat="1" ht="16.8" customHeight="1">
      <c r="A1132" s="38"/>
      <c r="B1132" s="44"/>
      <c r="C1132" s="285" t="s">
        <v>330</v>
      </c>
      <c r="D1132" s="286" t="s">
        <v>330</v>
      </c>
      <c r="E1132" s="287" t="s">
        <v>28</v>
      </c>
      <c r="F1132" s="288">
        <v>1.8</v>
      </c>
      <c r="G1132" s="38"/>
      <c r="H1132" s="44"/>
    </row>
    <row r="1133" spans="1:8" s="2" customFormat="1" ht="16.8" customHeight="1">
      <c r="A1133" s="38"/>
      <c r="B1133" s="44"/>
      <c r="C1133" s="289" t="s">
        <v>330</v>
      </c>
      <c r="D1133" s="289" t="s">
        <v>2249</v>
      </c>
      <c r="E1133" s="17" t="s">
        <v>28</v>
      </c>
      <c r="F1133" s="290">
        <v>1.8</v>
      </c>
      <c r="G1133" s="38"/>
      <c r="H1133" s="44"/>
    </row>
    <row r="1134" spans="1:8" s="2" customFormat="1" ht="16.8" customHeight="1">
      <c r="A1134" s="38"/>
      <c r="B1134" s="44"/>
      <c r="C1134" s="291" t="s">
        <v>6060</v>
      </c>
      <c r="D1134" s="38"/>
      <c r="E1134" s="38"/>
      <c r="F1134" s="38"/>
      <c r="G1134" s="38"/>
      <c r="H1134" s="44"/>
    </row>
    <row r="1135" spans="1:8" s="2" customFormat="1" ht="16.8" customHeight="1">
      <c r="A1135" s="38"/>
      <c r="B1135" s="44"/>
      <c r="C1135" s="289" t="s">
        <v>2245</v>
      </c>
      <c r="D1135" s="289" t="s">
        <v>2246</v>
      </c>
      <c r="E1135" s="17" t="s">
        <v>612</v>
      </c>
      <c r="F1135" s="290">
        <v>36.2</v>
      </c>
      <c r="G1135" s="38"/>
      <c r="H1135" s="44"/>
    </row>
    <row r="1136" spans="1:8" s="2" customFormat="1" ht="16.8" customHeight="1">
      <c r="A1136" s="38"/>
      <c r="B1136" s="44"/>
      <c r="C1136" s="285" t="s">
        <v>331</v>
      </c>
      <c r="D1136" s="286" t="s">
        <v>331</v>
      </c>
      <c r="E1136" s="287" t="s">
        <v>28</v>
      </c>
      <c r="F1136" s="288">
        <v>-1.697</v>
      </c>
      <c r="G1136" s="38"/>
      <c r="H1136" s="44"/>
    </row>
    <row r="1137" spans="1:8" s="2" customFormat="1" ht="16.8" customHeight="1">
      <c r="A1137" s="38"/>
      <c r="B1137" s="44"/>
      <c r="C1137" s="289" t="s">
        <v>331</v>
      </c>
      <c r="D1137" s="289" t="s">
        <v>2264</v>
      </c>
      <c r="E1137" s="17" t="s">
        <v>28</v>
      </c>
      <c r="F1137" s="290">
        <v>-1.697</v>
      </c>
      <c r="G1137" s="38"/>
      <c r="H1137" s="44"/>
    </row>
    <row r="1138" spans="1:8" s="2" customFormat="1" ht="16.8" customHeight="1">
      <c r="A1138" s="38"/>
      <c r="B1138" s="44"/>
      <c r="C1138" s="291" t="s">
        <v>6060</v>
      </c>
      <c r="D1138" s="38"/>
      <c r="E1138" s="38"/>
      <c r="F1138" s="38"/>
      <c r="G1138" s="38"/>
      <c r="H1138" s="44"/>
    </row>
    <row r="1139" spans="1:8" s="2" customFormat="1" ht="16.8" customHeight="1">
      <c r="A1139" s="38"/>
      <c r="B1139" s="44"/>
      <c r="C1139" s="289" t="s">
        <v>2259</v>
      </c>
      <c r="D1139" s="289" t="s">
        <v>2260</v>
      </c>
      <c r="E1139" s="17" t="s">
        <v>398</v>
      </c>
      <c r="F1139" s="290">
        <v>211.696</v>
      </c>
      <c r="G1139" s="38"/>
      <c r="H1139" s="44"/>
    </row>
    <row r="1140" spans="1:8" s="2" customFormat="1" ht="16.8" customHeight="1">
      <c r="A1140" s="38"/>
      <c r="B1140" s="44"/>
      <c r="C1140" s="285" t="s">
        <v>335</v>
      </c>
      <c r="D1140" s="286" t="s">
        <v>335</v>
      </c>
      <c r="E1140" s="287" t="s">
        <v>28</v>
      </c>
      <c r="F1140" s="288">
        <v>165.241</v>
      </c>
      <c r="G1140" s="38"/>
      <c r="H1140" s="44"/>
    </row>
    <row r="1141" spans="1:8" s="2" customFormat="1" ht="16.8" customHeight="1">
      <c r="A1141" s="38"/>
      <c r="B1141" s="44"/>
      <c r="C1141" s="289" t="s">
        <v>335</v>
      </c>
      <c r="D1141" s="289" t="s">
        <v>786</v>
      </c>
      <c r="E1141" s="17" t="s">
        <v>28</v>
      </c>
      <c r="F1141" s="290">
        <v>165.241</v>
      </c>
      <c r="G1141" s="38"/>
      <c r="H1141" s="44"/>
    </row>
    <row r="1142" spans="1:8" s="2" customFormat="1" ht="16.8" customHeight="1">
      <c r="A1142" s="38"/>
      <c r="B1142" s="44"/>
      <c r="C1142" s="291" t="s">
        <v>6060</v>
      </c>
      <c r="D1142" s="38"/>
      <c r="E1142" s="38"/>
      <c r="F1142" s="38"/>
      <c r="G1142" s="38"/>
      <c r="H1142" s="44"/>
    </row>
    <row r="1143" spans="1:8" s="2" customFormat="1" ht="16.8" customHeight="1">
      <c r="A1143" s="38"/>
      <c r="B1143" s="44"/>
      <c r="C1143" s="289" t="s">
        <v>2271</v>
      </c>
      <c r="D1143" s="289" t="s">
        <v>2272</v>
      </c>
      <c r="E1143" s="17" t="s">
        <v>398</v>
      </c>
      <c r="F1143" s="290">
        <v>531.409</v>
      </c>
      <c r="G1143" s="38"/>
      <c r="H1143" s="44"/>
    </row>
    <row r="1144" spans="1:8" s="2" customFormat="1" ht="16.8" customHeight="1">
      <c r="A1144" s="38"/>
      <c r="B1144" s="44"/>
      <c r="C1144" s="285" t="s">
        <v>169</v>
      </c>
      <c r="D1144" s="286" t="s">
        <v>169</v>
      </c>
      <c r="E1144" s="287" t="s">
        <v>28</v>
      </c>
      <c r="F1144" s="288">
        <v>-42.19</v>
      </c>
      <c r="G1144" s="38"/>
      <c r="H1144" s="44"/>
    </row>
    <row r="1145" spans="1:8" s="2" customFormat="1" ht="16.8" customHeight="1">
      <c r="A1145" s="38"/>
      <c r="B1145" s="44"/>
      <c r="C1145" s="289" t="s">
        <v>169</v>
      </c>
      <c r="D1145" s="289" t="s">
        <v>600</v>
      </c>
      <c r="E1145" s="17" t="s">
        <v>28</v>
      </c>
      <c r="F1145" s="290">
        <v>-42.19</v>
      </c>
      <c r="G1145" s="38"/>
      <c r="H1145" s="44"/>
    </row>
    <row r="1146" spans="1:8" s="2" customFormat="1" ht="16.8" customHeight="1">
      <c r="A1146" s="38"/>
      <c r="B1146" s="44"/>
      <c r="C1146" s="291" t="s">
        <v>6060</v>
      </c>
      <c r="D1146" s="38"/>
      <c r="E1146" s="38"/>
      <c r="F1146" s="38"/>
      <c r="G1146" s="38"/>
      <c r="H1146" s="44"/>
    </row>
    <row r="1147" spans="1:8" s="2" customFormat="1" ht="12">
      <c r="A1147" s="38"/>
      <c r="B1147" s="44"/>
      <c r="C1147" s="289" t="s">
        <v>595</v>
      </c>
      <c r="D1147" s="289" t="s">
        <v>596</v>
      </c>
      <c r="E1147" s="17" t="s">
        <v>398</v>
      </c>
      <c r="F1147" s="290">
        <v>192.547</v>
      </c>
      <c r="G1147" s="38"/>
      <c r="H1147" s="44"/>
    </row>
    <row r="1148" spans="1:8" s="2" customFormat="1" ht="16.8" customHeight="1">
      <c r="A1148" s="38"/>
      <c r="B1148" s="44"/>
      <c r="C1148" s="285" t="s">
        <v>136</v>
      </c>
      <c r="D1148" s="286" t="s">
        <v>136</v>
      </c>
      <c r="E1148" s="287" t="s">
        <v>28</v>
      </c>
      <c r="F1148" s="288">
        <v>14.191</v>
      </c>
      <c r="G1148" s="38"/>
      <c r="H1148" s="44"/>
    </row>
    <row r="1149" spans="1:8" s="2" customFormat="1" ht="16.8" customHeight="1">
      <c r="A1149" s="38"/>
      <c r="B1149" s="44"/>
      <c r="C1149" s="289" t="s">
        <v>136</v>
      </c>
      <c r="D1149" s="289" t="s">
        <v>382</v>
      </c>
      <c r="E1149" s="17" t="s">
        <v>28</v>
      </c>
      <c r="F1149" s="290">
        <v>14.191</v>
      </c>
      <c r="G1149" s="38"/>
      <c r="H1149" s="44"/>
    </row>
    <row r="1150" spans="1:8" s="2" customFormat="1" ht="16.8" customHeight="1">
      <c r="A1150" s="38"/>
      <c r="B1150" s="44"/>
      <c r="C1150" s="291" t="s">
        <v>6060</v>
      </c>
      <c r="D1150" s="38"/>
      <c r="E1150" s="38"/>
      <c r="F1150" s="38"/>
      <c r="G1150" s="38"/>
      <c r="H1150" s="44"/>
    </row>
    <row r="1151" spans="1:8" s="2" customFormat="1" ht="12">
      <c r="A1151" s="38"/>
      <c r="B1151" s="44"/>
      <c r="C1151" s="289" t="s">
        <v>377</v>
      </c>
      <c r="D1151" s="289" t="s">
        <v>378</v>
      </c>
      <c r="E1151" s="17" t="s">
        <v>355</v>
      </c>
      <c r="F1151" s="290">
        <v>17.385</v>
      </c>
      <c r="G1151" s="38"/>
      <c r="H1151" s="44"/>
    </row>
    <row r="1152" spans="1:8" s="2" customFormat="1" ht="16.8" customHeight="1">
      <c r="A1152" s="38"/>
      <c r="B1152" s="44"/>
      <c r="C1152" s="285" t="s">
        <v>175</v>
      </c>
      <c r="D1152" s="286" t="s">
        <v>175</v>
      </c>
      <c r="E1152" s="287" t="s">
        <v>28</v>
      </c>
      <c r="F1152" s="288">
        <v>-8.8</v>
      </c>
      <c r="G1152" s="38"/>
      <c r="H1152" s="44"/>
    </row>
    <row r="1153" spans="1:8" s="2" customFormat="1" ht="16.8" customHeight="1">
      <c r="A1153" s="38"/>
      <c r="B1153" s="44"/>
      <c r="C1153" s="289" t="s">
        <v>175</v>
      </c>
      <c r="D1153" s="289" t="s">
        <v>696</v>
      </c>
      <c r="E1153" s="17" t="s">
        <v>28</v>
      </c>
      <c r="F1153" s="290">
        <v>-8.8</v>
      </c>
      <c r="G1153" s="38"/>
      <c r="H1153" s="44"/>
    </row>
    <row r="1154" spans="1:8" s="2" customFormat="1" ht="16.8" customHeight="1">
      <c r="A1154" s="38"/>
      <c r="B1154" s="44"/>
      <c r="C1154" s="291" t="s">
        <v>6060</v>
      </c>
      <c r="D1154" s="38"/>
      <c r="E1154" s="38"/>
      <c r="F1154" s="38"/>
      <c r="G1154" s="38"/>
      <c r="H1154" s="44"/>
    </row>
    <row r="1155" spans="1:8" s="2" customFormat="1" ht="12">
      <c r="A1155" s="38"/>
      <c r="B1155" s="44"/>
      <c r="C1155" s="289" t="s">
        <v>691</v>
      </c>
      <c r="D1155" s="289" t="s">
        <v>692</v>
      </c>
      <c r="E1155" s="17" t="s">
        <v>398</v>
      </c>
      <c r="F1155" s="290">
        <v>100.96</v>
      </c>
      <c r="G1155" s="38"/>
      <c r="H1155" s="44"/>
    </row>
    <row r="1156" spans="1:8" s="2" customFormat="1" ht="16.8" customHeight="1">
      <c r="A1156" s="38"/>
      <c r="B1156" s="44"/>
      <c r="C1156" s="285" t="s">
        <v>177</v>
      </c>
      <c r="D1156" s="286" t="s">
        <v>177</v>
      </c>
      <c r="E1156" s="287" t="s">
        <v>28</v>
      </c>
      <c r="F1156" s="288">
        <v>21.93</v>
      </c>
      <c r="G1156" s="38"/>
      <c r="H1156" s="44"/>
    </row>
    <row r="1157" spans="1:8" s="2" customFormat="1" ht="16.8" customHeight="1">
      <c r="A1157" s="38"/>
      <c r="B1157" s="44"/>
      <c r="C1157" s="289" t="s">
        <v>177</v>
      </c>
      <c r="D1157" s="289" t="s">
        <v>755</v>
      </c>
      <c r="E1157" s="17" t="s">
        <v>28</v>
      </c>
      <c r="F1157" s="290">
        <v>21.93</v>
      </c>
      <c r="G1157" s="38"/>
      <c r="H1157" s="44"/>
    </row>
    <row r="1158" spans="1:8" s="2" customFormat="1" ht="16.8" customHeight="1">
      <c r="A1158" s="38"/>
      <c r="B1158" s="44"/>
      <c r="C1158" s="291" t="s">
        <v>6060</v>
      </c>
      <c r="D1158" s="38"/>
      <c r="E1158" s="38"/>
      <c r="F1158" s="38"/>
      <c r="G1158" s="38"/>
      <c r="H1158" s="44"/>
    </row>
    <row r="1159" spans="1:8" s="2" customFormat="1" ht="16.8" customHeight="1">
      <c r="A1159" s="38"/>
      <c r="B1159" s="44"/>
      <c r="C1159" s="289" t="s">
        <v>750</v>
      </c>
      <c r="D1159" s="289" t="s">
        <v>751</v>
      </c>
      <c r="E1159" s="17" t="s">
        <v>398</v>
      </c>
      <c r="F1159" s="290">
        <v>103.63</v>
      </c>
      <c r="G1159" s="38"/>
      <c r="H1159" s="44"/>
    </row>
    <row r="1160" spans="1:8" s="2" customFormat="1" ht="16.8" customHeight="1">
      <c r="A1160" s="38"/>
      <c r="B1160" s="44"/>
      <c r="C1160" s="285" t="s">
        <v>139</v>
      </c>
      <c r="D1160" s="286" t="s">
        <v>139</v>
      </c>
      <c r="E1160" s="287" t="s">
        <v>28</v>
      </c>
      <c r="F1160" s="288">
        <v>2.42</v>
      </c>
      <c r="G1160" s="38"/>
      <c r="H1160" s="44"/>
    </row>
    <row r="1161" spans="1:8" s="2" customFormat="1" ht="16.8" customHeight="1">
      <c r="A1161" s="38"/>
      <c r="B1161" s="44"/>
      <c r="C1161" s="289" t="s">
        <v>139</v>
      </c>
      <c r="D1161" s="289" t="s">
        <v>391</v>
      </c>
      <c r="E1161" s="17" t="s">
        <v>28</v>
      </c>
      <c r="F1161" s="290">
        <v>2.42</v>
      </c>
      <c r="G1161" s="38"/>
      <c r="H1161" s="44"/>
    </row>
    <row r="1162" spans="1:8" s="2" customFormat="1" ht="16.8" customHeight="1">
      <c r="A1162" s="38"/>
      <c r="B1162" s="44"/>
      <c r="C1162" s="291" t="s">
        <v>6060</v>
      </c>
      <c r="D1162" s="38"/>
      <c r="E1162" s="38"/>
      <c r="F1162" s="38"/>
      <c r="G1162" s="38"/>
      <c r="H1162" s="44"/>
    </row>
    <row r="1163" spans="1:8" s="2" customFormat="1" ht="12">
      <c r="A1163" s="38"/>
      <c r="B1163" s="44"/>
      <c r="C1163" s="289" t="s">
        <v>386</v>
      </c>
      <c r="D1163" s="289" t="s">
        <v>387</v>
      </c>
      <c r="E1163" s="17" t="s">
        <v>355</v>
      </c>
      <c r="F1163" s="290">
        <v>99.759</v>
      </c>
      <c r="G1163" s="38"/>
      <c r="H1163" s="44"/>
    </row>
    <row r="1164" spans="1:8" s="2" customFormat="1" ht="16.8" customHeight="1">
      <c r="A1164" s="38"/>
      <c r="B1164" s="44"/>
      <c r="C1164" s="285" t="s">
        <v>178</v>
      </c>
      <c r="D1164" s="286" t="s">
        <v>178</v>
      </c>
      <c r="E1164" s="287" t="s">
        <v>28</v>
      </c>
      <c r="F1164" s="288">
        <v>-42.19</v>
      </c>
      <c r="G1164" s="38"/>
      <c r="H1164" s="44"/>
    </row>
    <row r="1165" spans="1:8" s="2" customFormat="1" ht="16.8" customHeight="1">
      <c r="A1165" s="38"/>
      <c r="B1165" s="44"/>
      <c r="C1165" s="289" t="s">
        <v>178</v>
      </c>
      <c r="D1165" s="289" t="s">
        <v>793</v>
      </c>
      <c r="E1165" s="17" t="s">
        <v>28</v>
      </c>
      <c r="F1165" s="290">
        <v>-42.19</v>
      </c>
      <c r="G1165" s="38"/>
      <c r="H1165" s="44"/>
    </row>
    <row r="1166" spans="1:8" s="2" customFormat="1" ht="16.8" customHeight="1">
      <c r="A1166" s="38"/>
      <c r="B1166" s="44"/>
      <c r="C1166" s="291" t="s">
        <v>6060</v>
      </c>
      <c r="D1166" s="38"/>
      <c r="E1166" s="38"/>
      <c r="F1166" s="38"/>
      <c r="G1166" s="38"/>
      <c r="H1166" s="44"/>
    </row>
    <row r="1167" spans="1:8" s="2" customFormat="1" ht="12">
      <c r="A1167" s="38"/>
      <c r="B1167" s="44"/>
      <c r="C1167" s="289" t="s">
        <v>788</v>
      </c>
      <c r="D1167" s="289" t="s">
        <v>789</v>
      </c>
      <c r="E1167" s="17" t="s">
        <v>398</v>
      </c>
      <c r="F1167" s="290">
        <v>438.238</v>
      </c>
      <c r="G1167" s="38"/>
      <c r="H1167" s="44"/>
    </row>
    <row r="1168" spans="1:8" s="2" customFormat="1" ht="16.8" customHeight="1">
      <c r="A1168" s="38"/>
      <c r="B1168" s="44"/>
      <c r="C1168" s="285" t="s">
        <v>187</v>
      </c>
      <c r="D1168" s="286" t="s">
        <v>187</v>
      </c>
      <c r="E1168" s="287" t="s">
        <v>28</v>
      </c>
      <c r="F1168" s="288">
        <v>9.6</v>
      </c>
      <c r="G1168" s="38"/>
      <c r="H1168" s="44"/>
    </row>
    <row r="1169" spans="1:8" s="2" customFormat="1" ht="16.8" customHeight="1">
      <c r="A1169" s="38"/>
      <c r="B1169" s="44"/>
      <c r="C1169" s="289" t="s">
        <v>187</v>
      </c>
      <c r="D1169" s="289" t="s">
        <v>806</v>
      </c>
      <c r="E1169" s="17" t="s">
        <v>28</v>
      </c>
      <c r="F1169" s="290">
        <v>9.6</v>
      </c>
      <c r="G1169" s="38"/>
      <c r="H1169" s="44"/>
    </row>
    <row r="1170" spans="1:8" s="2" customFormat="1" ht="16.8" customHeight="1">
      <c r="A1170" s="38"/>
      <c r="B1170" s="44"/>
      <c r="C1170" s="291" t="s">
        <v>6060</v>
      </c>
      <c r="D1170" s="38"/>
      <c r="E1170" s="38"/>
      <c r="F1170" s="38"/>
      <c r="G1170" s="38"/>
      <c r="H1170" s="44"/>
    </row>
    <row r="1171" spans="1:8" s="2" customFormat="1" ht="12">
      <c r="A1171" s="38"/>
      <c r="B1171" s="44"/>
      <c r="C1171" s="289" t="s">
        <v>801</v>
      </c>
      <c r="D1171" s="289" t="s">
        <v>802</v>
      </c>
      <c r="E1171" s="17" t="s">
        <v>398</v>
      </c>
      <c r="F1171" s="290">
        <v>72.07</v>
      </c>
      <c r="G1171" s="38"/>
      <c r="H1171" s="44"/>
    </row>
    <row r="1172" spans="1:8" s="2" customFormat="1" ht="16.8" customHeight="1">
      <c r="A1172" s="38"/>
      <c r="B1172" s="44"/>
      <c r="C1172" s="285" t="s">
        <v>189</v>
      </c>
      <c r="D1172" s="286" t="s">
        <v>189</v>
      </c>
      <c r="E1172" s="287" t="s">
        <v>28</v>
      </c>
      <c r="F1172" s="288">
        <v>-72.07</v>
      </c>
      <c r="G1172" s="38"/>
      <c r="H1172" s="44"/>
    </row>
    <row r="1173" spans="1:8" s="2" customFormat="1" ht="16.8" customHeight="1">
      <c r="A1173" s="38"/>
      <c r="B1173" s="44"/>
      <c r="C1173" s="289" t="s">
        <v>189</v>
      </c>
      <c r="D1173" s="289" t="s">
        <v>815</v>
      </c>
      <c r="E1173" s="17" t="s">
        <v>28</v>
      </c>
      <c r="F1173" s="290">
        <v>-72.07</v>
      </c>
      <c r="G1173" s="38"/>
      <c r="H1173" s="44"/>
    </row>
    <row r="1174" spans="1:8" s="2" customFormat="1" ht="16.8" customHeight="1">
      <c r="A1174" s="38"/>
      <c r="B1174" s="44"/>
      <c r="C1174" s="291" t="s">
        <v>6060</v>
      </c>
      <c r="D1174" s="38"/>
      <c r="E1174" s="38"/>
      <c r="F1174" s="38"/>
      <c r="G1174" s="38"/>
      <c r="H1174" s="44"/>
    </row>
    <row r="1175" spans="1:8" s="2" customFormat="1" ht="12">
      <c r="A1175" s="38"/>
      <c r="B1175" s="44"/>
      <c r="C1175" s="289" t="s">
        <v>810</v>
      </c>
      <c r="D1175" s="289" t="s">
        <v>811</v>
      </c>
      <c r="E1175" s="17" t="s">
        <v>398</v>
      </c>
      <c r="F1175" s="290">
        <v>366.168</v>
      </c>
      <c r="G1175" s="38"/>
      <c r="H1175" s="44"/>
    </row>
    <row r="1176" spans="1:8" s="2" customFormat="1" ht="16.8" customHeight="1">
      <c r="A1176" s="38"/>
      <c r="B1176" s="44"/>
      <c r="C1176" s="285" t="s">
        <v>144</v>
      </c>
      <c r="D1176" s="286" t="s">
        <v>144</v>
      </c>
      <c r="E1176" s="287" t="s">
        <v>28</v>
      </c>
      <c r="F1176" s="288">
        <v>86.216</v>
      </c>
      <c r="G1176" s="38"/>
      <c r="H1176" s="44"/>
    </row>
    <row r="1177" spans="1:8" s="2" customFormat="1" ht="16.8" customHeight="1">
      <c r="A1177" s="38"/>
      <c r="B1177" s="44"/>
      <c r="C1177" s="289" t="s">
        <v>144</v>
      </c>
      <c r="D1177" s="289" t="s">
        <v>402</v>
      </c>
      <c r="E1177" s="17" t="s">
        <v>28</v>
      </c>
      <c r="F1177" s="290">
        <v>86.216</v>
      </c>
      <c r="G1177" s="38"/>
      <c r="H1177" s="44"/>
    </row>
    <row r="1178" spans="1:8" s="2" customFormat="1" ht="16.8" customHeight="1">
      <c r="A1178" s="38"/>
      <c r="B1178" s="44"/>
      <c r="C1178" s="291" t="s">
        <v>6060</v>
      </c>
      <c r="D1178" s="38"/>
      <c r="E1178" s="38"/>
      <c r="F1178" s="38"/>
      <c r="G1178" s="38"/>
      <c r="H1178" s="44"/>
    </row>
    <row r="1179" spans="1:8" s="2" customFormat="1" ht="16.8" customHeight="1">
      <c r="A1179" s="38"/>
      <c r="B1179" s="44"/>
      <c r="C1179" s="289" t="s">
        <v>396</v>
      </c>
      <c r="D1179" s="289" t="s">
        <v>397</v>
      </c>
      <c r="E1179" s="17" t="s">
        <v>398</v>
      </c>
      <c r="F1179" s="290">
        <v>142.979</v>
      </c>
      <c r="G1179" s="38"/>
      <c r="H1179" s="44"/>
    </row>
    <row r="1180" spans="1:8" s="2" customFormat="1" ht="16.8" customHeight="1">
      <c r="A1180" s="38"/>
      <c r="B1180" s="44"/>
      <c r="C1180" s="285" t="s">
        <v>191</v>
      </c>
      <c r="D1180" s="286" t="s">
        <v>191</v>
      </c>
      <c r="E1180" s="287" t="s">
        <v>28</v>
      </c>
      <c r="F1180" s="288">
        <v>46.833</v>
      </c>
      <c r="G1180" s="38"/>
      <c r="H1180" s="44"/>
    </row>
    <row r="1181" spans="1:8" s="2" customFormat="1" ht="16.8" customHeight="1">
      <c r="A1181" s="38"/>
      <c r="B1181" s="44"/>
      <c r="C1181" s="289" t="s">
        <v>191</v>
      </c>
      <c r="D1181" s="289" t="s">
        <v>836</v>
      </c>
      <c r="E1181" s="17" t="s">
        <v>28</v>
      </c>
      <c r="F1181" s="290">
        <v>46.833</v>
      </c>
      <c r="G1181" s="38"/>
      <c r="H1181" s="44"/>
    </row>
    <row r="1182" spans="1:8" s="2" customFormat="1" ht="16.8" customHeight="1">
      <c r="A1182" s="38"/>
      <c r="B1182" s="44"/>
      <c r="C1182" s="291" t="s">
        <v>6060</v>
      </c>
      <c r="D1182" s="38"/>
      <c r="E1182" s="38"/>
      <c r="F1182" s="38"/>
      <c r="G1182" s="38"/>
      <c r="H1182" s="44"/>
    </row>
    <row r="1183" spans="1:8" s="2" customFormat="1" ht="12">
      <c r="A1183" s="38"/>
      <c r="B1183" s="44"/>
      <c r="C1183" s="289" t="s">
        <v>831</v>
      </c>
      <c r="D1183" s="289" t="s">
        <v>832</v>
      </c>
      <c r="E1183" s="17" t="s">
        <v>398</v>
      </c>
      <c r="F1183" s="290">
        <v>196.322</v>
      </c>
      <c r="G1183" s="38"/>
      <c r="H1183" s="44"/>
    </row>
    <row r="1184" spans="1:8" s="2" customFormat="1" ht="16.8" customHeight="1">
      <c r="A1184" s="38"/>
      <c r="B1184" s="44"/>
      <c r="C1184" s="285" t="s">
        <v>197</v>
      </c>
      <c r="D1184" s="286" t="s">
        <v>197</v>
      </c>
      <c r="E1184" s="287" t="s">
        <v>28</v>
      </c>
      <c r="F1184" s="288">
        <v>75.7</v>
      </c>
      <c r="G1184" s="38"/>
      <c r="H1184" s="44"/>
    </row>
    <row r="1185" spans="1:8" s="2" customFormat="1" ht="16.8" customHeight="1">
      <c r="A1185" s="38"/>
      <c r="B1185" s="44"/>
      <c r="C1185" s="289" t="s">
        <v>197</v>
      </c>
      <c r="D1185" s="289" t="s">
        <v>853</v>
      </c>
      <c r="E1185" s="17" t="s">
        <v>28</v>
      </c>
      <c r="F1185" s="290">
        <v>75.7</v>
      </c>
      <c r="G1185" s="38"/>
      <c r="H1185" s="44"/>
    </row>
    <row r="1186" spans="1:8" s="2" customFormat="1" ht="16.8" customHeight="1">
      <c r="A1186" s="38"/>
      <c r="B1186" s="44"/>
      <c r="C1186" s="291" t="s">
        <v>6060</v>
      </c>
      <c r="D1186" s="38"/>
      <c r="E1186" s="38"/>
      <c r="F1186" s="38"/>
      <c r="G1186" s="38"/>
      <c r="H1186" s="44"/>
    </row>
    <row r="1187" spans="1:8" s="2" customFormat="1" ht="12">
      <c r="A1187" s="38"/>
      <c r="B1187" s="44"/>
      <c r="C1187" s="289" t="s">
        <v>848</v>
      </c>
      <c r="D1187" s="289" t="s">
        <v>849</v>
      </c>
      <c r="E1187" s="17" t="s">
        <v>612</v>
      </c>
      <c r="F1187" s="290">
        <v>82.1</v>
      </c>
      <c r="G1187" s="38"/>
      <c r="H1187" s="44"/>
    </row>
    <row r="1188" spans="1:8" s="2" customFormat="1" ht="16.8" customHeight="1">
      <c r="A1188" s="38"/>
      <c r="B1188" s="44"/>
      <c r="C1188" s="285" t="s">
        <v>199</v>
      </c>
      <c r="D1188" s="286" t="s">
        <v>199</v>
      </c>
      <c r="E1188" s="287" t="s">
        <v>28</v>
      </c>
      <c r="F1188" s="288">
        <v>-8.6</v>
      </c>
      <c r="G1188" s="38"/>
      <c r="H1188" s="44"/>
    </row>
    <row r="1189" spans="1:8" s="2" customFormat="1" ht="16.8" customHeight="1">
      <c r="A1189" s="38"/>
      <c r="B1189" s="44"/>
      <c r="C1189" s="289" t="s">
        <v>199</v>
      </c>
      <c r="D1189" s="289" t="s">
        <v>914</v>
      </c>
      <c r="E1189" s="17" t="s">
        <v>28</v>
      </c>
      <c r="F1189" s="290">
        <v>-8.6</v>
      </c>
      <c r="G1189" s="38"/>
      <c r="H1189" s="44"/>
    </row>
    <row r="1190" spans="1:8" s="2" customFormat="1" ht="16.8" customHeight="1">
      <c r="A1190" s="38"/>
      <c r="B1190" s="44"/>
      <c r="C1190" s="291" t="s">
        <v>6060</v>
      </c>
      <c r="D1190" s="38"/>
      <c r="E1190" s="38"/>
      <c r="F1190" s="38"/>
      <c r="G1190" s="38"/>
      <c r="H1190" s="44"/>
    </row>
    <row r="1191" spans="1:8" s="2" customFormat="1" ht="12">
      <c r="A1191" s="38"/>
      <c r="B1191" s="44"/>
      <c r="C1191" s="289" t="s">
        <v>909</v>
      </c>
      <c r="D1191" s="289" t="s">
        <v>910</v>
      </c>
      <c r="E1191" s="17" t="s">
        <v>612</v>
      </c>
      <c r="F1191" s="290">
        <v>67.1</v>
      </c>
      <c r="G1191" s="38"/>
      <c r="H1191" s="44"/>
    </row>
    <row r="1192" spans="1:8" s="2" customFormat="1" ht="16.8" customHeight="1">
      <c r="A1192" s="38"/>
      <c r="B1192" s="44"/>
      <c r="C1192" s="285" t="s">
        <v>201</v>
      </c>
      <c r="D1192" s="286" t="s">
        <v>201</v>
      </c>
      <c r="E1192" s="287" t="s">
        <v>28</v>
      </c>
      <c r="F1192" s="288">
        <v>3.75</v>
      </c>
      <c r="G1192" s="38"/>
      <c r="H1192" s="44"/>
    </row>
    <row r="1193" spans="1:8" s="2" customFormat="1" ht="16.8" customHeight="1">
      <c r="A1193" s="38"/>
      <c r="B1193" s="44"/>
      <c r="C1193" s="289" t="s">
        <v>201</v>
      </c>
      <c r="D1193" s="289" t="s">
        <v>946</v>
      </c>
      <c r="E1193" s="17" t="s">
        <v>28</v>
      </c>
      <c r="F1193" s="290">
        <v>3.75</v>
      </c>
      <c r="G1193" s="38"/>
      <c r="H1193" s="44"/>
    </row>
    <row r="1194" spans="1:8" s="2" customFormat="1" ht="16.8" customHeight="1">
      <c r="A1194" s="38"/>
      <c r="B1194" s="44"/>
      <c r="C1194" s="291" t="s">
        <v>6060</v>
      </c>
      <c r="D1194" s="38"/>
      <c r="E1194" s="38"/>
      <c r="F1194" s="38"/>
      <c r="G1194" s="38"/>
      <c r="H1194" s="44"/>
    </row>
    <row r="1195" spans="1:8" s="2" customFormat="1" ht="16.8" customHeight="1">
      <c r="A1195" s="38"/>
      <c r="B1195" s="44"/>
      <c r="C1195" s="289" t="s">
        <v>941</v>
      </c>
      <c r="D1195" s="289" t="s">
        <v>942</v>
      </c>
      <c r="E1195" s="17" t="s">
        <v>612</v>
      </c>
      <c r="F1195" s="290">
        <v>163.9</v>
      </c>
      <c r="G1195" s="38"/>
      <c r="H1195" s="44"/>
    </row>
    <row r="1196" spans="1:8" s="2" customFormat="1" ht="16.8" customHeight="1">
      <c r="A1196" s="38"/>
      <c r="B1196" s="44"/>
      <c r="C1196" s="285" t="s">
        <v>208</v>
      </c>
      <c r="D1196" s="286" t="s">
        <v>208</v>
      </c>
      <c r="E1196" s="287" t="s">
        <v>28</v>
      </c>
      <c r="F1196" s="288">
        <v>-17.922</v>
      </c>
      <c r="G1196" s="38"/>
      <c r="H1196" s="44"/>
    </row>
    <row r="1197" spans="1:8" s="2" customFormat="1" ht="16.8" customHeight="1">
      <c r="A1197" s="38"/>
      <c r="B1197" s="44"/>
      <c r="C1197" s="289" t="s">
        <v>208</v>
      </c>
      <c r="D1197" s="289" t="s">
        <v>992</v>
      </c>
      <c r="E1197" s="17" t="s">
        <v>28</v>
      </c>
      <c r="F1197" s="290">
        <v>-17.922</v>
      </c>
      <c r="G1197" s="38"/>
      <c r="H1197" s="44"/>
    </row>
    <row r="1198" spans="1:8" s="2" customFormat="1" ht="16.8" customHeight="1">
      <c r="A1198" s="38"/>
      <c r="B1198" s="44"/>
      <c r="C1198" s="291" t="s">
        <v>6060</v>
      </c>
      <c r="D1198" s="38"/>
      <c r="E1198" s="38"/>
      <c r="F1198" s="38"/>
      <c r="G1198" s="38"/>
      <c r="H1198" s="44"/>
    </row>
    <row r="1199" spans="1:8" s="2" customFormat="1" ht="12">
      <c r="A1199" s="38"/>
      <c r="B1199" s="44"/>
      <c r="C1199" s="289" t="s">
        <v>988</v>
      </c>
      <c r="D1199" s="289" t="s">
        <v>989</v>
      </c>
      <c r="E1199" s="17" t="s">
        <v>398</v>
      </c>
      <c r="F1199" s="290">
        <v>178.4</v>
      </c>
      <c r="G1199" s="38"/>
      <c r="H1199" s="44"/>
    </row>
    <row r="1200" spans="1:8" s="2" customFormat="1" ht="16.8" customHeight="1">
      <c r="A1200" s="38"/>
      <c r="B1200" s="44"/>
      <c r="C1200" s="285" t="s">
        <v>3386</v>
      </c>
      <c r="D1200" s="286" t="s">
        <v>3386</v>
      </c>
      <c r="E1200" s="287" t="s">
        <v>28</v>
      </c>
      <c r="F1200" s="288">
        <v>0</v>
      </c>
      <c r="G1200" s="38"/>
      <c r="H1200" s="44"/>
    </row>
    <row r="1201" spans="1:8" s="2" customFormat="1" ht="16.8" customHeight="1">
      <c r="A1201" s="38"/>
      <c r="B1201" s="44"/>
      <c r="C1201" s="289" t="s">
        <v>3386</v>
      </c>
      <c r="D1201" s="289" t="s">
        <v>6070</v>
      </c>
      <c r="E1201" s="17" t="s">
        <v>28</v>
      </c>
      <c r="F1201" s="290">
        <v>0</v>
      </c>
      <c r="G1201" s="38"/>
      <c r="H1201" s="44"/>
    </row>
    <row r="1202" spans="1:8" s="2" customFormat="1" ht="16.8" customHeight="1">
      <c r="A1202" s="38"/>
      <c r="B1202" s="44"/>
      <c r="C1202" s="291" t="s">
        <v>6060</v>
      </c>
      <c r="D1202" s="38"/>
      <c r="E1202" s="38"/>
      <c r="F1202" s="38"/>
      <c r="G1202" s="38"/>
      <c r="H1202" s="44"/>
    </row>
    <row r="1203" spans="1:8" s="2" customFormat="1" ht="12">
      <c r="A1203" s="38"/>
      <c r="B1203" s="44"/>
      <c r="C1203" s="289" t="s">
        <v>1013</v>
      </c>
      <c r="D1203" s="289" t="s">
        <v>1014</v>
      </c>
      <c r="E1203" s="17" t="s">
        <v>398</v>
      </c>
      <c r="F1203" s="290">
        <v>88.902</v>
      </c>
      <c r="G1203" s="38"/>
      <c r="H1203" s="44"/>
    </row>
    <row r="1204" spans="1:8" s="2" customFormat="1" ht="16.8" customHeight="1">
      <c r="A1204" s="38"/>
      <c r="B1204" s="44"/>
      <c r="C1204" s="285" t="s">
        <v>210</v>
      </c>
      <c r="D1204" s="286" t="s">
        <v>210</v>
      </c>
      <c r="E1204" s="287" t="s">
        <v>28</v>
      </c>
      <c r="F1204" s="288">
        <v>9.743</v>
      </c>
      <c r="G1204" s="38"/>
      <c r="H1204" s="44"/>
    </row>
    <row r="1205" spans="1:8" s="2" customFormat="1" ht="16.8" customHeight="1">
      <c r="A1205" s="38"/>
      <c r="B1205" s="44"/>
      <c r="C1205" s="289" t="s">
        <v>210</v>
      </c>
      <c r="D1205" s="289" t="s">
        <v>1022</v>
      </c>
      <c r="E1205" s="17" t="s">
        <v>28</v>
      </c>
      <c r="F1205" s="290">
        <v>9.743</v>
      </c>
      <c r="G1205" s="38"/>
      <c r="H1205" s="44"/>
    </row>
    <row r="1206" spans="1:8" s="2" customFormat="1" ht="16.8" customHeight="1">
      <c r="A1206" s="38"/>
      <c r="B1206" s="44"/>
      <c r="C1206" s="291" t="s">
        <v>6060</v>
      </c>
      <c r="D1206" s="38"/>
      <c r="E1206" s="38"/>
      <c r="F1206" s="38"/>
      <c r="G1206" s="38"/>
      <c r="H1206" s="44"/>
    </row>
    <row r="1207" spans="1:8" s="2" customFormat="1" ht="12">
      <c r="A1207" s="38"/>
      <c r="B1207" s="44"/>
      <c r="C1207" s="289" t="s">
        <v>1017</v>
      </c>
      <c r="D1207" s="289" t="s">
        <v>1018</v>
      </c>
      <c r="E1207" s="17" t="s">
        <v>355</v>
      </c>
      <c r="F1207" s="290">
        <v>11.773</v>
      </c>
      <c r="G1207" s="38"/>
      <c r="H1207" s="44"/>
    </row>
    <row r="1208" spans="1:8" s="2" customFormat="1" ht="16.8" customHeight="1">
      <c r="A1208" s="38"/>
      <c r="B1208" s="44"/>
      <c r="C1208" s="285" t="s">
        <v>216</v>
      </c>
      <c r="D1208" s="286" t="s">
        <v>216</v>
      </c>
      <c r="E1208" s="287" t="s">
        <v>28</v>
      </c>
      <c r="F1208" s="288">
        <v>18.08</v>
      </c>
      <c r="G1208" s="38"/>
      <c r="H1208" s="44"/>
    </row>
    <row r="1209" spans="1:8" s="2" customFormat="1" ht="16.8" customHeight="1">
      <c r="A1209" s="38"/>
      <c r="B1209" s="44"/>
      <c r="C1209" s="289" t="s">
        <v>216</v>
      </c>
      <c r="D1209" s="289" t="s">
        <v>1080</v>
      </c>
      <c r="E1209" s="17" t="s">
        <v>28</v>
      </c>
      <c r="F1209" s="290">
        <v>18.08</v>
      </c>
      <c r="G1209" s="38"/>
      <c r="H1209" s="44"/>
    </row>
    <row r="1210" spans="1:8" s="2" customFormat="1" ht="16.8" customHeight="1">
      <c r="A1210" s="38"/>
      <c r="B1210" s="44"/>
      <c r="C1210" s="291" t="s">
        <v>6060</v>
      </c>
      <c r="D1210" s="38"/>
      <c r="E1210" s="38"/>
      <c r="F1210" s="38"/>
      <c r="G1210" s="38"/>
      <c r="H1210" s="44"/>
    </row>
    <row r="1211" spans="1:8" s="2" customFormat="1" ht="12">
      <c r="A1211" s="38"/>
      <c r="B1211" s="44"/>
      <c r="C1211" s="289" t="s">
        <v>1074</v>
      </c>
      <c r="D1211" s="289" t="s">
        <v>1075</v>
      </c>
      <c r="E1211" s="17" t="s">
        <v>398</v>
      </c>
      <c r="F1211" s="290">
        <v>161.15</v>
      </c>
      <c r="G1211" s="38"/>
      <c r="H1211" s="44"/>
    </row>
    <row r="1212" spans="1:8" s="2" customFormat="1" ht="16.8" customHeight="1">
      <c r="A1212" s="38"/>
      <c r="B1212" s="44"/>
      <c r="C1212" s="285" t="s">
        <v>2333</v>
      </c>
      <c r="D1212" s="286" t="s">
        <v>2333</v>
      </c>
      <c r="E1212" s="287" t="s">
        <v>28</v>
      </c>
      <c r="F1212" s="288">
        <v>203.75</v>
      </c>
      <c r="G1212" s="38"/>
      <c r="H1212" s="44"/>
    </row>
    <row r="1213" spans="1:8" s="2" customFormat="1" ht="16.8" customHeight="1">
      <c r="A1213" s="38"/>
      <c r="B1213" s="44"/>
      <c r="C1213" s="289" t="s">
        <v>2333</v>
      </c>
      <c r="D1213" s="289" t="s">
        <v>2334</v>
      </c>
      <c r="E1213" s="17" t="s">
        <v>28</v>
      </c>
      <c r="F1213" s="290">
        <v>203.75</v>
      </c>
      <c r="G1213" s="38"/>
      <c r="H1213" s="44"/>
    </row>
    <row r="1214" spans="1:8" s="2" customFormat="1" ht="16.8" customHeight="1">
      <c r="A1214" s="38"/>
      <c r="B1214" s="44"/>
      <c r="C1214" s="285" t="s">
        <v>2348</v>
      </c>
      <c r="D1214" s="286" t="s">
        <v>2348</v>
      </c>
      <c r="E1214" s="287" t="s">
        <v>28</v>
      </c>
      <c r="F1214" s="288">
        <v>325.863</v>
      </c>
      <c r="G1214" s="38"/>
      <c r="H1214" s="44"/>
    </row>
    <row r="1215" spans="1:8" s="2" customFormat="1" ht="16.8" customHeight="1">
      <c r="A1215" s="38"/>
      <c r="B1215" s="44"/>
      <c r="C1215" s="289" t="s">
        <v>2348</v>
      </c>
      <c r="D1215" s="289" t="s">
        <v>2349</v>
      </c>
      <c r="E1215" s="17" t="s">
        <v>28</v>
      </c>
      <c r="F1215" s="290">
        <v>325.863</v>
      </c>
      <c r="G1215" s="38"/>
      <c r="H1215" s="44"/>
    </row>
    <row r="1216" spans="1:8" s="2" customFormat="1" ht="16.8" customHeight="1">
      <c r="A1216" s="38"/>
      <c r="B1216" s="44"/>
      <c r="C1216" s="285" t="s">
        <v>1117</v>
      </c>
      <c r="D1216" s="286" t="s">
        <v>1117</v>
      </c>
      <c r="E1216" s="287" t="s">
        <v>28</v>
      </c>
      <c r="F1216" s="288">
        <v>0.087</v>
      </c>
      <c r="G1216" s="38"/>
      <c r="H1216" s="44"/>
    </row>
    <row r="1217" spans="1:8" s="2" customFormat="1" ht="16.8" customHeight="1">
      <c r="A1217" s="38"/>
      <c r="B1217" s="44"/>
      <c r="C1217" s="289" t="s">
        <v>1117</v>
      </c>
      <c r="D1217" s="289" t="s">
        <v>1118</v>
      </c>
      <c r="E1217" s="17" t="s">
        <v>28</v>
      </c>
      <c r="F1217" s="290">
        <v>0.087</v>
      </c>
      <c r="G1217" s="38"/>
      <c r="H1217" s="44"/>
    </row>
    <row r="1218" spans="1:8" s="2" customFormat="1" ht="16.8" customHeight="1">
      <c r="A1218" s="38"/>
      <c r="B1218" s="44"/>
      <c r="C1218" s="285" t="s">
        <v>147</v>
      </c>
      <c r="D1218" s="286" t="s">
        <v>147</v>
      </c>
      <c r="E1218" s="287" t="s">
        <v>28</v>
      </c>
      <c r="F1218" s="288">
        <v>99.759</v>
      </c>
      <c r="G1218" s="38"/>
      <c r="H1218" s="44"/>
    </row>
    <row r="1219" spans="1:8" s="2" customFormat="1" ht="16.8" customHeight="1">
      <c r="A1219" s="38"/>
      <c r="B1219" s="44"/>
      <c r="C1219" s="289" t="s">
        <v>147</v>
      </c>
      <c r="D1219" s="289" t="s">
        <v>448</v>
      </c>
      <c r="E1219" s="17" t="s">
        <v>28</v>
      </c>
      <c r="F1219" s="290">
        <v>99.759</v>
      </c>
      <c r="G1219" s="38"/>
      <c r="H1219" s="44"/>
    </row>
    <row r="1220" spans="1:8" s="2" customFormat="1" ht="16.8" customHeight="1">
      <c r="A1220" s="38"/>
      <c r="B1220" s="44"/>
      <c r="C1220" s="291" t="s">
        <v>6060</v>
      </c>
      <c r="D1220" s="38"/>
      <c r="E1220" s="38"/>
      <c r="F1220" s="38"/>
      <c r="G1220" s="38"/>
      <c r="H1220" s="44"/>
    </row>
    <row r="1221" spans="1:8" s="2" customFormat="1" ht="12">
      <c r="A1221" s="38"/>
      <c r="B1221" s="44"/>
      <c r="C1221" s="289" t="s">
        <v>443</v>
      </c>
      <c r="D1221" s="289" t="s">
        <v>6064</v>
      </c>
      <c r="E1221" s="17" t="s">
        <v>355</v>
      </c>
      <c r="F1221" s="290">
        <v>446.156</v>
      </c>
      <c r="G1221" s="38"/>
      <c r="H1221" s="44"/>
    </row>
    <row r="1222" spans="1:8" s="2" customFormat="1" ht="16.8" customHeight="1">
      <c r="A1222" s="38"/>
      <c r="B1222" s="44"/>
      <c r="C1222" s="285" t="s">
        <v>1138</v>
      </c>
      <c r="D1222" s="286" t="s">
        <v>1138</v>
      </c>
      <c r="E1222" s="287" t="s">
        <v>28</v>
      </c>
      <c r="F1222" s="288">
        <v>336.788</v>
      </c>
      <c r="G1222" s="38"/>
      <c r="H1222" s="44"/>
    </row>
    <row r="1223" spans="1:8" s="2" customFormat="1" ht="16.8" customHeight="1">
      <c r="A1223" s="38"/>
      <c r="B1223" s="44"/>
      <c r="C1223" s="289" t="s">
        <v>1138</v>
      </c>
      <c r="D1223" s="289" t="s">
        <v>1139</v>
      </c>
      <c r="E1223" s="17" t="s">
        <v>28</v>
      </c>
      <c r="F1223" s="290">
        <v>336.788</v>
      </c>
      <c r="G1223" s="38"/>
      <c r="H1223" s="44"/>
    </row>
    <row r="1224" spans="1:8" s="2" customFormat="1" ht="16.8" customHeight="1">
      <c r="A1224" s="38"/>
      <c r="B1224" s="44"/>
      <c r="C1224" s="285" t="s">
        <v>1145</v>
      </c>
      <c r="D1224" s="286" t="s">
        <v>1145</v>
      </c>
      <c r="E1224" s="287" t="s">
        <v>28</v>
      </c>
      <c r="F1224" s="288">
        <v>10</v>
      </c>
      <c r="G1224" s="38"/>
      <c r="H1224" s="44"/>
    </row>
    <row r="1225" spans="1:8" s="2" customFormat="1" ht="16.8" customHeight="1">
      <c r="A1225" s="38"/>
      <c r="B1225" s="44"/>
      <c r="C1225" s="289" t="s">
        <v>1145</v>
      </c>
      <c r="D1225" s="289" t="s">
        <v>1146</v>
      </c>
      <c r="E1225" s="17" t="s">
        <v>28</v>
      </c>
      <c r="F1225" s="290">
        <v>10</v>
      </c>
      <c r="G1225" s="38"/>
      <c r="H1225" s="44"/>
    </row>
    <row r="1226" spans="1:8" s="2" customFormat="1" ht="16.8" customHeight="1">
      <c r="A1226" s="38"/>
      <c r="B1226" s="44"/>
      <c r="C1226" s="285" t="s">
        <v>153</v>
      </c>
      <c r="D1226" s="286" t="s">
        <v>153</v>
      </c>
      <c r="E1226" s="287" t="s">
        <v>28</v>
      </c>
      <c r="F1226" s="288">
        <v>-6.579</v>
      </c>
      <c r="G1226" s="38"/>
      <c r="H1226" s="44"/>
    </row>
    <row r="1227" spans="1:8" s="2" customFormat="1" ht="16.8" customHeight="1">
      <c r="A1227" s="38"/>
      <c r="B1227" s="44"/>
      <c r="C1227" s="289" t="s">
        <v>153</v>
      </c>
      <c r="D1227" s="289" t="s">
        <v>458</v>
      </c>
      <c r="E1227" s="17" t="s">
        <v>28</v>
      </c>
      <c r="F1227" s="290">
        <v>-6.579</v>
      </c>
      <c r="G1227" s="38"/>
      <c r="H1227" s="44"/>
    </row>
    <row r="1228" spans="1:8" s="2" customFormat="1" ht="16.8" customHeight="1">
      <c r="A1228" s="38"/>
      <c r="B1228" s="44"/>
      <c r="C1228" s="291" t="s">
        <v>6060</v>
      </c>
      <c r="D1228" s="38"/>
      <c r="E1228" s="38"/>
      <c r="F1228" s="38"/>
      <c r="G1228" s="38"/>
      <c r="H1228" s="44"/>
    </row>
    <row r="1229" spans="1:8" s="2" customFormat="1" ht="12">
      <c r="A1229" s="38"/>
      <c r="B1229" s="44"/>
      <c r="C1229" s="289" t="s">
        <v>452</v>
      </c>
      <c r="D1229" s="289" t="s">
        <v>453</v>
      </c>
      <c r="E1229" s="17" t="s">
        <v>355</v>
      </c>
      <c r="F1229" s="290">
        <v>353.361</v>
      </c>
      <c r="G1229" s="38"/>
      <c r="H1229" s="44"/>
    </row>
    <row r="1230" spans="1:8" s="2" customFormat="1" ht="16.8" customHeight="1">
      <c r="A1230" s="38"/>
      <c r="B1230" s="44"/>
      <c r="C1230" s="285" t="s">
        <v>231</v>
      </c>
      <c r="D1230" s="286" t="s">
        <v>231</v>
      </c>
      <c r="E1230" s="287" t="s">
        <v>28</v>
      </c>
      <c r="F1230" s="288">
        <v>34.4</v>
      </c>
      <c r="G1230" s="38"/>
      <c r="H1230" s="44"/>
    </row>
    <row r="1231" spans="1:8" s="2" customFormat="1" ht="16.8" customHeight="1">
      <c r="A1231" s="38"/>
      <c r="B1231" s="44"/>
      <c r="C1231" s="289" t="s">
        <v>231</v>
      </c>
      <c r="D1231" s="289" t="s">
        <v>1162</v>
      </c>
      <c r="E1231" s="17" t="s">
        <v>28</v>
      </c>
      <c r="F1231" s="290">
        <v>34.4</v>
      </c>
      <c r="G1231" s="38"/>
      <c r="H1231" s="44"/>
    </row>
    <row r="1232" spans="1:8" s="2" customFormat="1" ht="16.8" customHeight="1">
      <c r="A1232" s="38"/>
      <c r="B1232" s="44"/>
      <c r="C1232" s="291" t="s">
        <v>6060</v>
      </c>
      <c r="D1232" s="38"/>
      <c r="E1232" s="38"/>
      <c r="F1232" s="38"/>
      <c r="G1232" s="38"/>
      <c r="H1232" s="44"/>
    </row>
    <row r="1233" spans="1:8" s="2" customFormat="1" ht="16.8" customHeight="1">
      <c r="A1233" s="38"/>
      <c r="B1233" s="44"/>
      <c r="C1233" s="289" t="s">
        <v>1212</v>
      </c>
      <c r="D1233" s="289" t="s">
        <v>1213</v>
      </c>
      <c r="E1233" s="17" t="s">
        <v>612</v>
      </c>
      <c r="F1233" s="290">
        <v>139.85</v>
      </c>
      <c r="G1233" s="38"/>
      <c r="H1233" s="44"/>
    </row>
    <row r="1234" spans="1:8" s="2" customFormat="1" ht="16.8" customHeight="1">
      <c r="A1234" s="38"/>
      <c r="B1234" s="44"/>
      <c r="C1234" s="285" t="s">
        <v>1244</v>
      </c>
      <c r="D1234" s="286" t="s">
        <v>1244</v>
      </c>
      <c r="E1234" s="287" t="s">
        <v>28</v>
      </c>
      <c r="F1234" s="288">
        <v>182.128</v>
      </c>
      <c r="G1234" s="38"/>
      <c r="H1234" s="44"/>
    </row>
    <row r="1235" spans="1:8" s="2" customFormat="1" ht="16.8" customHeight="1">
      <c r="A1235" s="38"/>
      <c r="B1235" s="44"/>
      <c r="C1235" s="289" t="s">
        <v>1244</v>
      </c>
      <c r="D1235" s="289" t="s">
        <v>1245</v>
      </c>
      <c r="E1235" s="17" t="s">
        <v>28</v>
      </c>
      <c r="F1235" s="290">
        <v>182.128</v>
      </c>
      <c r="G1235" s="38"/>
      <c r="H1235" s="44"/>
    </row>
    <row r="1236" spans="1:8" s="2" customFormat="1" ht="16.8" customHeight="1">
      <c r="A1236" s="38"/>
      <c r="B1236" s="44"/>
      <c r="C1236" s="285" t="s">
        <v>1259</v>
      </c>
      <c r="D1236" s="286" t="s">
        <v>1259</v>
      </c>
      <c r="E1236" s="287" t="s">
        <v>28</v>
      </c>
      <c r="F1236" s="288">
        <v>228.783</v>
      </c>
      <c r="G1236" s="38"/>
      <c r="H1236" s="44"/>
    </row>
    <row r="1237" spans="1:8" s="2" customFormat="1" ht="16.8" customHeight="1">
      <c r="A1237" s="38"/>
      <c r="B1237" s="44"/>
      <c r="C1237" s="289" t="s">
        <v>1259</v>
      </c>
      <c r="D1237" s="289" t="s">
        <v>1260</v>
      </c>
      <c r="E1237" s="17" t="s">
        <v>28</v>
      </c>
      <c r="F1237" s="290">
        <v>228.783</v>
      </c>
      <c r="G1237" s="38"/>
      <c r="H1237" s="44"/>
    </row>
    <row r="1238" spans="1:8" s="2" customFormat="1" ht="16.8" customHeight="1">
      <c r="A1238" s="38"/>
      <c r="B1238" s="44"/>
      <c r="C1238" s="285" t="s">
        <v>239</v>
      </c>
      <c r="D1238" s="286" t="s">
        <v>239</v>
      </c>
      <c r="E1238" s="287" t="s">
        <v>28</v>
      </c>
      <c r="F1238" s="288">
        <v>2.956</v>
      </c>
      <c r="G1238" s="38"/>
      <c r="H1238" s="44"/>
    </row>
    <row r="1239" spans="1:8" s="2" customFormat="1" ht="16.8" customHeight="1">
      <c r="A1239" s="38"/>
      <c r="B1239" s="44"/>
      <c r="C1239" s="289" t="s">
        <v>239</v>
      </c>
      <c r="D1239" s="289" t="s">
        <v>1303</v>
      </c>
      <c r="E1239" s="17" t="s">
        <v>28</v>
      </c>
      <c r="F1239" s="290">
        <v>2.956</v>
      </c>
      <c r="G1239" s="38"/>
      <c r="H1239" s="44"/>
    </row>
    <row r="1240" spans="1:8" s="2" customFormat="1" ht="16.8" customHeight="1">
      <c r="A1240" s="38"/>
      <c r="B1240" s="44"/>
      <c r="C1240" s="291" t="s">
        <v>6060</v>
      </c>
      <c r="D1240" s="38"/>
      <c r="E1240" s="38"/>
      <c r="F1240" s="38"/>
      <c r="G1240" s="38"/>
      <c r="H1240" s="44"/>
    </row>
    <row r="1241" spans="1:8" s="2" customFormat="1" ht="12">
      <c r="A1241" s="38"/>
      <c r="B1241" s="44"/>
      <c r="C1241" s="289" t="s">
        <v>1297</v>
      </c>
      <c r="D1241" s="289" t="s">
        <v>1298</v>
      </c>
      <c r="E1241" s="17" t="s">
        <v>355</v>
      </c>
      <c r="F1241" s="290">
        <v>9.848</v>
      </c>
      <c r="G1241" s="38"/>
      <c r="H1241" s="44"/>
    </row>
    <row r="1242" spans="1:8" s="2" customFormat="1" ht="16.8" customHeight="1">
      <c r="A1242" s="38"/>
      <c r="B1242" s="44"/>
      <c r="C1242" s="285" t="s">
        <v>1315</v>
      </c>
      <c r="D1242" s="286" t="s">
        <v>1315</v>
      </c>
      <c r="E1242" s="287" t="s">
        <v>28</v>
      </c>
      <c r="F1242" s="288">
        <v>323.08</v>
      </c>
      <c r="G1242" s="38"/>
      <c r="H1242" s="44"/>
    </row>
    <row r="1243" spans="1:8" s="2" customFormat="1" ht="16.8" customHeight="1">
      <c r="A1243" s="38"/>
      <c r="B1243" s="44"/>
      <c r="C1243" s="289" t="s">
        <v>1315</v>
      </c>
      <c r="D1243" s="289" t="s">
        <v>1316</v>
      </c>
      <c r="E1243" s="17" t="s">
        <v>28</v>
      </c>
      <c r="F1243" s="290">
        <v>323.08</v>
      </c>
      <c r="G1243" s="38"/>
      <c r="H1243" s="44"/>
    </row>
    <row r="1244" spans="1:8" s="2" customFormat="1" ht="16.8" customHeight="1">
      <c r="A1244" s="38"/>
      <c r="B1244" s="44"/>
      <c r="C1244" s="285" t="s">
        <v>1329</v>
      </c>
      <c r="D1244" s="286" t="s">
        <v>1329</v>
      </c>
      <c r="E1244" s="287" t="s">
        <v>28</v>
      </c>
      <c r="F1244" s="288">
        <v>71.29</v>
      </c>
      <c r="G1244" s="38"/>
      <c r="H1244" s="44"/>
    </row>
    <row r="1245" spans="1:8" s="2" customFormat="1" ht="16.8" customHeight="1">
      <c r="A1245" s="38"/>
      <c r="B1245" s="44"/>
      <c r="C1245" s="289" t="s">
        <v>1329</v>
      </c>
      <c r="D1245" s="289" t="s">
        <v>1330</v>
      </c>
      <c r="E1245" s="17" t="s">
        <v>28</v>
      </c>
      <c r="F1245" s="290">
        <v>71.29</v>
      </c>
      <c r="G1245" s="38"/>
      <c r="H1245" s="44"/>
    </row>
    <row r="1246" spans="1:8" s="2" customFormat="1" ht="16.8" customHeight="1">
      <c r="A1246" s="38"/>
      <c r="B1246" s="44"/>
      <c r="C1246" s="285" t="s">
        <v>1344</v>
      </c>
      <c r="D1246" s="286" t="s">
        <v>1344</v>
      </c>
      <c r="E1246" s="287" t="s">
        <v>28</v>
      </c>
      <c r="F1246" s="288">
        <v>2.578</v>
      </c>
      <c r="G1246" s="38"/>
      <c r="H1246" s="44"/>
    </row>
    <row r="1247" spans="1:8" s="2" customFormat="1" ht="16.8" customHeight="1">
      <c r="A1247" s="38"/>
      <c r="B1247" s="44"/>
      <c r="C1247" s="289" t="s">
        <v>1344</v>
      </c>
      <c r="D1247" s="289" t="s">
        <v>1345</v>
      </c>
      <c r="E1247" s="17" t="s">
        <v>28</v>
      </c>
      <c r="F1247" s="290">
        <v>2.578</v>
      </c>
      <c r="G1247" s="38"/>
      <c r="H1247" s="44"/>
    </row>
    <row r="1248" spans="1:8" s="2" customFormat="1" ht="16.8" customHeight="1">
      <c r="A1248" s="38"/>
      <c r="B1248" s="44"/>
      <c r="C1248" s="285" t="s">
        <v>1365</v>
      </c>
      <c r="D1248" s="286" t="s">
        <v>1365</v>
      </c>
      <c r="E1248" s="287" t="s">
        <v>28</v>
      </c>
      <c r="F1248" s="288">
        <v>81.292</v>
      </c>
      <c r="G1248" s="38"/>
      <c r="H1248" s="44"/>
    </row>
    <row r="1249" spans="1:8" s="2" customFormat="1" ht="16.8" customHeight="1">
      <c r="A1249" s="38"/>
      <c r="B1249" s="44"/>
      <c r="C1249" s="289" t="s">
        <v>1365</v>
      </c>
      <c r="D1249" s="289" t="s">
        <v>1366</v>
      </c>
      <c r="E1249" s="17" t="s">
        <v>28</v>
      </c>
      <c r="F1249" s="290">
        <v>81.292</v>
      </c>
      <c r="G1249" s="38"/>
      <c r="H1249" s="44"/>
    </row>
    <row r="1250" spans="1:8" s="2" customFormat="1" ht="16.8" customHeight="1">
      <c r="A1250" s="38"/>
      <c r="B1250" s="44"/>
      <c r="C1250" s="285" t="s">
        <v>1392</v>
      </c>
      <c r="D1250" s="286" t="s">
        <v>1392</v>
      </c>
      <c r="E1250" s="287" t="s">
        <v>28</v>
      </c>
      <c r="F1250" s="288">
        <v>3.68</v>
      </c>
      <c r="G1250" s="38"/>
      <c r="H1250" s="44"/>
    </row>
    <row r="1251" spans="1:8" s="2" customFormat="1" ht="16.8" customHeight="1">
      <c r="A1251" s="38"/>
      <c r="B1251" s="44"/>
      <c r="C1251" s="289" t="s">
        <v>1392</v>
      </c>
      <c r="D1251" s="289" t="s">
        <v>1393</v>
      </c>
      <c r="E1251" s="17" t="s">
        <v>28</v>
      </c>
      <c r="F1251" s="290">
        <v>3.68</v>
      </c>
      <c r="G1251" s="38"/>
      <c r="H1251" s="44"/>
    </row>
    <row r="1252" spans="1:8" s="2" customFormat="1" ht="16.8" customHeight="1">
      <c r="A1252" s="38"/>
      <c r="B1252" s="44"/>
      <c r="C1252" s="285" t="s">
        <v>261</v>
      </c>
      <c r="D1252" s="286" t="s">
        <v>261</v>
      </c>
      <c r="E1252" s="287" t="s">
        <v>28</v>
      </c>
      <c r="F1252" s="288">
        <v>3.68</v>
      </c>
      <c r="G1252" s="38"/>
      <c r="H1252" s="44"/>
    </row>
    <row r="1253" spans="1:8" s="2" customFormat="1" ht="16.8" customHeight="1">
      <c r="A1253" s="38"/>
      <c r="B1253" s="44"/>
      <c r="C1253" s="289" t="s">
        <v>261</v>
      </c>
      <c r="D1253" s="289" t="s">
        <v>1302</v>
      </c>
      <c r="E1253" s="17" t="s">
        <v>28</v>
      </c>
      <c r="F1253" s="290">
        <v>3.68</v>
      </c>
      <c r="G1253" s="38"/>
      <c r="H1253" s="44"/>
    </row>
    <row r="1254" spans="1:8" s="2" customFormat="1" ht="16.8" customHeight="1">
      <c r="A1254" s="38"/>
      <c r="B1254" s="44"/>
      <c r="C1254" s="291" t="s">
        <v>6060</v>
      </c>
      <c r="D1254" s="38"/>
      <c r="E1254" s="38"/>
      <c r="F1254" s="38"/>
      <c r="G1254" s="38"/>
      <c r="H1254" s="44"/>
    </row>
    <row r="1255" spans="1:8" s="2" customFormat="1" ht="12">
      <c r="A1255" s="38"/>
      <c r="B1255" s="44"/>
      <c r="C1255" s="289" t="s">
        <v>1395</v>
      </c>
      <c r="D1255" s="289" t="s">
        <v>1396</v>
      </c>
      <c r="E1255" s="17" t="s">
        <v>355</v>
      </c>
      <c r="F1255" s="290">
        <v>5.859</v>
      </c>
      <c r="G1255" s="38"/>
      <c r="H1255" s="44"/>
    </row>
    <row r="1256" spans="1:8" s="2" customFormat="1" ht="16.8" customHeight="1">
      <c r="A1256" s="38"/>
      <c r="B1256" s="44"/>
      <c r="C1256" s="285" t="s">
        <v>1409</v>
      </c>
      <c r="D1256" s="286" t="s">
        <v>1409</v>
      </c>
      <c r="E1256" s="287" t="s">
        <v>28</v>
      </c>
      <c r="F1256" s="288">
        <v>90.56</v>
      </c>
      <c r="G1256" s="38"/>
      <c r="H1256" s="44"/>
    </row>
    <row r="1257" spans="1:8" s="2" customFormat="1" ht="16.8" customHeight="1">
      <c r="A1257" s="38"/>
      <c r="B1257" s="44"/>
      <c r="C1257" s="289" t="s">
        <v>1409</v>
      </c>
      <c r="D1257" s="289" t="s">
        <v>1410</v>
      </c>
      <c r="E1257" s="17" t="s">
        <v>28</v>
      </c>
      <c r="F1257" s="290">
        <v>90.56</v>
      </c>
      <c r="G1257" s="38"/>
      <c r="H1257" s="44"/>
    </row>
    <row r="1258" spans="1:8" s="2" customFormat="1" ht="16.8" customHeight="1">
      <c r="A1258" s="38"/>
      <c r="B1258" s="44"/>
      <c r="C1258" s="285" t="s">
        <v>1418</v>
      </c>
      <c r="D1258" s="286" t="s">
        <v>1418</v>
      </c>
      <c r="E1258" s="287" t="s">
        <v>28</v>
      </c>
      <c r="F1258" s="288">
        <v>267.936</v>
      </c>
      <c r="G1258" s="38"/>
      <c r="H1258" s="44"/>
    </row>
    <row r="1259" spans="1:8" s="2" customFormat="1" ht="16.8" customHeight="1">
      <c r="A1259" s="38"/>
      <c r="B1259" s="44"/>
      <c r="C1259" s="289" t="s">
        <v>1418</v>
      </c>
      <c r="D1259" s="289" t="s">
        <v>1419</v>
      </c>
      <c r="E1259" s="17" t="s">
        <v>28</v>
      </c>
      <c r="F1259" s="290">
        <v>267.936</v>
      </c>
      <c r="G1259" s="38"/>
      <c r="H1259" s="44"/>
    </row>
    <row r="1260" spans="1:8" s="2" customFormat="1" ht="16.8" customHeight="1">
      <c r="A1260" s="38"/>
      <c r="B1260" s="44"/>
      <c r="C1260" s="285" t="s">
        <v>1427</v>
      </c>
      <c r="D1260" s="286" t="s">
        <v>1427</v>
      </c>
      <c r="E1260" s="287" t="s">
        <v>28</v>
      </c>
      <c r="F1260" s="288">
        <v>394.346</v>
      </c>
      <c r="G1260" s="38"/>
      <c r="H1260" s="44"/>
    </row>
    <row r="1261" spans="1:8" s="2" customFormat="1" ht="16.8" customHeight="1">
      <c r="A1261" s="38"/>
      <c r="B1261" s="44"/>
      <c r="C1261" s="289" t="s">
        <v>1427</v>
      </c>
      <c r="D1261" s="289" t="s">
        <v>1428</v>
      </c>
      <c r="E1261" s="17" t="s">
        <v>28</v>
      </c>
      <c r="F1261" s="290">
        <v>394.346</v>
      </c>
      <c r="G1261" s="38"/>
      <c r="H1261" s="44"/>
    </row>
    <row r="1262" spans="1:8" s="2" customFormat="1" ht="16.8" customHeight="1">
      <c r="A1262" s="38"/>
      <c r="B1262" s="44"/>
      <c r="C1262" s="285" t="s">
        <v>272</v>
      </c>
      <c r="D1262" s="286" t="s">
        <v>272</v>
      </c>
      <c r="E1262" s="287" t="s">
        <v>28</v>
      </c>
      <c r="F1262" s="288">
        <v>34.3</v>
      </c>
      <c r="G1262" s="38"/>
      <c r="H1262" s="44"/>
    </row>
    <row r="1263" spans="1:8" s="2" customFormat="1" ht="16.8" customHeight="1">
      <c r="A1263" s="38"/>
      <c r="B1263" s="44"/>
      <c r="C1263" s="289" t="s">
        <v>272</v>
      </c>
      <c r="D1263" s="289" t="s">
        <v>1449</v>
      </c>
      <c r="E1263" s="17" t="s">
        <v>28</v>
      </c>
      <c r="F1263" s="290">
        <v>34.3</v>
      </c>
      <c r="G1263" s="38"/>
      <c r="H1263" s="44"/>
    </row>
    <row r="1264" spans="1:8" s="2" customFormat="1" ht="16.8" customHeight="1">
      <c r="A1264" s="38"/>
      <c r="B1264" s="44"/>
      <c r="C1264" s="291" t="s">
        <v>6060</v>
      </c>
      <c r="D1264" s="38"/>
      <c r="E1264" s="38"/>
      <c r="F1264" s="38"/>
      <c r="G1264" s="38"/>
      <c r="H1264" s="44"/>
    </row>
    <row r="1265" spans="1:8" s="2" customFormat="1" ht="16.8" customHeight="1">
      <c r="A1265" s="38"/>
      <c r="B1265" s="44"/>
      <c r="C1265" s="289" t="s">
        <v>1442</v>
      </c>
      <c r="D1265" s="289" t="s">
        <v>1443</v>
      </c>
      <c r="E1265" s="17" t="s">
        <v>612</v>
      </c>
      <c r="F1265" s="290">
        <v>1041.7</v>
      </c>
      <c r="G1265" s="38"/>
      <c r="H1265" s="44"/>
    </row>
    <row r="1266" spans="1:8" s="2" customFormat="1" ht="16.8" customHeight="1">
      <c r="A1266" s="38"/>
      <c r="B1266" s="44"/>
      <c r="C1266" s="285" t="s">
        <v>155</v>
      </c>
      <c r="D1266" s="286" t="s">
        <v>155</v>
      </c>
      <c r="E1266" s="287" t="s">
        <v>28</v>
      </c>
      <c r="F1266" s="288">
        <v>81.7</v>
      </c>
      <c r="G1266" s="38"/>
      <c r="H1266" s="44"/>
    </row>
    <row r="1267" spans="1:8" s="2" customFormat="1" ht="16.8" customHeight="1">
      <c r="A1267" s="38"/>
      <c r="B1267" s="44"/>
      <c r="C1267" s="289" t="s">
        <v>155</v>
      </c>
      <c r="D1267" s="289" t="s">
        <v>485</v>
      </c>
      <c r="E1267" s="17" t="s">
        <v>28</v>
      </c>
      <c r="F1267" s="290">
        <v>81.7</v>
      </c>
      <c r="G1267" s="38"/>
      <c r="H1267" s="44"/>
    </row>
    <row r="1268" spans="1:8" s="2" customFormat="1" ht="16.8" customHeight="1">
      <c r="A1268" s="38"/>
      <c r="B1268" s="44"/>
      <c r="C1268" s="291" t="s">
        <v>6060</v>
      </c>
      <c r="D1268" s="38"/>
      <c r="E1268" s="38"/>
      <c r="F1268" s="38"/>
      <c r="G1268" s="38"/>
      <c r="H1268" s="44"/>
    </row>
    <row r="1269" spans="1:8" s="2" customFormat="1" ht="16.8" customHeight="1">
      <c r="A1269" s="38"/>
      <c r="B1269" s="44"/>
      <c r="C1269" s="289" t="s">
        <v>478</v>
      </c>
      <c r="D1269" s="289" t="s">
        <v>479</v>
      </c>
      <c r="E1269" s="17" t="s">
        <v>398</v>
      </c>
      <c r="F1269" s="290">
        <v>359.615</v>
      </c>
      <c r="G1269" s="38"/>
      <c r="H1269" s="44"/>
    </row>
    <row r="1270" spans="1:8" s="2" customFormat="1" ht="16.8" customHeight="1">
      <c r="A1270" s="38"/>
      <c r="B1270" s="44"/>
      <c r="C1270" s="285" t="s">
        <v>1492</v>
      </c>
      <c r="D1270" s="286" t="s">
        <v>1492</v>
      </c>
      <c r="E1270" s="287" t="s">
        <v>28</v>
      </c>
      <c r="F1270" s="288">
        <v>0.335</v>
      </c>
      <c r="G1270" s="38"/>
      <c r="H1270" s="44"/>
    </row>
    <row r="1271" spans="1:8" s="2" customFormat="1" ht="16.8" customHeight="1">
      <c r="A1271" s="38"/>
      <c r="B1271" s="44"/>
      <c r="C1271" s="289" t="s">
        <v>1492</v>
      </c>
      <c r="D1271" s="289" t="s">
        <v>1493</v>
      </c>
      <c r="E1271" s="17" t="s">
        <v>28</v>
      </c>
      <c r="F1271" s="290">
        <v>0.335</v>
      </c>
      <c r="G1271" s="38"/>
      <c r="H1271" s="44"/>
    </row>
    <row r="1272" spans="1:8" s="2" customFormat="1" ht="16.8" customHeight="1">
      <c r="A1272" s="38"/>
      <c r="B1272" s="44"/>
      <c r="C1272" s="285" t="s">
        <v>1501</v>
      </c>
      <c r="D1272" s="286" t="s">
        <v>1501</v>
      </c>
      <c r="E1272" s="287" t="s">
        <v>28</v>
      </c>
      <c r="F1272" s="288">
        <v>1.084</v>
      </c>
      <c r="G1272" s="38"/>
      <c r="H1272" s="44"/>
    </row>
    <row r="1273" spans="1:8" s="2" customFormat="1" ht="16.8" customHeight="1">
      <c r="A1273" s="38"/>
      <c r="B1273" s="44"/>
      <c r="C1273" s="289" t="s">
        <v>1501</v>
      </c>
      <c r="D1273" s="289" t="s">
        <v>1502</v>
      </c>
      <c r="E1273" s="17" t="s">
        <v>28</v>
      </c>
      <c r="F1273" s="290">
        <v>1.084</v>
      </c>
      <c r="G1273" s="38"/>
      <c r="H1273" s="44"/>
    </row>
    <row r="1274" spans="1:8" s="2" customFormat="1" ht="16.8" customHeight="1">
      <c r="A1274" s="38"/>
      <c r="B1274" s="44"/>
      <c r="C1274" s="285" t="s">
        <v>1510</v>
      </c>
      <c r="D1274" s="286" t="s">
        <v>1510</v>
      </c>
      <c r="E1274" s="287" t="s">
        <v>28</v>
      </c>
      <c r="F1274" s="288">
        <v>2.956</v>
      </c>
      <c r="G1274" s="38"/>
      <c r="H1274" s="44"/>
    </row>
    <row r="1275" spans="1:8" s="2" customFormat="1" ht="16.8" customHeight="1">
      <c r="A1275" s="38"/>
      <c r="B1275" s="44"/>
      <c r="C1275" s="289" t="s">
        <v>1510</v>
      </c>
      <c r="D1275" s="289" t="s">
        <v>1511</v>
      </c>
      <c r="E1275" s="17" t="s">
        <v>28</v>
      </c>
      <c r="F1275" s="290">
        <v>2.956</v>
      </c>
      <c r="G1275" s="38"/>
      <c r="H1275" s="44"/>
    </row>
    <row r="1276" spans="1:8" s="2" customFormat="1" ht="16.8" customHeight="1">
      <c r="A1276" s="38"/>
      <c r="B1276" s="44"/>
      <c r="C1276" s="285" t="s">
        <v>290</v>
      </c>
      <c r="D1276" s="286" t="s">
        <v>290</v>
      </c>
      <c r="E1276" s="287" t="s">
        <v>28</v>
      </c>
      <c r="F1276" s="288">
        <v>1.8</v>
      </c>
      <c r="G1276" s="38"/>
      <c r="H1276" s="44"/>
    </row>
    <row r="1277" spans="1:8" s="2" customFormat="1" ht="16.8" customHeight="1">
      <c r="A1277" s="38"/>
      <c r="B1277" s="44"/>
      <c r="C1277" s="289" t="s">
        <v>290</v>
      </c>
      <c r="D1277" s="289" t="s">
        <v>1552</v>
      </c>
      <c r="E1277" s="17" t="s">
        <v>28</v>
      </c>
      <c r="F1277" s="290">
        <v>1.8</v>
      </c>
      <c r="G1277" s="38"/>
      <c r="H1277" s="44"/>
    </row>
    <row r="1278" spans="1:8" s="2" customFormat="1" ht="16.8" customHeight="1">
      <c r="A1278" s="38"/>
      <c r="B1278" s="44"/>
      <c r="C1278" s="291" t="s">
        <v>6060</v>
      </c>
      <c r="D1278" s="38"/>
      <c r="E1278" s="38"/>
      <c r="F1278" s="38"/>
      <c r="G1278" s="38"/>
      <c r="H1278" s="44"/>
    </row>
    <row r="1279" spans="1:8" s="2" customFormat="1" ht="12">
      <c r="A1279" s="38"/>
      <c r="B1279" s="44"/>
      <c r="C1279" s="289" t="s">
        <v>1547</v>
      </c>
      <c r="D1279" s="289" t="s">
        <v>1548</v>
      </c>
      <c r="E1279" s="17" t="s">
        <v>398</v>
      </c>
      <c r="F1279" s="290">
        <v>165.241</v>
      </c>
      <c r="G1279" s="38"/>
      <c r="H1279" s="44"/>
    </row>
    <row r="1280" spans="1:8" s="2" customFormat="1" ht="16.8" customHeight="1">
      <c r="A1280" s="38"/>
      <c r="B1280" s="44"/>
      <c r="C1280" s="285" t="s">
        <v>1871</v>
      </c>
      <c r="D1280" s="286" t="s">
        <v>1871</v>
      </c>
      <c r="E1280" s="287" t="s">
        <v>28</v>
      </c>
      <c r="F1280" s="288">
        <v>5</v>
      </c>
      <c r="G1280" s="38"/>
      <c r="H1280" s="44"/>
    </row>
    <row r="1281" spans="1:8" s="2" customFormat="1" ht="16.8" customHeight="1">
      <c r="A1281" s="38"/>
      <c r="B1281" s="44"/>
      <c r="C1281" s="289" t="s">
        <v>1871</v>
      </c>
      <c r="D1281" s="289" t="s">
        <v>1872</v>
      </c>
      <c r="E1281" s="17" t="s">
        <v>28</v>
      </c>
      <c r="F1281" s="290">
        <v>5</v>
      </c>
      <c r="G1281" s="38"/>
      <c r="H1281" s="44"/>
    </row>
    <row r="1282" spans="1:8" s="2" customFormat="1" ht="16.8" customHeight="1">
      <c r="A1282" s="38"/>
      <c r="B1282" s="44"/>
      <c r="C1282" s="285" t="s">
        <v>1885</v>
      </c>
      <c r="D1282" s="286" t="s">
        <v>1885</v>
      </c>
      <c r="E1282" s="287" t="s">
        <v>28</v>
      </c>
      <c r="F1282" s="288">
        <v>8.7</v>
      </c>
      <c r="G1282" s="38"/>
      <c r="H1282" s="44"/>
    </row>
    <row r="1283" spans="1:8" s="2" customFormat="1" ht="16.8" customHeight="1">
      <c r="A1283" s="38"/>
      <c r="B1283" s="44"/>
      <c r="C1283" s="289" t="s">
        <v>1885</v>
      </c>
      <c r="D1283" s="289" t="s">
        <v>1886</v>
      </c>
      <c r="E1283" s="17" t="s">
        <v>28</v>
      </c>
      <c r="F1283" s="290">
        <v>8.7</v>
      </c>
      <c r="G1283" s="38"/>
      <c r="H1283" s="44"/>
    </row>
    <row r="1284" spans="1:8" s="2" customFormat="1" ht="16.8" customHeight="1">
      <c r="A1284" s="38"/>
      <c r="B1284" s="44"/>
      <c r="C1284" s="285" t="s">
        <v>161</v>
      </c>
      <c r="D1284" s="286" t="s">
        <v>161</v>
      </c>
      <c r="E1284" s="287" t="s">
        <v>28</v>
      </c>
      <c r="F1284" s="288">
        <v>2.505</v>
      </c>
      <c r="G1284" s="38"/>
      <c r="H1284" s="44"/>
    </row>
    <row r="1285" spans="1:8" s="2" customFormat="1" ht="16.8" customHeight="1">
      <c r="A1285" s="38"/>
      <c r="B1285" s="44"/>
      <c r="C1285" s="289" t="s">
        <v>161</v>
      </c>
      <c r="D1285" s="289" t="s">
        <v>554</v>
      </c>
      <c r="E1285" s="17" t="s">
        <v>28</v>
      </c>
      <c r="F1285" s="290">
        <v>2.505</v>
      </c>
      <c r="G1285" s="38"/>
      <c r="H1285" s="44"/>
    </row>
    <row r="1286" spans="1:8" s="2" customFormat="1" ht="16.8" customHeight="1">
      <c r="A1286" s="38"/>
      <c r="B1286" s="44"/>
      <c r="C1286" s="291" t="s">
        <v>6060</v>
      </c>
      <c r="D1286" s="38"/>
      <c r="E1286" s="38"/>
      <c r="F1286" s="38"/>
      <c r="G1286" s="38"/>
      <c r="H1286" s="44"/>
    </row>
    <row r="1287" spans="1:8" s="2" customFormat="1" ht="12">
      <c r="A1287" s="38"/>
      <c r="B1287" s="44"/>
      <c r="C1287" s="289" t="s">
        <v>548</v>
      </c>
      <c r="D1287" s="289" t="s">
        <v>549</v>
      </c>
      <c r="E1287" s="17" t="s">
        <v>355</v>
      </c>
      <c r="F1287" s="290">
        <v>32.01</v>
      </c>
      <c r="G1287" s="38"/>
      <c r="H1287" s="44"/>
    </row>
    <row r="1288" spans="1:8" s="2" customFormat="1" ht="16.8" customHeight="1">
      <c r="A1288" s="38"/>
      <c r="B1288" s="44"/>
      <c r="C1288" s="285" t="s">
        <v>2016</v>
      </c>
      <c r="D1288" s="286" t="s">
        <v>2016</v>
      </c>
      <c r="E1288" s="287" t="s">
        <v>28</v>
      </c>
      <c r="F1288" s="288">
        <v>16.25</v>
      </c>
      <c r="G1288" s="38"/>
      <c r="H1288" s="44"/>
    </row>
    <row r="1289" spans="1:8" s="2" customFormat="1" ht="16.8" customHeight="1">
      <c r="A1289" s="38"/>
      <c r="B1289" s="44"/>
      <c r="C1289" s="289" t="s">
        <v>2016</v>
      </c>
      <c r="D1289" s="289" t="s">
        <v>2017</v>
      </c>
      <c r="E1289" s="17" t="s">
        <v>28</v>
      </c>
      <c r="F1289" s="290">
        <v>16.25</v>
      </c>
      <c r="G1289" s="38"/>
      <c r="H1289" s="44"/>
    </row>
    <row r="1290" spans="1:8" s="2" customFormat="1" ht="16.8" customHeight="1">
      <c r="A1290" s="38"/>
      <c r="B1290" s="44"/>
      <c r="C1290" s="285" t="s">
        <v>2031</v>
      </c>
      <c r="D1290" s="286" t="s">
        <v>2031</v>
      </c>
      <c r="E1290" s="287" t="s">
        <v>28</v>
      </c>
      <c r="F1290" s="288">
        <v>17.157</v>
      </c>
      <c r="G1290" s="38"/>
      <c r="H1290" s="44"/>
    </row>
    <row r="1291" spans="1:8" s="2" customFormat="1" ht="16.8" customHeight="1">
      <c r="A1291" s="38"/>
      <c r="B1291" s="44"/>
      <c r="C1291" s="289" t="s">
        <v>2031</v>
      </c>
      <c r="D1291" s="289" t="s">
        <v>2032</v>
      </c>
      <c r="E1291" s="17" t="s">
        <v>28</v>
      </c>
      <c r="F1291" s="290">
        <v>17.157</v>
      </c>
      <c r="G1291" s="38"/>
      <c r="H1291" s="44"/>
    </row>
    <row r="1292" spans="1:8" s="2" customFormat="1" ht="16.8" customHeight="1">
      <c r="A1292" s="38"/>
      <c r="B1292" s="44"/>
      <c r="C1292" s="285" t="s">
        <v>2061</v>
      </c>
      <c r="D1292" s="286" t="s">
        <v>2061</v>
      </c>
      <c r="E1292" s="287" t="s">
        <v>28</v>
      </c>
      <c r="F1292" s="288">
        <v>14.785</v>
      </c>
      <c r="G1292" s="38"/>
      <c r="H1292" s="44"/>
    </row>
    <row r="1293" spans="1:8" s="2" customFormat="1" ht="16.8" customHeight="1">
      <c r="A1293" s="38"/>
      <c r="B1293" s="44"/>
      <c r="C1293" s="289" t="s">
        <v>2061</v>
      </c>
      <c r="D1293" s="289" t="s">
        <v>2062</v>
      </c>
      <c r="E1293" s="17" t="s">
        <v>28</v>
      </c>
      <c r="F1293" s="290">
        <v>14.785</v>
      </c>
      <c r="G1293" s="38"/>
      <c r="H1293" s="44"/>
    </row>
    <row r="1294" spans="1:8" s="2" customFormat="1" ht="16.8" customHeight="1">
      <c r="A1294" s="38"/>
      <c r="B1294" s="44"/>
      <c r="C1294" s="285" t="s">
        <v>2085</v>
      </c>
      <c r="D1294" s="286" t="s">
        <v>2085</v>
      </c>
      <c r="E1294" s="287" t="s">
        <v>28</v>
      </c>
      <c r="F1294" s="288">
        <v>147.99</v>
      </c>
      <c r="G1294" s="38"/>
      <c r="H1294" s="44"/>
    </row>
    <row r="1295" spans="1:8" s="2" customFormat="1" ht="16.8" customHeight="1">
      <c r="A1295" s="38"/>
      <c r="B1295" s="44"/>
      <c r="C1295" s="289" t="s">
        <v>2085</v>
      </c>
      <c r="D1295" s="289" t="s">
        <v>2086</v>
      </c>
      <c r="E1295" s="17" t="s">
        <v>28</v>
      </c>
      <c r="F1295" s="290">
        <v>147.99</v>
      </c>
      <c r="G1295" s="38"/>
      <c r="H1295" s="44"/>
    </row>
    <row r="1296" spans="1:8" s="2" customFormat="1" ht="16.8" customHeight="1">
      <c r="A1296" s="38"/>
      <c r="B1296" s="44"/>
      <c r="C1296" s="285" t="s">
        <v>2111</v>
      </c>
      <c r="D1296" s="286" t="s">
        <v>2111</v>
      </c>
      <c r="E1296" s="287" t="s">
        <v>28</v>
      </c>
      <c r="F1296" s="288">
        <v>73.35</v>
      </c>
      <c r="G1296" s="38"/>
      <c r="H1296" s="44"/>
    </row>
    <row r="1297" spans="1:8" s="2" customFormat="1" ht="16.8" customHeight="1">
      <c r="A1297" s="38"/>
      <c r="B1297" s="44"/>
      <c r="C1297" s="289" t="s">
        <v>2111</v>
      </c>
      <c r="D1297" s="289" t="s">
        <v>2112</v>
      </c>
      <c r="E1297" s="17" t="s">
        <v>28</v>
      </c>
      <c r="F1297" s="290">
        <v>73.35</v>
      </c>
      <c r="G1297" s="38"/>
      <c r="H1297" s="44"/>
    </row>
    <row r="1298" spans="1:8" s="2" customFormat="1" ht="16.8" customHeight="1">
      <c r="A1298" s="38"/>
      <c r="B1298" s="44"/>
      <c r="C1298" s="285" t="s">
        <v>2125</v>
      </c>
      <c r="D1298" s="286" t="s">
        <v>2125</v>
      </c>
      <c r="E1298" s="287" t="s">
        <v>28</v>
      </c>
      <c r="F1298" s="288">
        <v>140.913</v>
      </c>
      <c r="G1298" s="38"/>
      <c r="H1298" s="44"/>
    </row>
    <row r="1299" spans="1:8" s="2" customFormat="1" ht="16.8" customHeight="1">
      <c r="A1299" s="38"/>
      <c r="B1299" s="44"/>
      <c r="C1299" s="289" t="s">
        <v>2125</v>
      </c>
      <c r="D1299" s="289" t="s">
        <v>2126</v>
      </c>
      <c r="E1299" s="17" t="s">
        <v>28</v>
      </c>
      <c r="F1299" s="290">
        <v>140.913</v>
      </c>
      <c r="G1299" s="38"/>
      <c r="H1299" s="44"/>
    </row>
    <row r="1300" spans="1:8" s="2" customFormat="1" ht="16.8" customHeight="1">
      <c r="A1300" s="38"/>
      <c r="B1300" s="44"/>
      <c r="C1300" s="285" t="s">
        <v>165</v>
      </c>
      <c r="D1300" s="286" t="s">
        <v>165</v>
      </c>
      <c r="E1300" s="287" t="s">
        <v>28</v>
      </c>
      <c r="F1300" s="288">
        <v>0.258</v>
      </c>
      <c r="G1300" s="38"/>
      <c r="H1300" s="44"/>
    </row>
    <row r="1301" spans="1:8" s="2" customFormat="1" ht="16.8" customHeight="1">
      <c r="A1301" s="38"/>
      <c r="B1301" s="44"/>
      <c r="C1301" s="289" t="s">
        <v>165</v>
      </c>
      <c r="D1301" s="289" t="s">
        <v>574</v>
      </c>
      <c r="E1301" s="17" t="s">
        <v>28</v>
      </c>
      <c r="F1301" s="290">
        <v>0.258</v>
      </c>
      <c r="G1301" s="38"/>
      <c r="H1301" s="44"/>
    </row>
    <row r="1302" spans="1:8" s="2" customFormat="1" ht="16.8" customHeight="1">
      <c r="A1302" s="38"/>
      <c r="B1302" s="44"/>
      <c r="C1302" s="291" t="s">
        <v>6060</v>
      </c>
      <c r="D1302" s="38"/>
      <c r="E1302" s="38"/>
      <c r="F1302" s="38"/>
      <c r="G1302" s="38"/>
      <c r="H1302" s="44"/>
    </row>
    <row r="1303" spans="1:8" s="2" customFormat="1" ht="16.8" customHeight="1">
      <c r="A1303" s="38"/>
      <c r="B1303" s="44"/>
      <c r="C1303" s="289" t="s">
        <v>568</v>
      </c>
      <c r="D1303" s="289" t="s">
        <v>569</v>
      </c>
      <c r="E1303" s="17" t="s">
        <v>540</v>
      </c>
      <c r="F1303" s="290">
        <v>1.812</v>
      </c>
      <c r="G1303" s="38"/>
      <c r="H1303" s="44"/>
    </row>
    <row r="1304" spans="1:8" s="2" customFormat="1" ht="16.8" customHeight="1">
      <c r="A1304" s="38"/>
      <c r="B1304" s="44"/>
      <c r="C1304" s="285" t="s">
        <v>2155</v>
      </c>
      <c r="D1304" s="286" t="s">
        <v>2155</v>
      </c>
      <c r="E1304" s="287" t="s">
        <v>28</v>
      </c>
      <c r="F1304" s="288">
        <v>23.514</v>
      </c>
      <c r="G1304" s="38"/>
      <c r="H1304" s="44"/>
    </row>
    <row r="1305" spans="1:8" s="2" customFormat="1" ht="16.8" customHeight="1">
      <c r="A1305" s="38"/>
      <c r="B1305" s="44"/>
      <c r="C1305" s="289" t="s">
        <v>2155</v>
      </c>
      <c r="D1305" s="289" t="s">
        <v>2156</v>
      </c>
      <c r="E1305" s="17" t="s">
        <v>28</v>
      </c>
      <c r="F1305" s="290">
        <v>23.514</v>
      </c>
      <c r="G1305" s="38"/>
      <c r="H1305" s="44"/>
    </row>
    <row r="1306" spans="1:8" s="2" customFormat="1" ht="16.8" customHeight="1">
      <c r="A1306" s="38"/>
      <c r="B1306" s="44"/>
      <c r="C1306" s="285" t="s">
        <v>2164</v>
      </c>
      <c r="D1306" s="286" t="s">
        <v>2164</v>
      </c>
      <c r="E1306" s="287" t="s">
        <v>28</v>
      </c>
      <c r="F1306" s="288">
        <v>30.2</v>
      </c>
      <c r="G1306" s="38"/>
      <c r="H1306" s="44"/>
    </row>
    <row r="1307" spans="1:8" s="2" customFormat="1" ht="16.8" customHeight="1">
      <c r="A1307" s="38"/>
      <c r="B1307" s="44"/>
      <c r="C1307" s="289" t="s">
        <v>2164</v>
      </c>
      <c r="D1307" s="289" t="s">
        <v>2165</v>
      </c>
      <c r="E1307" s="17" t="s">
        <v>28</v>
      </c>
      <c r="F1307" s="290">
        <v>30.2</v>
      </c>
      <c r="G1307" s="38"/>
      <c r="H1307" s="44"/>
    </row>
    <row r="1308" spans="1:8" s="2" customFormat="1" ht="16.8" customHeight="1">
      <c r="A1308" s="38"/>
      <c r="B1308" s="44"/>
      <c r="C1308" s="285" t="s">
        <v>2178</v>
      </c>
      <c r="D1308" s="286" t="s">
        <v>2178</v>
      </c>
      <c r="E1308" s="287" t="s">
        <v>28</v>
      </c>
      <c r="F1308" s="288">
        <v>22.61</v>
      </c>
      <c r="G1308" s="38"/>
      <c r="H1308" s="44"/>
    </row>
    <row r="1309" spans="1:8" s="2" customFormat="1" ht="16.8" customHeight="1">
      <c r="A1309" s="38"/>
      <c r="B1309" s="44"/>
      <c r="C1309" s="289" t="s">
        <v>2178</v>
      </c>
      <c r="D1309" s="289" t="s">
        <v>2179</v>
      </c>
      <c r="E1309" s="17" t="s">
        <v>28</v>
      </c>
      <c r="F1309" s="290">
        <v>22.61</v>
      </c>
      <c r="G1309" s="38"/>
      <c r="H1309" s="44"/>
    </row>
    <row r="1310" spans="1:8" s="2" customFormat="1" ht="16.8" customHeight="1">
      <c r="A1310" s="38"/>
      <c r="B1310" s="44"/>
      <c r="C1310" s="285" t="s">
        <v>2204</v>
      </c>
      <c r="D1310" s="286" t="s">
        <v>2204</v>
      </c>
      <c r="E1310" s="287" t="s">
        <v>28</v>
      </c>
      <c r="F1310" s="288">
        <v>62.47</v>
      </c>
      <c r="G1310" s="38"/>
      <c r="H1310" s="44"/>
    </row>
    <row r="1311" spans="1:8" s="2" customFormat="1" ht="16.8" customHeight="1">
      <c r="A1311" s="38"/>
      <c r="B1311" s="44"/>
      <c r="C1311" s="289" t="s">
        <v>2204</v>
      </c>
      <c r="D1311" s="289" t="s">
        <v>2205</v>
      </c>
      <c r="E1311" s="17" t="s">
        <v>28</v>
      </c>
      <c r="F1311" s="290">
        <v>62.47</v>
      </c>
      <c r="G1311" s="38"/>
      <c r="H1311" s="44"/>
    </row>
    <row r="1312" spans="1:8" s="2" customFormat="1" ht="16.8" customHeight="1">
      <c r="A1312" s="38"/>
      <c r="B1312" s="44"/>
      <c r="C1312" s="285" t="s">
        <v>586</v>
      </c>
      <c r="D1312" s="286" t="s">
        <v>586</v>
      </c>
      <c r="E1312" s="287" t="s">
        <v>28</v>
      </c>
      <c r="F1312" s="288">
        <v>22.1</v>
      </c>
      <c r="G1312" s="38"/>
      <c r="H1312" s="44"/>
    </row>
    <row r="1313" spans="1:8" s="2" customFormat="1" ht="16.8" customHeight="1">
      <c r="A1313" s="38"/>
      <c r="B1313" s="44"/>
      <c r="C1313" s="289" t="s">
        <v>586</v>
      </c>
      <c r="D1313" s="289" t="s">
        <v>587</v>
      </c>
      <c r="E1313" s="17" t="s">
        <v>28</v>
      </c>
      <c r="F1313" s="290">
        <v>22.1</v>
      </c>
      <c r="G1313" s="38"/>
      <c r="H1313" s="44"/>
    </row>
    <row r="1314" spans="1:8" s="2" customFormat="1" ht="16.8" customHeight="1">
      <c r="A1314" s="38"/>
      <c r="B1314" s="44"/>
      <c r="C1314" s="285" t="s">
        <v>2229</v>
      </c>
      <c r="D1314" s="286" t="s">
        <v>2229</v>
      </c>
      <c r="E1314" s="287" t="s">
        <v>28</v>
      </c>
      <c r="F1314" s="288">
        <v>72.07</v>
      </c>
      <c r="G1314" s="38"/>
      <c r="H1314" s="44"/>
    </row>
    <row r="1315" spans="1:8" s="2" customFormat="1" ht="16.8" customHeight="1">
      <c r="A1315" s="38"/>
      <c r="B1315" s="44"/>
      <c r="C1315" s="289" t="s">
        <v>2229</v>
      </c>
      <c r="D1315" s="289" t="s">
        <v>2230</v>
      </c>
      <c r="E1315" s="17" t="s">
        <v>28</v>
      </c>
      <c r="F1315" s="290">
        <v>72.07</v>
      </c>
      <c r="G1315" s="38"/>
      <c r="H1315" s="44"/>
    </row>
    <row r="1316" spans="1:8" s="2" customFormat="1" ht="16.8" customHeight="1">
      <c r="A1316" s="38"/>
      <c r="B1316" s="44"/>
      <c r="C1316" s="285" t="s">
        <v>2236</v>
      </c>
      <c r="D1316" s="286" t="s">
        <v>2236</v>
      </c>
      <c r="E1316" s="287" t="s">
        <v>28</v>
      </c>
      <c r="F1316" s="288">
        <v>72.07</v>
      </c>
      <c r="G1316" s="38"/>
      <c r="H1316" s="44"/>
    </row>
    <row r="1317" spans="1:8" s="2" customFormat="1" ht="16.8" customHeight="1">
      <c r="A1317" s="38"/>
      <c r="B1317" s="44"/>
      <c r="C1317" s="289" t="s">
        <v>2236</v>
      </c>
      <c r="D1317" s="289" t="s">
        <v>2237</v>
      </c>
      <c r="E1317" s="17" t="s">
        <v>28</v>
      </c>
      <c r="F1317" s="290">
        <v>72.07</v>
      </c>
      <c r="G1317" s="38"/>
      <c r="H1317" s="44"/>
    </row>
    <row r="1318" spans="1:8" s="2" customFormat="1" ht="16.8" customHeight="1">
      <c r="A1318" s="38"/>
      <c r="B1318" s="44"/>
      <c r="C1318" s="285" t="s">
        <v>2250</v>
      </c>
      <c r="D1318" s="286" t="s">
        <v>2250</v>
      </c>
      <c r="E1318" s="287" t="s">
        <v>28</v>
      </c>
      <c r="F1318" s="288">
        <v>36.2</v>
      </c>
      <c r="G1318" s="38"/>
      <c r="H1318" s="44"/>
    </row>
    <row r="1319" spans="1:8" s="2" customFormat="1" ht="16.8" customHeight="1">
      <c r="A1319" s="38"/>
      <c r="B1319" s="44"/>
      <c r="C1319" s="289" t="s">
        <v>2250</v>
      </c>
      <c r="D1319" s="289" t="s">
        <v>2251</v>
      </c>
      <c r="E1319" s="17" t="s">
        <v>28</v>
      </c>
      <c r="F1319" s="290">
        <v>36.2</v>
      </c>
      <c r="G1319" s="38"/>
      <c r="H1319" s="44"/>
    </row>
    <row r="1320" spans="1:8" s="2" customFormat="1" ht="16.8" customHeight="1">
      <c r="A1320" s="38"/>
      <c r="B1320" s="44"/>
      <c r="C1320" s="285" t="s">
        <v>333</v>
      </c>
      <c r="D1320" s="286" t="s">
        <v>333</v>
      </c>
      <c r="E1320" s="287" t="s">
        <v>28</v>
      </c>
      <c r="F1320" s="288">
        <v>23.728</v>
      </c>
      <c r="G1320" s="38"/>
      <c r="H1320" s="44"/>
    </row>
    <row r="1321" spans="1:8" s="2" customFormat="1" ht="16.8" customHeight="1">
      <c r="A1321" s="38"/>
      <c r="B1321" s="44"/>
      <c r="C1321" s="289" t="s">
        <v>333</v>
      </c>
      <c r="D1321" s="289" t="s">
        <v>2265</v>
      </c>
      <c r="E1321" s="17" t="s">
        <v>28</v>
      </c>
      <c r="F1321" s="290">
        <v>23.728</v>
      </c>
      <c r="G1321" s="38"/>
      <c r="H1321" s="44"/>
    </row>
    <row r="1322" spans="1:8" s="2" customFormat="1" ht="16.8" customHeight="1">
      <c r="A1322" s="38"/>
      <c r="B1322" s="44"/>
      <c r="C1322" s="291" t="s">
        <v>6060</v>
      </c>
      <c r="D1322" s="38"/>
      <c r="E1322" s="38"/>
      <c r="F1322" s="38"/>
      <c r="G1322" s="38"/>
      <c r="H1322" s="44"/>
    </row>
    <row r="1323" spans="1:8" s="2" customFormat="1" ht="16.8" customHeight="1">
      <c r="A1323" s="38"/>
      <c r="B1323" s="44"/>
      <c r="C1323" s="289" t="s">
        <v>2259</v>
      </c>
      <c r="D1323" s="289" t="s">
        <v>2260</v>
      </c>
      <c r="E1323" s="17" t="s">
        <v>398</v>
      </c>
      <c r="F1323" s="290">
        <v>211.696</v>
      </c>
      <c r="G1323" s="38"/>
      <c r="H1323" s="44"/>
    </row>
    <row r="1324" spans="1:8" s="2" customFormat="1" ht="16.8" customHeight="1">
      <c r="A1324" s="38"/>
      <c r="B1324" s="44"/>
      <c r="C1324" s="285" t="s">
        <v>2276</v>
      </c>
      <c r="D1324" s="286" t="s">
        <v>2276</v>
      </c>
      <c r="E1324" s="287" t="s">
        <v>28</v>
      </c>
      <c r="F1324" s="288">
        <v>531.409</v>
      </c>
      <c r="G1324" s="38"/>
      <c r="H1324" s="44"/>
    </row>
    <row r="1325" spans="1:8" s="2" customFormat="1" ht="16.8" customHeight="1">
      <c r="A1325" s="38"/>
      <c r="B1325" s="44"/>
      <c r="C1325" s="289" t="s">
        <v>2276</v>
      </c>
      <c r="D1325" s="289" t="s">
        <v>2277</v>
      </c>
      <c r="E1325" s="17" t="s">
        <v>28</v>
      </c>
      <c r="F1325" s="290">
        <v>531.409</v>
      </c>
      <c r="G1325" s="38"/>
      <c r="H1325" s="44"/>
    </row>
    <row r="1326" spans="1:8" s="2" customFormat="1" ht="16.8" customHeight="1">
      <c r="A1326" s="38"/>
      <c r="B1326" s="44"/>
      <c r="C1326" s="285" t="s">
        <v>601</v>
      </c>
      <c r="D1326" s="286" t="s">
        <v>601</v>
      </c>
      <c r="E1326" s="287" t="s">
        <v>28</v>
      </c>
      <c r="F1326" s="288">
        <v>149.81</v>
      </c>
      <c r="G1326" s="38"/>
      <c r="H1326" s="44"/>
    </row>
    <row r="1327" spans="1:8" s="2" customFormat="1" ht="16.8" customHeight="1">
      <c r="A1327" s="38"/>
      <c r="B1327" s="44"/>
      <c r="C1327" s="289" t="s">
        <v>601</v>
      </c>
      <c r="D1327" s="289" t="s">
        <v>602</v>
      </c>
      <c r="E1327" s="17" t="s">
        <v>28</v>
      </c>
      <c r="F1327" s="290">
        <v>149.81</v>
      </c>
      <c r="G1327" s="38"/>
      <c r="H1327" s="44"/>
    </row>
    <row r="1328" spans="1:8" s="2" customFormat="1" ht="16.8" customHeight="1">
      <c r="A1328" s="38"/>
      <c r="B1328" s="44"/>
      <c r="C1328" s="285" t="s">
        <v>383</v>
      </c>
      <c r="D1328" s="286" t="s">
        <v>383</v>
      </c>
      <c r="E1328" s="287" t="s">
        <v>28</v>
      </c>
      <c r="F1328" s="288">
        <v>17.385</v>
      </c>
      <c r="G1328" s="38"/>
      <c r="H1328" s="44"/>
    </row>
    <row r="1329" spans="1:8" s="2" customFormat="1" ht="16.8" customHeight="1">
      <c r="A1329" s="38"/>
      <c r="B1329" s="44"/>
      <c r="C1329" s="289" t="s">
        <v>383</v>
      </c>
      <c r="D1329" s="289" t="s">
        <v>384</v>
      </c>
      <c r="E1329" s="17" t="s">
        <v>28</v>
      </c>
      <c r="F1329" s="290">
        <v>17.385</v>
      </c>
      <c r="G1329" s="38"/>
      <c r="H1329" s="44"/>
    </row>
    <row r="1330" spans="1:8" s="2" customFormat="1" ht="16.8" customHeight="1">
      <c r="A1330" s="38"/>
      <c r="B1330" s="44"/>
      <c r="C1330" s="285" t="s">
        <v>697</v>
      </c>
      <c r="D1330" s="286" t="s">
        <v>697</v>
      </c>
      <c r="E1330" s="287" t="s">
        <v>28</v>
      </c>
      <c r="F1330" s="288">
        <v>100.96</v>
      </c>
      <c r="G1330" s="38"/>
      <c r="H1330" s="44"/>
    </row>
    <row r="1331" spans="1:8" s="2" customFormat="1" ht="16.8" customHeight="1">
      <c r="A1331" s="38"/>
      <c r="B1331" s="44"/>
      <c r="C1331" s="289" t="s">
        <v>697</v>
      </c>
      <c r="D1331" s="289" t="s">
        <v>698</v>
      </c>
      <c r="E1331" s="17" t="s">
        <v>28</v>
      </c>
      <c r="F1331" s="290">
        <v>100.96</v>
      </c>
      <c r="G1331" s="38"/>
      <c r="H1331" s="44"/>
    </row>
    <row r="1332" spans="1:8" s="2" customFormat="1" ht="16.8" customHeight="1">
      <c r="A1332" s="38"/>
      <c r="B1332" s="44"/>
      <c r="C1332" s="285" t="s">
        <v>756</v>
      </c>
      <c r="D1332" s="286" t="s">
        <v>756</v>
      </c>
      <c r="E1332" s="287" t="s">
        <v>28</v>
      </c>
      <c r="F1332" s="288">
        <v>103.63</v>
      </c>
      <c r="G1332" s="38"/>
      <c r="H1332" s="44"/>
    </row>
    <row r="1333" spans="1:8" s="2" customFormat="1" ht="16.8" customHeight="1">
      <c r="A1333" s="38"/>
      <c r="B1333" s="44"/>
      <c r="C1333" s="289" t="s">
        <v>756</v>
      </c>
      <c r="D1333" s="289" t="s">
        <v>757</v>
      </c>
      <c r="E1333" s="17" t="s">
        <v>28</v>
      </c>
      <c r="F1333" s="290">
        <v>103.63</v>
      </c>
      <c r="G1333" s="38"/>
      <c r="H1333" s="44"/>
    </row>
    <row r="1334" spans="1:8" s="2" customFormat="1" ht="16.8" customHeight="1">
      <c r="A1334" s="38"/>
      <c r="B1334" s="44"/>
      <c r="C1334" s="285" t="s">
        <v>142</v>
      </c>
      <c r="D1334" s="286" t="s">
        <v>142</v>
      </c>
      <c r="E1334" s="287" t="s">
        <v>28</v>
      </c>
      <c r="F1334" s="288">
        <v>86.216</v>
      </c>
      <c r="G1334" s="38"/>
      <c r="H1334" s="44"/>
    </row>
    <row r="1335" spans="1:8" s="2" customFormat="1" ht="16.8" customHeight="1">
      <c r="A1335" s="38"/>
      <c r="B1335" s="44"/>
      <c r="C1335" s="289" t="s">
        <v>142</v>
      </c>
      <c r="D1335" s="289" t="s">
        <v>392</v>
      </c>
      <c r="E1335" s="17" t="s">
        <v>28</v>
      </c>
      <c r="F1335" s="290">
        <v>86.216</v>
      </c>
      <c r="G1335" s="38"/>
      <c r="H1335" s="44"/>
    </row>
    <row r="1336" spans="1:8" s="2" customFormat="1" ht="16.8" customHeight="1">
      <c r="A1336" s="38"/>
      <c r="B1336" s="44"/>
      <c r="C1336" s="291" t="s">
        <v>6060</v>
      </c>
      <c r="D1336" s="38"/>
      <c r="E1336" s="38"/>
      <c r="F1336" s="38"/>
      <c r="G1336" s="38"/>
      <c r="H1336" s="44"/>
    </row>
    <row r="1337" spans="1:8" s="2" customFormat="1" ht="12">
      <c r="A1337" s="38"/>
      <c r="B1337" s="44"/>
      <c r="C1337" s="289" t="s">
        <v>386</v>
      </c>
      <c r="D1337" s="289" t="s">
        <v>387</v>
      </c>
      <c r="E1337" s="17" t="s">
        <v>355</v>
      </c>
      <c r="F1337" s="290">
        <v>99.759</v>
      </c>
      <c r="G1337" s="38"/>
      <c r="H1337" s="44"/>
    </row>
    <row r="1338" spans="1:8" s="2" customFormat="1" ht="16.8" customHeight="1">
      <c r="A1338" s="38"/>
      <c r="B1338" s="44"/>
      <c r="C1338" s="285" t="s">
        <v>179</v>
      </c>
      <c r="D1338" s="286" t="s">
        <v>179</v>
      </c>
      <c r="E1338" s="287" t="s">
        <v>28</v>
      </c>
      <c r="F1338" s="288">
        <v>-34.8</v>
      </c>
      <c r="G1338" s="38"/>
      <c r="H1338" s="44"/>
    </row>
    <row r="1339" spans="1:8" s="2" customFormat="1" ht="16.8" customHeight="1">
      <c r="A1339" s="38"/>
      <c r="B1339" s="44"/>
      <c r="C1339" s="289" t="s">
        <v>179</v>
      </c>
      <c r="D1339" s="289" t="s">
        <v>794</v>
      </c>
      <c r="E1339" s="17" t="s">
        <v>28</v>
      </c>
      <c r="F1339" s="290">
        <v>-34.8</v>
      </c>
      <c r="G1339" s="38"/>
      <c r="H1339" s="44"/>
    </row>
    <row r="1340" spans="1:8" s="2" customFormat="1" ht="16.8" customHeight="1">
      <c r="A1340" s="38"/>
      <c r="B1340" s="44"/>
      <c r="C1340" s="291" t="s">
        <v>6060</v>
      </c>
      <c r="D1340" s="38"/>
      <c r="E1340" s="38"/>
      <c r="F1340" s="38"/>
      <c r="G1340" s="38"/>
      <c r="H1340" s="44"/>
    </row>
    <row r="1341" spans="1:8" s="2" customFormat="1" ht="12">
      <c r="A1341" s="38"/>
      <c r="B1341" s="44"/>
      <c r="C1341" s="289" t="s">
        <v>788</v>
      </c>
      <c r="D1341" s="289" t="s">
        <v>789</v>
      </c>
      <c r="E1341" s="17" t="s">
        <v>398</v>
      </c>
      <c r="F1341" s="290">
        <v>438.238</v>
      </c>
      <c r="G1341" s="38"/>
      <c r="H1341" s="44"/>
    </row>
    <row r="1342" spans="1:8" s="2" customFormat="1" ht="16.8" customHeight="1">
      <c r="A1342" s="38"/>
      <c r="B1342" s="44"/>
      <c r="C1342" s="285" t="s">
        <v>807</v>
      </c>
      <c r="D1342" s="286" t="s">
        <v>807</v>
      </c>
      <c r="E1342" s="287" t="s">
        <v>28</v>
      </c>
      <c r="F1342" s="288">
        <v>72.07</v>
      </c>
      <c r="G1342" s="38"/>
      <c r="H1342" s="44"/>
    </row>
    <row r="1343" spans="1:8" s="2" customFormat="1" ht="16.8" customHeight="1">
      <c r="A1343" s="38"/>
      <c r="B1343" s="44"/>
      <c r="C1343" s="289" t="s">
        <v>807</v>
      </c>
      <c r="D1343" s="289" t="s">
        <v>808</v>
      </c>
      <c r="E1343" s="17" t="s">
        <v>28</v>
      </c>
      <c r="F1343" s="290">
        <v>72.07</v>
      </c>
      <c r="G1343" s="38"/>
      <c r="H1343" s="44"/>
    </row>
    <row r="1344" spans="1:8" s="2" customFormat="1" ht="16.8" customHeight="1">
      <c r="A1344" s="38"/>
      <c r="B1344" s="44"/>
      <c r="C1344" s="285" t="s">
        <v>816</v>
      </c>
      <c r="D1344" s="286" t="s">
        <v>816</v>
      </c>
      <c r="E1344" s="287" t="s">
        <v>28</v>
      </c>
      <c r="F1344" s="288">
        <v>366.168</v>
      </c>
      <c r="G1344" s="38"/>
      <c r="H1344" s="44"/>
    </row>
    <row r="1345" spans="1:8" s="2" customFormat="1" ht="16.8" customHeight="1">
      <c r="A1345" s="38"/>
      <c r="B1345" s="44"/>
      <c r="C1345" s="289" t="s">
        <v>816</v>
      </c>
      <c r="D1345" s="289" t="s">
        <v>817</v>
      </c>
      <c r="E1345" s="17" t="s">
        <v>28</v>
      </c>
      <c r="F1345" s="290">
        <v>366.168</v>
      </c>
      <c r="G1345" s="38"/>
      <c r="H1345" s="44"/>
    </row>
    <row r="1346" spans="1:8" s="2" customFormat="1" ht="16.8" customHeight="1">
      <c r="A1346" s="38"/>
      <c r="B1346" s="44"/>
      <c r="C1346" s="285" t="s">
        <v>403</v>
      </c>
      <c r="D1346" s="286" t="s">
        <v>403</v>
      </c>
      <c r="E1346" s="287" t="s">
        <v>28</v>
      </c>
      <c r="F1346" s="288">
        <v>142.979</v>
      </c>
      <c r="G1346" s="38"/>
      <c r="H1346" s="44"/>
    </row>
    <row r="1347" spans="1:8" s="2" customFormat="1" ht="16.8" customHeight="1">
      <c r="A1347" s="38"/>
      <c r="B1347" s="44"/>
      <c r="C1347" s="289" t="s">
        <v>403</v>
      </c>
      <c r="D1347" s="289" t="s">
        <v>404</v>
      </c>
      <c r="E1347" s="17" t="s">
        <v>28</v>
      </c>
      <c r="F1347" s="290">
        <v>142.979</v>
      </c>
      <c r="G1347" s="38"/>
      <c r="H1347" s="44"/>
    </row>
    <row r="1348" spans="1:8" s="2" customFormat="1" ht="16.8" customHeight="1">
      <c r="A1348" s="38"/>
      <c r="B1348" s="44"/>
      <c r="C1348" s="285" t="s">
        <v>193</v>
      </c>
      <c r="D1348" s="286" t="s">
        <v>193</v>
      </c>
      <c r="E1348" s="287" t="s">
        <v>28</v>
      </c>
      <c r="F1348" s="288">
        <v>15.14</v>
      </c>
      <c r="G1348" s="38"/>
      <c r="H1348" s="44"/>
    </row>
    <row r="1349" spans="1:8" s="2" customFormat="1" ht="16.8" customHeight="1">
      <c r="A1349" s="38"/>
      <c r="B1349" s="44"/>
      <c r="C1349" s="289" t="s">
        <v>193</v>
      </c>
      <c r="D1349" s="289" t="s">
        <v>837</v>
      </c>
      <c r="E1349" s="17" t="s">
        <v>28</v>
      </c>
      <c r="F1349" s="290">
        <v>15.14</v>
      </c>
      <c r="G1349" s="38"/>
      <c r="H1349" s="44"/>
    </row>
    <row r="1350" spans="1:8" s="2" customFormat="1" ht="16.8" customHeight="1">
      <c r="A1350" s="38"/>
      <c r="B1350" s="44"/>
      <c r="C1350" s="291" t="s">
        <v>6060</v>
      </c>
      <c r="D1350" s="38"/>
      <c r="E1350" s="38"/>
      <c r="F1350" s="38"/>
      <c r="G1350" s="38"/>
      <c r="H1350" s="44"/>
    </row>
    <row r="1351" spans="1:8" s="2" customFormat="1" ht="12">
      <c r="A1351" s="38"/>
      <c r="B1351" s="44"/>
      <c r="C1351" s="289" t="s">
        <v>831</v>
      </c>
      <c r="D1351" s="289" t="s">
        <v>832</v>
      </c>
      <c r="E1351" s="17" t="s">
        <v>398</v>
      </c>
      <c r="F1351" s="290">
        <v>196.322</v>
      </c>
      <c r="G1351" s="38"/>
      <c r="H1351" s="44"/>
    </row>
    <row r="1352" spans="1:8" s="2" customFormat="1" ht="16.8" customHeight="1">
      <c r="A1352" s="38"/>
      <c r="B1352" s="44"/>
      <c r="C1352" s="285" t="s">
        <v>854</v>
      </c>
      <c r="D1352" s="286" t="s">
        <v>854</v>
      </c>
      <c r="E1352" s="287" t="s">
        <v>28</v>
      </c>
      <c r="F1352" s="288">
        <v>82.1</v>
      </c>
      <c r="G1352" s="38"/>
      <c r="H1352" s="44"/>
    </row>
    <row r="1353" spans="1:8" s="2" customFormat="1" ht="16.8" customHeight="1">
      <c r="A1353" s="38"/>
      <c r="B1353" s="44"/>
      <c r="C1353" s="289" t="s">
        <v>854</v>
      </c>
      <c r="D1353" s="289" t="s">
        <v>855</v>
      </c>
      <c r="E1353" s="17" t="s">
        <v>28</v>
      </c>
      <c r="F1353" s="290">
        <v>82.1</v>
      </c>
      <c r="G1353" s="38"/>
      <c r="H1353" s="44"/>
    </row>
    <row r="1354" spans="1:8" s="2" customFormat="1" ht="16.8" customHeight="1">
      <c r="A1354" s="38"/>
      <c r="B1354" s="44"/>
      <c r="C1354" s="285" t="s">
        <v>915</v>
      </c>
      <c r="D1354" s="286" t="s">
        <v>915</v>
      </c>
      <c r="E1354" s="287" t="s">
        <v>28</v>
      </c>
      <c r="F1354" s="288">
        <v>67.1</v>
      </c>
      <c r="G1354" s="38"/>
      <c r="H1354" s="44"/>
    </row>
    <row r="1355" spans="1:8" s="2" customFormat="1" ht="16.8" customHeight="1">
      <c r="A1355" s="38"/>
      <c r="B1355" s="44"/>
      <c r="C1355" s="289" t="s">
        <v>915</v>
      </c>
      <c r="D1355" s="289" t="s">
        <v>916</v>
      </c>
      <c r="E1355" s="17" t="s">
        <v>28</v>
      </c>
      <c r="F1355" s="290">
        <v>67.1</v>
      </c>
      <c r="G1355" s="38"/>
      <c r="H1355" s="44"/>
    </row>
    <row r="1356" spans="1:8" s="2" customFormat="1" ht="16.8" customHeight="1">
      <c r="A1356" s="38"/>
      <c r="B1356" s="44"/>
      <c r="C1356" s="285" t="s">
        <v>203</v>
      </c>
      <c r="D1356" s="286" t="s">
        <v>203</v>
      </c>
      <c r="E1356" s="287" t="s">
        <v>28</v>
      </c>
      <c r="F1356" s="288">
        <v>8.6</v>
      </c>
      <c r="G1356" s="38"/>
      <c r="H1356" s="44"/>
    </row>
    <row r="1357" spans="1:8" s="2" customFormat="1" ht="16.8" customHeight="1">
      <c r="A1357" s="38"/>
      <c r="B1357" s="44"/>
      <c r="C1357" s="289" t="s">
        <v>203</v>
      </c>
      <c r="D1357" s="289" t="s">
        <v>901</v>
      </c>
      <c r="E1357" s="17" t="s">
        <v>28</v>
      </c>
      <c r="F1357" s="290">
        <v>8.6</v>
      </c>
      <c r="G1357" s="38"/>
      <c r="H1357" s="44"/>
    </row>
    <row r="1358" spans="1:8" s="2" customFormat="1" ht="16.8" customHeight="1">
      <c r="A1358" s="38"/>
      <c r="B1358" s="44"/>
      <c r="C1358" s="291" t="s">
        <v>6060</v>
      </c>
      <c r="D1358" s="38"/>
      <c r="E1358" s="38"/>
      <c r="F1358" s="38"/>
      <c r="G1358" s="38"/>
      <c r="H1358" s="44"/>
    </row>
    <row r="1359" spans="1:8" s="2" customFormat="1" ht="16.8" customHeight="1">
      <c r="A1359" s="38"/>
      <c r="B1359" s="44"/>
      <c r="C1359" s="289" t="s">
        <v>941</v>
      </c>
      <c r="D1359" s="289" t="s">
        <v>942</v>
      </c>
      <c r="E1359" s="17" t="s">
        <v>612</v>
      </c>
      <c r="F1359" s="290">
        <v>163.9</v>
      </c>
      <c r="G1359" s="38"/>
      <c r="H1359" s="44"/>
    </row>
    <row r="1360" spans="1:8" s="2" customFormat="1" ht="16.8" customHeight="1">
      <c r="A1360" s="38"/>
      <c r="B1360" s="44"/>
      <c r="C1360" s="285" t="s">
        <v>993</v>
      </c>
      <c r="D1360" s="286" t="s">
        <v>993</v>
      </c>
      <c r="E1360" s="287" t="s">
        <v>28</v>
      </c>
      <c r="F1360" s="288">
        <v>178.4</v>
      </c>
      <c r="G1360" s="38"/>
      <c r="H1360" s="44"/>
    </row>
    <row r="1361" spans="1:8" s="2" customFormat="1" ht="16.8" customHeight="1">
      <c r="A1361" s="38"/>
      <c r="B1361" s="44"/>
      <c r="C1361" s="289" t="s">
        <v>993</v>
      </c>
      <c r="D1361" s="289" t="s">
        <v>994</v>
      </c>
      <c r="E1361" s="17" t="s">
        <v>28</v>
      </c>
      <c r="F1361" s="290">
        <v>178.4</v>
      </c>
      <c r="G1361" s="38"/>
      <c r="H1361" s="44"/>
    </row>
    <row r="1362" spans="1:8" s="2" customFormat="1" ht="16.8" customHeight="1">
      <c r="A1362" s="38"/>
      <c r="B1362" s="44"/>
      <c r="C1362" s="285" t="s">
        <v>6071</v>
      </c>
      <c r="D1362" s="286" t="s">
        <v>6071</v>
      </c>
      <c r="E1362" s="287" t="s">
        <v>28</v>
      </c>
      <c r="F1362" s="288">
        <v>0</v>
      </c>
      <c r="G1362" s="38"/>
      <c r="H1362" s="44"/>
    </row>
    <row r="1363" spans="1:8" s="2" customFormat="1" ht="16.8" customHeight="1">
      <c r="A1363" s="38"/>
      <c r="B1363" s="44"/>
      <c r="C1363" s="289" t="s">
        <v>3384</v>
      </c>
      <c r="D1363" s="289" t="s">
        <v>6069</v>
      </c>
      <c r="E1363" s="17" t="s">
        <v>28</v>
      </c>
      <c r="F1363" s="290">
        <v>0</v>
      </c>
      <c r="G1363" s="38"/>
      <c r="H1363" s="44"/>
    </row>
    <row r="1364" spans="1:8" s="2" customFormat="1" ht="16.8" customHeight="1">
      <c r="A1364" s="38"/>
      <c r="B1364" s="44"/>
      <c r="C1364" s="289" t="s">
        <v>3386</v>
      </c>
      <c r="D1364" s="289" t="s">
        <v>6070</v>
      </c>
      <c r="E1364" s="17" t="s">
        <v>28</v>
      </c>
      <c r="F1364" s="290">
        <v>0</v>
      </c>
      <c r="G1364" s="38"/>
      <c r="H1364" s="44"/>
    </row>
    <row r="1365" spans="1:8" s="2" customFormat="1" ht="16.8" customHeight="1">
      <c r="A1365" s="38"/>
      <c r="B1365" s="44"/>
      <c r="C1365" s="289" t="s">
        <v>6071</v>
      </c>
      <c r="D1365" s="289" t="s">
        <v>6072</v>
      </c>
      <c r="E1365" s="17" t="s">
        <v>28</v>
      </c>
      <c r="F1365" s="290">
        <v>0</v>
      </c>
      <c r="G1365" s="38"/>
      <c r="H1365" s="44"/>
    </row>
    <row r="1366" spans="1:8" s="2" customFormat="1" ht="16.8" customHeight="1">
      <c r="A1366" s="38"/>
      <c r="B1366" s="44"/>
      <c r="C1366" s="285" t="s">
        <v>212</v>
      </c>
      <c r="D1366" s="286" t="s">
        <v>212</v>
      </c>
      <c r="E1366" s="287" t="s">
        <v>28</v>
      </c>
      <c r="F1366" s="288">
        <v>1.175</v>
      </c>
      <c r="G1366" s="38"/>
      <c r="H1366" s="44"/>
    </row>
    <row r="1367" spans="1:8" s="2" customFormat="1" ht="16.8" customHeight="1">
      <c r="A1367" s="38"/>
      <c r="B1367" s="44"/>
      <c r="C1367" s="289" t="s">
        <v>212</v>
      </c>
      <c r="D1367" s="289" t="s">
        <v>1023</v>
      </c>
      <c r="E1367" s="17" t="s">
        <v>28</v>
      </c>
      <c r="F1367" s="290">
        <v>1.175</v>
      </c>
      <c r="G1367" s="38"/>
      <c r="H1367" s="44"/>
    </row>
    <row r="1368" spans="1:8" s="2" customFormat="1" ht="16.8" customHeight="1">
      <c r="A1368" s="38"/>
      <c r="B1368" s="44"/>
      <c r="C1368" s="291" t="s">
        <v>6060</v>
      </c>
      <c r="D1368" s="38"/>
      <c r="E1368" s="38"/>
      <c r="F1368" s="38"/>
      <c r="G1368" s="38"/>
      <c r="H1368" s="44"/>
    </row>
    <row r="1369" spans="1:8" s="2" customFormat="1" ht="12">
      <c r="A1369" s="38"/>
      <c r="B1369" s="44"/>
      <c r="C1369" s="289" t="s">
        <v>1017</v>
      </c>
      <c r="D1369" s="289" t="s">
        <v>1018</v>
      </c>
      <c r="E1369" s="17" t="s">
        <v>355</v>
      </c>
      <c r="F1369" s="290">
        <v>11.773</v>
      </c>
      <c r="G1369" s="38"/>
      <c r="H1369" s="44"/>
    </row>
    <row r="1370" spans="1:8" s="2" customFormat="1" ht="16.8" customHeight="1">
      <c r="A1370" s="38"/>
      <c r="B1370" s="44"/>
      <c r="C1370" s="285" t="s">
        <v>1081</v>
      </c>
      <c r="D1370" s="286" t="s">
        <v>1081</v>
      </c>
      <c r="E1370" s="287" t="s">
        <v>28</v>
      </c>
      <c r="F1370" s="288">
        <v>161.15</v>
      </c>
      <c r="G1370" s="38"/>
      <c r="H1370" s="44"/>
    </row>
    <row r="1371" spans="1:8" s="2" customFormat="1" ht="16.8" customHeight="1">
      <c r="A1371" s="38"/>
      <c r="B1371" s="44"/>
      <c r="C1371" s="289" t="s">
        <v>1081</v>
      </c>
      <c r="D1371" s="289" t="s">
        <v>1082</v>
      </c>
      <c r="E1371" s="17" t="s">
        <v>28</v>
      </c>
      <c r="F1371" s="290">
        <v>161.15</v>
      </c>
      <c r="G1371" s="38"/>
      <c r="H1371" s="44"/>
    </row>
    <row r="1372" spans="1:8" s="2" customFormat="1" ht="16.8" customHeight="1">
      <c r="A1372" s="38"/>
      <c r="B1372" s="44"/>
      <c r="C1372" s="285" t="s">
        <v>449</v>
      </c>
      <c r="D1372" s="286" t="s">
        <v>449</v>
      </c>
      <c r="E1372" s="287" t="s">
        <v>28</v>
      </c>
      <c r="F1372" s="288">
        <v>446.156</v>
      </c>
      <c r="G1372" s="38"/>
      <c r="H1372" s="44"/>
    </row>
    <row r="1373" spans="1:8" s="2" customFormat="1" ht="16.8" customHeight="1">
      <c r="A1373" s="38"/>
      <c r="B1373" s="44"/>
      <c r="C1373" s="289" t="s">
        <v>449</v>
      </c>
      <c r="D1373" s="289" t="s">
        <v>450</v>
      </c>
      <c r="E1373" s="17" t="s">
        <v>28</v>
      </c>
      <c r="F1373" s="290">
        <v>446.156</v>
      </c>
      <c r="G1373" s="38"/>
      <c r="H1373" s="44"/>
    </row>
    <row r="1374" spans="1:8" s="2" customFormat="1" ht="16.8" customHeight="1">
      <c r="A1374" s="38"/>
      <c r="B1374" s="44"/>
      <c r="C1374" s="285" t="s">
        <v>459</v>
      </c>
      <c r="D1374" s="286" t="s">
        <v>459</v>
      </c>
      <c r="E1374" s="287" t="s">
        <v>28</v>
      </c>
      <c r="F1374" s="288">
        <v>353.361</v>
      </c>
      <c r="G1374" s="38"/>
      <c r="H1374" s="44"/>
    </row>
    <row r="1375" spans="1:8" s="2" customFormat="1" ht="16.8" customHeight="1">
      <c r="A1375" s="38"/>
      <c r="B1375" s="44"/>
      <c r="C1375" s="289" t="s">
        <v>459</v>
      </c>
      <c r="D1375" s="289" t="s">
        <v>460</v>
      </c>
      <c r="E1375" s="17" t="s">
        <v>28</v>
      </c>
      <c r="F1375" s="290">
        <v>353.361</v>
      </c>
      <c r="G1375" s="38"/>
      <c r="H1375" s="44"/>
    </row>
    <row r="1376" spans="1:8" s="2" customFormat="1" ht="16.8" customHeight="1">
      <c r="A1376" s="38"/>
      <c r="B1376" s="44"/>
      <c r="C1376" s="285" t="s">
        <v>1218</v>
      </c>
      <c r="D1376" s="286" t="s">
        <v>1218</v>
      </c>
      <c r="E1376" s="287" t="s">
        <v>28</v>
      </c>
      <c r="F1376" s="288">
        <v>139.85</v>
      </c>
      <c r="G1376" s="38"/>
      <c r="H1376" s="44"/>
    </row>
    <row r="1377" spans="1:8" s="2" customFormat="1" ht="16.8" customHeight="1">
      <c r="A1377" s="38"/>
      <c r="B1377" s="44"/>
      <c r="C1377" s="289" t="s">
        <v>1218</v>
      </c>
      <c r="D1377" s="289" t="s">
        <v>1219</v>
      </c>
      <c r="E1377" s="17" t="s">
        <v>28</v>
      </c>
      <c r="F1377" s="290">
        <v>139.85</v>
      </c>
      <c r="G1377" s="38"/>
      <c r="H1377" s="44"/>
    </row>
    <row r="1378" spans="1:8" s="2" customFormat="1" ht="16.8" customHeight="1">
      <c r="A1378" s="38"/>
      <c r="B1378" s="44"/>
      <c r="C1378" s="285" t="s">
        <v>241</v>
      </c>
      <c r="D1378" s="286" t="s">
        <v>241</v>
      </c>
      <c r="E1378" s="287" t="s">
        <v>28</v>
      </c>
      <c r="F1378" s="288">
        <v>2.578</v>
      </c>
      <c r="G1378" s="38"/>
      <c r="H1378" s="44"/>
    </row>
    <row r="1379" spans="1:8" s="2" customFormat="1" ht="16.8" customHeight="1">
      <c r="A1379" s="38"/>
      <c r="B1379" s="44"/>
      <c r="C1379" s="289" t="s">
        <v>241</v>
      </c>
      <c r="D1379" s="289" t="s">
        <v>1304</v>
      </c>
      <c r="E1379" s="17" t="s">
        <v>28</v>
      </c>
      <c r="F1379" s="290">
        <v>2.578</v>
      </c>
      <c r="G1379" s="38"/>
      <c r="H1379" s="44"/>
    </row>
    <row r="1380" spans="1:8" s="2" customFormat="1" ht="16.8" customHeight="1">
      <c r="A1380" s="38"/>
      <c r="B1380" s="44"/>
      <c r="C1380" s="291" t="s">
        <v>6060</v>
      </c>
      <c r="D1380" s="38"/>
      <c r="E1380" s="38"/>
      <c r="F1380" s="38"/>
      <c r="G1380" s="38"/>
      <c r="H1380" s="44"/>
    </row>
    <row r="1381" spans="1:8" s="2" customFormat="1" ht="12">
      <c r="A1381" s="38"/>
      <c r="B1381" s="44"/>
      <c r="C1381" s="289" t="s">
        <v>1297</v>
      </c>
      <c r="D1381" s="289" t="s">
        <v>1298</v>
      </c>
      <c r="E1381" s="17" t="s">
        <v>355</v>
      </c>
      <c r="F1381" s="290">
        <v>9.848</v>
      </c>
      <c r="G1381" s="38"/>
      <c r="H1381" s="44"/>
    </row>
    <row r="1382" spans="1:8" s="2" customFormat="1" ht="16.8" customHeight="1">
      <c r="A1382" s="38"/>
      <c r="B1382" s="44"/>
      <c r="C1382" s="285" t="s">
        <v>1400</v>
      </c>
      <c r="D1382" s="286" t="s">
        <v>1400</v>
      </c>
      <c r="E1382" s="287" t="s">
        <v>28</v>
      </c>
      <c r="F1382" s="288">
        <v>5.859</v>
      </c>
      <c r="G1382" s="38"/>
      <c r="H1382" s="44"/>
    </row>
    <row r="1383" spans="1:8" s="2" customFormat="1" ht="16.8" customHeight="1">
      <c r="A1383" s="38"/>
      <c r="B1383" s="44"/>
      <c r="C1383" s="289" t="s">
        <v>1400</v>
      </c>
      <c r="D1383" s="289" t="s">
        <v>1401</v>
      </c>
      <c r="E1383" s="17" t="s">
        <v>28</v>
      </c>
      <c r="F1383" s="290">
        <v>5.859</v>
      </c>
      <c r="G1383" s="38"/>
      <c r="H1383" s="44"/>
    </row>
    <row r="1384" spans="1:8" s="2" customFormat="1" ht="16.8" customHeight="1">
      <c r="A1384" s="38"/>
      <c r="B1384" s="44"/>
      <c r="C1384" s="285" t="s">
        <v>275</v>
      </c>
      <c r="D1384" s="286" t="s">
        <v>275</v>
      </c>
      <c r="E1384" s="287" t="s">
        <v>28</v>
      </c>
      <c r="F1384" s="288">
        <v>17.6</v>
      </c>
      <c r="G1384" s="38"/>
      <c r="H1384" s="44"/>
    </row>
    <row r="1385" spans="1:8" s="2" customFormat="1" ht="16.8" customHeight="1">
      <c r="A1385" s="38"/>
      <c r="B1385" s="44"/>
      <c r="C1385" s="289" t="s">
        <v>275</v>
      </c>
      <c r="D1385" s="289" t="s">
        <v>1450</v>
      </c>
      <c r="E1385" s="17" t="s">
        <v>28</v>
      </c>
      <c r="F1385" s="290">
        <v>17.6</v>
      </c>
      <c r="G1385" s="38"/>
      <c r="H1385" s="44"/>
    </row>
    <row r="1386" spans="1:8" s="2" customFormat="1" ht="16.8" customHeight="1">
      <c r="A1386" s="38"/>
      <c r="B1386" s="44"/>
      <c r="C1386" s="291" t="s">
        <v>6060</v>
      </c>
      <c r="D1386" s="38"/>
      <c r="E1386" s="38"/>
      <c r="F1386" s="38"/>
      <c r="G1386" s="38"/>
      <c r="H1386" s="44"/>
    </row>
    <row r="1387" spans="1:8" s="2" customFormat="1" ht="16.8" customHeight="1">
      <c r="A1387" s="38"/>
      <c r="B1387" s="44"/>
      <c r="C1387" s="289" t="s">
        <v>1442</v>
      </c>
      <c r="D1387" s="289" t="s">
        <v>1443</v>
      </c>
      <c r="E1387" s="17" t="s">
        <v>612</v>
      </c>
      <c r="F1387" s="290">
        <v>1041.7</v>
      </c>
      <c r="G1387" s="38"/>
      <c r="H1387" s="44"/>
    </row>
    <row r="1388" spans="1:8" s="2" customFormat="1" ht="16.8" customHeight="1">
      <c r="A1388" s="38"/>
      <c r="B1388" s="44"/>
      <c r="C1388" s="285" t="s">
        <v>486</v>
      </c>
      <c r="D1388" s="286" t="s">
        <v>486</v>
      </c>
      <c r="E1388" s="287" t="s">
        <v>28</v>
      </c>
      <c r="F1388" s="288">
        <v>81.7</v>
      </c>
      <c r="G1388" s="38"/>
      <c r="H1388" s="44"/>
    </row>
    <row r="1389" spans="1:8" s="2" customFormat="1" ht="16.8" customHeight="1">
      <c r="A1389" s="38"/>
      <c r="B1389" s="44"/>
      <c r="C1389" s="289" t="s">
        <v>486</v>
      </c>
      <c r="D1389" s="289" t="s">
        <v>487</v>
      </c>
      <c r="E1389" s="17" t="s">
        <v>28</v>
      </c>
      <c r="F1389" s="290">
        <v>81.7</v>
      </c>
      <c r="G1389" s="38"/>
      <c r="H1389" s="44"/>
    </row>
    <row r="1390" spans="1:8" s="2" customFormat="1" ht="16.8" customHeight="1">
      <c r="A1390" s="38"/>
      <c r="B1390" s="44"/>
      <c r="C1390" s="285" t="s">
        <v>1553</v>
      </c>
      <c r="D1390" s="286" t="s">
        <v>1553</v>
      </c>
      <c r="E1390" s="287" t="s">
        <v>28</v>
      </c>
      <c r="F1390" s="288">
        <v>165.241</v>
      </c>
      <c r="G1390" s="38"/>
      <c r="H1390" s="44"/>
    </row>
    <row r="1391" spans="1:8" s="2" customFormat="1" ht="16.8" customHeight="1">
      <c r="A1391" s="38"/>
      <c r="B1391" s="44"/>
      <c r="C1391" s="289" t="s">
        <v>1553</v>
      </c>
      <c r="D1391" s="289" t="s">
        <v>1554</v>
      </c>
      <c r="E1391" s="17" t="s">
        <v>28</v>
      </c>
      <c r="F1391" s="290">
        <v>165.241</v>
      </c>
      <c r="G1391" s="38"/>
      <c r="H1391" s="44"/>
    </row>
    <row r="1392" spans="1:8" s="2" customFormat="1" ht="16.8" customHeight="1">
      <c r="A1392" s="38"/>
      <c r="B1392" s="44"/>
      <c r="C1392" s="285" t="s">
        <v>555</v>
      </c>
      <c r="D1392" s="286" t="s">
        <v>555</v>
      </c>
      <c r="E1392" s="287" t="s">
        <v>28</v>
      </c>
      <c r="F1392" s="288">
        <v>32.01</v>
      </c>
      <c r="G1392" s="38"/>
      <c r="H1392" s="44"/>
    </row>
    <row r="1393" spans="1:8" s="2" customFormat="1" ht="16.8" customHeight="1">
      <c r="A1393" s="38"/>
      <c r="B1393" s="44"/>
      <c r="C1393" s="289" t="s">
        <v>555</v>
      </c>
      <c r="D1393" s="289" t="s">
        <v>556</v>
      </c>
      <c r="E1393" s="17" t="s">
        <v>28</v>
      </c>
      <c r="F1393" s="290">
        <v>32.01</v>
      </c>
      <c r="G1393" s="38"/>
      <c r="H1393" s="44"/>
    </row>
    <row r="1394" spans="1:8" s="2" customFormat="1" ht="16.8" customHeight="1">
      <c r="A1394" s="38"/>
      <c r="B1394" s="44"/>
      <c r="C1394" s="285" t="s">
        <v>575</v>
      </c>
      <c r="D1394" s="286" t="s">
        <v>575</v>
      </c>
      <c r="E1394" s="287" t="s">
        <v>28</v>
      </c>
      <c r="F1394" s="288">
        <v>1.812</v>
      </c>
      <c r="G1394" s="38"/>
      <c r="H1394" s="44"/>
    </row>
    <row r="1395" spans="1:8" s="2" customFormat="1" ht="16.8" customHeight="1">
      <c r="A1395" s="38"/>
      <c r="B1395" s="44"/>
      <c r="C1395" s="289" t="s">
        <v>575</v>
      </c>
      <c r="D1395" s="289" t="s">
        <v>576</v>
      </c>
      <c r="E1395" s="17" t="s">
        <v>28</v>
      </c>
      <c r="F1395" s="290">
        <v>1.812</v>
      </c>
      <c r="G1395" s="38"/>
      <c r="H1395" s="44"/>
    </row>
    <row r="1396" spans="1:8" s="2" customFormat="1" ht="16.8" customHeight="1">
      <c r="A1396" s="38"/>
      <c r="B1396" s="44"/>
      <c r="C1396" s="285" t="s">
        <v>2266</v>
      </c>
      <c r="D1396" s="286" t="s">
        <v>2266</v>
      </c>
      <c r="E1396" s="287" t="s">
        <v>28</v>
      </c>
      <c r="F1396" s="288">
        <v>211.696</v>
      </c>
      <c r="G1396" s="38"/>
      <c r="H1396" s="44"/>
    </row>
    <row r="1397" spans="1:8" s="2" customFormat="1" ht="16.8" customHeight="1">
      <c r="A1397" s="38"/>
      <c r="B1397" s="44"/>
      <c r="C1397" s="289" t="s">
        <v>2266</v>
      </c>
      <c r="D1397" s="289" t="s">
        <v>2267</v>
      </c>
      <c r="E1397" s="17" t="s">
        <v>28</v>
      </c>
      <c r="F1397" s="290">
        <v>211.696</v>
      </c>
      <c r="G1397" s="38"/>
      <c r="H1397" s="44"/>
    </row>
    <row r="1398" spans="1:8" s="2" customFormat="1" ht="16.8" customHeight="1">
      <c r="A1398" s="38"/>
      <c r="B1398" s="44"/>
      <c r="C1398" s="285" t="s">
        <v>171</v>
      </c>
      <c r="D1398" s="286" t="s">
        <v>171</v>
      </c>
      <c r="E1398" s="287" t="s">
        <v>28</v>
      </c>
      <c r="F1398" s="288">
        <v>44.998</v>
      </c>
      <c r="G1398" s="38"/>
      <c r="H1398" s="44"/>
    </row>
    <row r="1399" spans="1:8" s="2" customFormat="1" ht="16.8" customHeight="1">
      <c r="A1399" s="38"/>
      <c r="B1399" s="44"/>
      <c r="C1399" s="289" t="s">
        <v>171</v>
      </c>
      <c r="D1399" s="289" t="s">
        <v>603</v>
      </c>
      <c r="E1399" s="17" t="s">
        <v>28</v>
      </c>
      <c r="F1399" s="290">
        <v>44.998</v>
      </c>
      <c r="G1399" s="38"/>
      <c r="H1399" s="44"/>
    </row>
    <row r="1400" spans="1:8" s="2" customFormat="1" ht="16.8" customHeight="1">
      <c r="A1400" s="38"/>
      <c r="B1400" s="44"/>
      <c r="C1400" s="291" t="s">
        <v>6060</v>
      </c>
      <c r="D1400" s="38"/>
      <c r="E1400" s="38"/>
      <c r="F1400" s="38"/>
      <c r="G1400" s="38"/>
      <c r="H1400" s="44"/>
    </row>
    <row r="1401" spans="1:8" s="2" customFormat="1" ht="12">
      <c r="A1401" s="38"/>
      <c r="B1401" s="44"/>
      <c r="C1401" s="289" t="s">
        <v>595</v>
      </c>
      <c r="D1401" s="289" t="s">
        <v>596</v>
      </c>
      <c r="E1401" s="17" t="s">
        <v>398</v>
      </c>
      <c r="F1401" s="290">
        <v>192.547</v>
      </c>
      <c r="G1401" s="38"/>
      <c r="H1401" s="44"/>
    </row>
    <row r="1402" spans="1:8" s="2" customFormat="1" ht="16.8" customHeight="1">
      <c r="A1402" s="38"/>
      <c r="B1402" s="44"/>
      <c r="C1402" s="285" t="s">
        <v>393</v>
      </c>
      <c r="D1402" s="286" t="s">
        <v>393</v>
      </c>
      <c r="E1402" s="287" t="s">
        <v>28</v>
      </c>
      <c r="F1402" s="288">
        <v>99.759</v>
      </c>
      <c r="G1402" s="38"/>
      <c r="H1402" s="44"/>
    </row>
    <row r="1403" spans="1:8" s="2" customFormat="1" ht="16.8" customHeight="1">
      <c r="A1403" s="38"/>
      <c r="B1403" s="44"/>
      <c r="C1403" s="289" t="s">
        <v>393</v>
      </c>
      <c r="D1403" s="289" t="s">
        <v>394</v>
      </c>
      <c r="E1403" s="17" t="s">
        <v>28</v>
      </c>
      <c r="F1403" s="290">
        <v>99.759</v>
      </c>
      <c r="G1403" s="38"/>
      <c r="H1403" s="44"/>
    </row>
    <row r="1404" spans="1:8" s="2" customFormat="1" ht="16.8" customHeight="1">
      <c r="A1404" s="38"/>
      <c r="B1404" s="44"/>
      <c r="C1404" s="285" t="s">
        <v>181</v>
      </c>
      <c r="D1404" s="286" t="s">
        <v>181</v>
      </c>
      <c r="E1404" s="287" t="s">
        <v>28</v>
      </c>
      <c r="F1404" s="288">
        <v>22.71</v>
      </c>
      <c r="G1404" s="38"/>
      <c r="H1404" s="44"/>
    </row>
    <row r="1405" spans="1:8" s="2" customFormat="1" ht="16.8" customHeight="1">
      <c r="A1405" s="38"/>
      <c r="B1405" s="44"/>
      <c r="C1405" s="289" t="s">
        <v>181</v>
      </c>
      <c r="D1405" s="289" t="s">
        <v>795</v>
      </c>
      <c r="E1405" s="17" t="s">
        <v>28</v>
      </c>
      <c r="F1405" s="290">
        <v>22.71</v>
      </c>
      <c r="G1405" s="38"/>
      <c r="H1405" s="44"/>
    </row>
    <row r="1406" spans="1:8" s="2" customFormat="1" ht="16.8" customHeight="1">
      <c r="A1406" s="38"/>
      <c r="B1406" s="44"/>
      <c r="C1406" s="291" t="s">
        <v>6060</v>
      </c>
      <c r="D1406" s="38"/>
      <c r="E1406" s="38"/>
      <c r="F1406" s="38"/>
      <c r="G1406" s="38"/>
      <c r="H1406" s="44"/>
    </row>
    <row r="1407" spans="1:8" s="2" customFormat="1" ht="12">
      <c r="A1407" s="38"/>
      <c r="B1407" s="44"/>
      <c r="C1407" s="289" t="s">
        <v>788</v>
      </c>
      <c r="D1407" s="289" t="s">
        <v>789</v>
      </c>
      <c r="E1407" s="17" t="s">
        <v>398</v>
      </c>
      <c r="F1407" s="290">
        <v>438.238</v>
      </c>
      <c r="G1407" s="38"/>
      <c r="H1407" s="44"/>
    </row>
    <row r="1408" spans="1:8" s="2" customFormat="1" ht="16.8" customHeight="1">
      <c r="A1408" s="38"/>
      <c r="B1408" s="44"/>
      <c r="C1408" s="285" t="s">
        <v>195</v>
      </c>
      <c r="D1408" s="286" t="s">
        <v>195</v>
      </c>
      <c r="E1408" s="287" t="s">
        <v>28</v>
      </c>
      <c r="F1408" s="288">
        <v>-42.19</v>
      </c>
      <c r="G1408" s="38"/>
      <c r="H1408" s="44"/>
    </row>
    <row r="1409" spans="1:8" s="2" customFormat="1" ht="16.8" customHeight="1">
      <c r="A1409" s="38"/>
      <c r="B1409" s="44"/>
      <c r="C1409" s="289" t="s">
        <v>195</v>
      </c>
      <c r="D1409" s="289" t="s">
        <v>793</v>
      </c>
      <c r="E1409" s="17" t="s">
        <v>28</v>
      </c>
      <c r="F1409" s="290">
        <v>-42.19</v>
      </c>
      <c r="G1409" s="38"/>
      <c r="H1409" s="44"/>
    </row>
    <row r="1410" spans="1:8" s="2" customFormat="1" ht="16.8" customHeight="1">
      <c r="A1410" s="38"/>
      <c r="B1410" s="44"/>
      <c r="C1410" s="291" t="s">
        <v>6060</v>
      </c>
      <c r="D1410" s="38"/>
      <c r="E1410" s="38"/>
      <c r="F1410" s="38"/>
      <c r="G1410" s="38"/>
      <c r="H1410" s="44"/>
    </row>
    <row r="1411" spans="1:8" s="2" customFormat="1" ht="12">
      <c r="A1411" s="38"/>
      <c r="B1411" s="44"/>
      <c r="C1411" s="289" t="s">
        <v>831</v>
      </c>
      <c r="D1411" s="289" t="s">
        <v>832</v>
      </c>
      <c r="E1411" s="17" t="s">
        <v>398</v>
      </c>
      <c r="F1411" s="290">
        <v>196.322</v>
      </c>
      <c r="G1411" s="38"/>
      <c r="H1411" s="44"/>
    </row>
    <row r="1412" spans="1:8" s="2" customFormat="1" ht="16.8" customHeight="1">
      <c r="A1412" s="38"/>
      <c r="B1412" s="44"/>
      <c r="C1412" s="285" t="s">
        <v>947</v>
      </c>
      <c r="D1412" s="286" t="s">
        <v>947</v>
      </c>
      <c r="E1412" s="287" t="s">
        <v>28</v>
      </c>
      <c r="F1412" s="288">
        <v>21.1</v>
      </c>
      <c r="G1412" s="38"/>
      <c r="H1412" s="44"/>
    </row>
    <row r="1413" spans="1:8" s="2" customFormat="1" ht="16.8" customHeight="1">
      <c r="A1413" s="38"/>
      <c r="B1413" s="44"/>
      <c r="C1413" s="289" t="s">
        <v>947</v>
      </c>
      <c r="D1413" s="289" t="s">
        <v>948</v>
      </c>
      <c r="E1413" s="17" t="s">
        <v>28</v>
      </c>
      <c r="F1413" s="290">
        <v>21.1</v>
      </c>
      <c r="G1413" s="38"/>
      <c r="H1413" s="44"/>
    </row>
    <row r="1414" spans="1:8" s="2" customFormat="1" ht="16.8" customHeight="1">
      <c r="A1414" s="38"/>
      <c r="B1414" s="44"/>
      <c r="C1414" s="285" t="s">
        <v>1024</v>
      </c>
      <c r="D1414" s="286" t="s">
        <v>1024</v>
      </c>
      <c r="E1414" s="287" t="s">
        <v>28</v>
      </c>
      <c r="F1414" s="288">
        <v>11.773</v>
      </c>
      <c r="G1414" s="38"/>
      <c r="H1414" s="44"/>
    </row>
    <row r="1415" spans="1:8" s="2" customFormat="1" ht="16.8" customHeight="1">
      <c r="A1415" s="38"/>
      <c r="B1415" s="44"/>
      <c r="C1415" s="289" t="s">
        <v>1024</v>
      </c>
      <c r="D1415" s="289" t="s">
        <v>1025</v>
      </c>
      <c r="E1415" s="17" t="s">
        <v>28</v>
      </c>
      <c r="F1415" s="290">
        <v>11.773</v>
      </c>
      <c r="G1415" s="38"/>
      <c r="H1415" s="44"/>
    </row>
    <row r="1416" spans="1:8" s="2" customFormat="1" ht="16.8" customHeight="1">
      <c r="A1416" s="38"/>
      <c r="B1416" s="44"/>
      <c r="C1416" s="285" t="s">
        <v>1305</v>
      </c>
      <c r="D1416" s="286" t="s">
        <v>1305</v>
      </c>
      <c r="E1416" s="287" t="s">
        <v>28</v>
      </c>
      <c r="F1416" s="288">
        <v>9.848</v>
      </c>
      <c r="G1416" s="38"/>
      <c r="H1416" s="44"/>
    </row>
    <row r="1417" spans="1:8" s="2" customFormat="1" ht="16.8" customHeight="1">
      <c r="A1417" s="38"/>
      <c r="B1417" s="44"/>
      <c r="C1417" s="289" t="s">
        <v>1305</v>
      </c>
      <c r="D1417" s="289" t="s">
        <v>1306</v>
      </c>
      <c r="E1417" s="17" t="s">
        <v>28</v>
      </c>
      <c r="F1417" s="290">
        <v>9.848</v>
      </c>
      <c r="G1417" s="38"/>
      <c r="H1417" s="44"/>
    </row>
    <row r="1418" spans="1:8" s="2" customFormat="1" ht="16.8" customHeight="1">
      <c r="A1418" s="38"/>
      <c r="B1418" s="44"/>
      <c r="C1418" s="285" t="s">
        <v>1451</v>
      </c>
      <c r="D1418" s="286" t="s">
        <v>1451</v>
      </c>
      <c r="E1418" s="287" t="s">
        <v>28</v>
      </c>
      <c r="F1418" s="288">
        <v>51.9</v>
      </c>
      <c r="G1418" s="38"/>
      <c r="H1418" s="44"/>
    </row>
    <row r="1419" spans="1:8" s="2" customFormat="1" ht="16.8" customHeight="1">
      <c r="A1419" s="38"/>
      <c r="B1419" s="44"/>
      <c r="C1419" s="289" t="s">
        <v>1451</v>
      </c>
      <c r="D1419" s="289" t="s">
        <v>1452</v>
      </c>
      <c r="E1419" s="17" t="s">
        <v>28</v>
      </c>
      <c r="F1419" s="290">
        <v>51.9</v>
      </c>
      <c r="G1419" s="38"/>
      <c r="H1419" s="44"/>
    </row>
    <row r="1420" spans="1:8" s="2" customFormat="1" ht="16.8" customHeight="1">
      <c r="A1420" s="38"/>
      <c r="B1420" s="44"/>
      <c r="C1420" s="285" t="s">
        <v>157</v>
      </c>
      <c r="D1420" s="286" t="s">
        <v>157</v>
      </c>
      <c r="E1420" s="287" t="s">
        <v>28</v>
      </c>
      <c r="F1420" s="288">
        <v>21.93</v>
      </c>
      <c r="G1420" s="38"/>
      <c r="H1420" s="44"/>
    </row>
    <row r="1421" spans="1:8" s="2" customFormat="1" ht="16.8" customHeight="1">
      <c r="A1421" s="38"/>
      <c r="B1421" s="44"/>
      <c r="C1421" s="289" t="s">
        <v>157</v>
      </c>
      <c r="D1421" s="289" t="s">
        <v>488</v>
      </c>
      <c r="E1421" s="17" t="s">
        <v>28</v>
      </c>
      <c r="F1421" s="290">
        <v>21.93</v>
      </c>
      <c r="G1421" s="38"/>
      <c r="H1421" s="44"/>
    </row>
    <row r="1422" spans="1:8" s="2" customFormat="1" ht="16.8" customHeight="1">
      <c r="A1422" s="38"/>
      <c r="B1422" s="44"/>
      <c r="C1422" s="291" t="s">
        <v>6060</v>
      </c>
      <c r="D1422" s="38"/>
      <c r="E1422" s="38"/>
      <c r="F1422" s="38"/>
      <c r="G1422" s="38"/>
      <c r="H1422" s="44"/>
    </row>
    <row r="1423" spans="1:8" s="2" customFormat="1" ht="16.8" customHeight="1">
      <c r="A1423" s="38"/>
      <c r="B1423" s="44"/>
      <c r="C1423" s="289" t="s">
        <v>478</v>
      </c>
      <c r="D1423" s="289" t="s">
        <v>479</v>
      </c>
      <c r="E1423" s="17" t="s">
        <v>398</v>
      </c>
      <c r="F1423" s="290">
        <v>359.615</v>
      </c>
      <c r="G1423" s="38"/>
      <c r="H1423" s="44"/>
    </row>
    <row r="1424" spans="1:8" s="2" customFormat="1" ht="16.8" customHeight="1">
      <c r="A1424" s="38"/>
      <c r="B1424" s="44"/>
      <c r="C1424" s="285" t="s">
        <v>173</v>
      </c>
      <c r="D1424" s="286" t="s">
        <v>173</v>
      </c>
      <c r="E1424" s="287" t="s">
        <v>28</v>
      </c>
      <c r="F1424" s="288">
        <v>-2.261</v>
      </c>
      <c r="G1424" s="38"/>
      <c r="H1424" s="44"/>
    </row>
    <row r="1425" spans="1:8" s="2" customFormat="1" ht="16.8" customHeight="1">
      <c r="A1425" s="38"/>
      <c r="B1425" s="44"/>
      <c r="C1425" s="289" t="s">
        <v>173</v>
      </c>
      <c r="D1425" s="289" t="s">
        <v>604</v>
      </c>
      <c r="E1425" s="17" t="s">
        <v>28</v>
      </c>
      <c r="F1425" s="290">
        <v>-2.261</v>
      </c>
      <c r="G1425" s="38"/>
      <c r="H1425" s="44"/>
    </row>
    <row r="1426" spans="1:8" s="2" customFormat="1" ht="16.8" customHeight="1">
      <c r="A1426" s="38"/>
      <c r="B1426" s="44"/>
      <c r="C1426" s="291" t="s">
        <v>6060</v>
      </c>
      <c r="D1426" s="38"/>
      <c r="E1426" s="38"/>
      <c r="F1426" s="38"/>
      <c r="G1426" s="38"/>
      <c r="H1426" s="44"/>
    </row>
    <row r="1427" spans="1:8" s="2" customFormat="1" ht="12">
      <c r="A1427" s="38"/>
      <c r="B1427" s="44"/>
      <c r="C1427" s="289" t="s">
        <v>595</v>
      </c>
      <c r="D1427" s="289" t="s">
        <v>596</v>
      </c>
      <c r="E1427" s="17" t="s">
        <v>398</v>
      </c>
      <c r="F1427" s="290">
        <v>192.547</v>
      </c>
      <c r="G1427" s="38"/>
      <c r="H1427" s="44"/>
    </row>
    <row r="1428" spans="1:8" s="2" customFormat="1" ht="16.8" customHeight="1">
      <c r="A1428" s="38"/>
      <c r="B1428" s="44"/>
      <c r="C1428" s="285" t="s">
        <v>183</v>
      </c>
      <c r="D1428" s="286" t="s">
        <v>183</v>
      </c>
      <c r="E1428" s="287" t="s">
        <v>28</v>
      </c>
      <c r="F1428" s="288">
        <v>42.737</v>
      </c>
      <c r="G1428" s="38"/>
      <c r="H1428" s="44"/>
    </row>
    <row r="1429" spans="1:8" s="2" customFormat="1" ht="16.8" customHeight="1">
      <c r="A1429" s="38"/>
      <c r="B1429" s="44"/>
      <c r="C1429" s="289" t="s">
        <v>183</v>
      </c>
      <c r="D1429" s="289" t="s">
        <v>796</v>
      </c>
      <c r="E1429" s="17" t="s">
        <v>28</v>
      </c>
      <c r="F1429" s="290">
        <v>42.737</v>
      </c>
      <c r="G1429" s="38"/>
      <c r="H1429" s="44"/>
    </row>
    <row r="1430" spans="1:8" s="2" customFormat="1" ht="16.8" customHeight="1">
      <c r="A1430" s="38"/>
      <c r="B1430" s="44"/>
      <c r="C1430" s="291" t="s">
        <v>6060</v>
      </c>
      <c r="D1430" s="38"/>
      <c r="E1430" s="38"/>
      <c r="F1430" s="38"/>
      <c r="G1430" s="38"/>
      <c r="H1430" s="44"/>
    </row>
    <row r="1431" spans="1:8" s="2" customFormat="1" ht="12">
      <c r="A1431" s="38"/>
      <c r="B1431" s="44"/>
      <c r="C1431" s="289" t="s">
        <v>788</v>
      </c>
      <c r="D1431" s="289" t="s">
        <v>789</v>
      </c>
      <c r="E1431" s="17" t="s">
        <v>398</v>
      </c>
      <c r="F1431" s="290">
        <v>438.238</v>
      </c>
      <c r="G1431" s="38"/>
      <c r="H1431" s="44"/>
    </row>
    <row r="1432" spans="1:8" s="2" customFormat="1" ht="16.8" customHeight="1">
      <c r="A1432" s="38"/>
      <c r="B1432" s="44"/>
      <c r="C1432" s="285" t="s">
        <v>196</v>
      </c>
      <c r="D1432" s="286" t="s">
        <v>196</v>
      </c>
      <c r="E1432" s="287" t="s">
        <v>28</v>
      </c>
      <c r="F1432" s="288">
        <v>-2.261</v>
      </c>
      <c r="G1432" s="38"/>
      <c r="H1432" s="44"/>
    </row>
    <row r="1433" spans="1:8" s="2" customFormat="1" ht="16.8" customHeight="1">
      <c r="A1433" s="38"/>
      <c r="B1433" s="44"/>
      <c r="C1433" s="289" t="s">
        <v>196</v>
      </c>
      <c r="D1433" s="289" t="s">
        <v>838</v>
      </c>
      <c r="E1433" s="17" t="s">
        <v>28</v>
      </c>
      <c r="F1433" s="290">
        <v>-2.261</v>
      </c>
      <c r="G1433" s="38"/>
      <c r="H1433" s="44"/>
    </row>
    <row r="1434" spans="1:8" s="2" customFormat="1" ht="16.8" customHeight="1">
      <c r="A1434" s="38"/>
      <c r="B1434" s="44"/>
      <c r="C1434" s="291" t="s">
        <v>6060</v>
      </c>
      <c r="D1434" s="38"/>
      <c r="E1434" s="38"/>
      <c r="F1434" s="38"/>
      <c r="G1434" s="38"/>
      <c r="H1434" s="44"/>
    </row>
    <row r="1435" spans="1:8" s="2" customFormat="1" ht="12">
      <c r="A1435" s="38"/>
      <c r="B1435" s="44"/>
      <c r="C1435" s="289" t="s">
        <v>831</v>
      </c>
      <c r="D1435" s="289" t="s">
        <v>832</v>
      </c>
      <c r="E1435" s="17" t="s">
        <v>398</v>
      </c>
      <c r="F1435" s="290">
        <v>196.322</v>
      </c>
      <c r="G1435" s="38"/>
      <c r="H1435" s="44"/>
    </row>
    <row r="1436" spans="1:8" s="2" customFormat="1" ht="16.8" customHeight="1">
      <c r="A1436" s="38"/>
      <c r="B1436" s="44"/>
      <c r="C1436" s="285" t="s">
        <v>205</v>
      </c>
      <c r="D1436" s="286" t="s">
        <v>205</v>
      </c>
      <c r="E1436" s="287" t="s">
        <v>28</v>
      </c>
      <c r="F1436" s="288">
        <v>75.7</v>
      </c>
      <c r="G1436" s="38"/>
      <c r="H1436" s="44"/>
    </row>
    <row r="1437" spans="1:8" s="2" customFormat="1" ht="16.8" customHeight="1">
      <c r="A1437" s="38"/>
      <c r="B1437" s="44"/>
      <c r="C1437" s="289" t="s">
        <v>205</v>
      </c>
      <c r="D1437" s="289" t="s">
        <v>913</v>
      </c>
      <c r="E1437" s="17" t="s">
        <v>28</v>
      </c>
      <c r="F1437" s="290">
        <v>75.7</v>
      </c>
      <c r="G1437" s="38"/>
      <c r="H1437" s="44"/>
    </row>
    <row r="1438" spans="1:8" s="2" customFormat="1" ht="16.8" customHeight="1">
      <c r="A1438" s="38"/>
      <c r="B1438" s="44"/>
      <c r="C1438" s="291" t="s">
        <v>6060</v>
      </c>
      <c r="D1438" s="38"/>
      <c r="E1438" s="38"/>
      <c r="F1438" s="38"/>
      <c r="G1438" s="38"/>
      <c r="H1438" s="44"/>
    </row>
    <row r="1439" spans="1:8" s="2" customFormat="1" ht="16.8" customHeight="1">
      <c r="A1439" s="38"/>
      <c r="B1439" s="44"/>
      <c r="C1439" s="289" t="s">
        <v>941</v>
      </c>
      <c r="D1439" s="289" t="s">
        <v>942</v>
      </c>
      <c r="E1439" s="17" t="s">
        <v>612</v>
      </c>
      <c r="F1439" s="290">
        <v>163.9</v>
      </c>
      <c r="G1439" s="38"/>
      <c r="H1439" s="44"/>
    </row>
    <row r="1440" spans="1:8" s="2" customFormat="1" ht="16.8" customHeight="1">
      <c r="A1440" s="38"/>
      <c r="B1440" s="44"/>
      <c r="C1440" s="285" t="s">
        <v>1453</v>
      </c>
      <c r="D1440" s="286" t="s">
        <v>1453</v>
      </c>
      <c r="E1440" s="287" t="s">
        <v>28</v>
      </c>
      <c r="F1440" s="288">
        <v>1041.7</v>
      </c>
      <c r="G1440" s="38"/>
      <c r="H1440" s="44"/>
    </row>
    <row r="1441" spans="1:8" s="2" customFormat="1" ht="16.8" customHeight="1">
      <c r="A1441" s="38"/>
      <c r="B1441" s="44"/>
      <c r="C1441" s="289" t="s">
        <v>1453</v>
      </c>
      <c r="D1441" s="289" t="s">
        <v>1454</v>
      </c>
      <c r="E1441" s="17" t="s">
        <v>28</v>
      </c>
      <c r="F1441" s="290">
        <v>1041.7</v>
      </c>
      <c r="G1441" s="38"/>
      <c r="H1441" s="44"/>
    </row>
    <row r="1442" spans="1:8" s="2" customFormat="1" ht="16.8" customHeight="1">
      <c r="A1442" s="38"/>
      <c r="B1442" s="44"/>
      <c r="C1442" s="285" t="s">
        <v>489</v>
      </c>
      <c r="D1442" s="286" t="s">
        <v>489</v>
      </c>
      <c r="E1442" s="287" t="s">
        <v>28</v>
      </c>
      <c r="F1442" s="288">
        <v>21.93</v>
      </c>
      <c r="G1442" s="38"/>
      <c r="H1442" s="44"/>
    </row>
    <row r="1443" spans="1:8" s="2" customFormat="1" ht="16.8" customHeight="1">
      <c r="A1443" s="38"/>
      <c r="B1443" s="44"/>
      <c r="C1443" s="289" t="s">
        <v>489</v>
      </c>
      <c r="D1443" s="289" t="s">
        <v>490</v>
      </c>
      <c r="E1443" s="17" t="s">
        <v>28</v>
      </c>
      <c r="F1443" s="290">
        <v>21.93</v>
      </c>
      <c r="G1443" s="38"/>
      <c r="H1443" s="44"/>
    </row>
    <row r="1444" spans="1:8" s="2" customFormat="1" ht="16.8" customHeight="1">
      <c r="A1444" s="38"/>
      <c r="B1444" s="44"/>
      <c r="C1444" s="285" t="s">
        <v>605</v>
      </c>
      <c r="D1444" s="286" t="s">
        <v>605</v>
      </c>
      <c r="E1444" s="287" t="s">
        <v>28</v>
      </c>
      <c r="F1444" s="288">
        <v>42.737</v>
      </c>
      <c r="G1444" s="38"/>
      <c r="H1444" s="44"/>
    </row>
    <row r="1445" spans="1:8" s="2" customFormat="1" ht="16.8" customHeight="1">
      <c r="A1445" s="38"/>
      <c r="B1445" s="44"/>
      <c r="C1445" s="289" t="s">
        <v>605</v>
      </c>
      <c r="D1445" s="289" t="s">
        <v>606</v>
      </c>
      <c r="E1445" s="17" t="s">
        <v>28</v>
      </c>
      <c r="F1445" s="290">
        <v>42.737</v>
      </c>
      <c r="G1445" s="38"/>
      <c r="H1445" s="44"/>
    </row>
    <row r="1446" spans="1:8" s="2" customFormat="1" ht="16.8" customHeight="1">
      <c r="A1446" s="38"/>
      <c r="B1446" s="44"/>
      <c r="C1446" s="285" t="s">
        <v>185</v>
      </c>
      <c r="D1446" s="286" t="s">
        <v>185</v>
      </c>
      <c r="E1446" s="287" t="s">
        <v>28</v>
      </c>
      <c r="F1446" s="288">
        <v>2.261</v>
      </c>
      <c r="G1446" s="38"/>
      <c r="H1446" s="44"/>
    </row>
    <row r="1447" spans="1:8" s="2" customFormat="1" ht="16.8" customHeight="1">
      <c r="A1447" s="38"/>
      <c r="B1447" s="44"/>
      <c r="C1447" s="289" t="s">
        <v>185</v>
      </c>
      <c r="D1447" s="289" t="s">
        <v>797</v>
      </c>
      <c r="E1447" s="17" t="s">
        <v>28</v>
      </c>
      <c r="F1447" s="290">
        <v>2.261</v>
      </c>
      <c r="G1447" s="38"/>
      <c r="H1447" s="44"/>
    </row>
    <row r="1448" spans="1:8" s="2" customFormat="1" ht="16.8" customHeight="1">
      <c r="A1448" s="38"/>
      <c r="B1448" s="44"/>
      <c r="C1448" s="291" t="s">
        <v>6060</v>
      </c>
      <c r="D1448" s="38"/>
      <c r="E1448" s="38"/>
      <c r="F1448" s="38"/>
      <c r="G1448" s="38"/>
      <c r="H1448" s="44"/>
    </row>
    <row r="1449" spans="1:8" s="2" customFormat="1" ht="12">
      <c r="A1449" s="38"/>
      <c r="B1449" s="44"/>
      <c r="C1449" s="289" t="s">
        <v>788</v>
      </c>
      <c r="D1449" s="289" t="s">
        <v>789</v>
      </c>
      <c r="E1449" s="17" t="s">
        <v>398</v>
      </c>
      <c r="F1449" s="290">
        <v>438.238</v>
      </c>
      <c r="G1449" s="38"/>
      <c r="H1449" s="44"/>
    </row>
    <row r="1450" spans="1:8" s="2" customFormat="1" ht="16.8" customHeight="1">
      <c r="A1450" s="38"/>
      <c r="B1450" s="44"/>
      <c r="C1450" s="285" t="s">
        <v>839</v>
      </c>
      <c r="D1450" s="286" t="s">
        <v>839</v>
      </c>
      <c r="E1450" s="287" t="s">
        <v>28</v>
      </c>
      <c r="F1450" s="288">
        <v>196.322</v>
      </c>
      <c r="G1450" s="38"/>
      <c r="H1450" s="44"/>
    </row>
    <row r="1451" spans="1:8" s="2" customFormat="1" ht="16.8" customHeight="1">
      <c r="A1451" s="38"/>
      <c r="B1451" s="44"/>
      <c r="C1451" s="289" t="s">
        <v>839</v>
      </c>
      <c r="D1451" s="289" t="s">
        <v>840</v>
      </c>
      <c r="E1451" s="17" t="s">
        <v>28</v>
      </c>
      <c r="F1451" s="290">
        <v>196.322</v>
      </c>
      <c r="G1451" s="38"/>
      <c r="H1451" s="44"/>
    </row>
    <row r="1452" spans="1:8" s="2" customFormat="1" ht="16.8" customHeight="1">
      <c r="A1452" s="38"/>
      <c r="B1452" s="44"/>
      <c r="C1452" s="285" t="s">
        <v>206</v>
      </c>
      <c r="D1452" s="286" t="s">
        <v>206</v>
      </c>
      <c r="E1452" s="287" t="s">
        <v>28</v>
      </c>
      <c r="F1452" s="288">
        <v>-8.6</v>
      </c>
      <c r="G1452" s="38"/>
      <c r="H1452" s="44"/>
    </row>
    <row r="1453" spans="1:8" s="2" customFormat="1" ht="16.8" customHeight="1">
      <c r="A1453" s="38"/>
      <c r="B1453" s="44"/>
      <c r="C1453" s="289" t="s">
        <v>206</v>
      </c>
      <c r="D1453" s="289" t="s">
        <v>914</v>
      </c>
      <c r="E1453" s="17" t="s">
        <v>28</v>
      </c>
      <c r="F1453" s="290">
        <v>-8.6</v>
      </c>
      <c r="G1453" s="38"/>
      <c r="H1453" s="44"/>
    </row>
    <row r="1454" spans="1:8" s="2" customFormat="1" ht="16.8" customHeight="1">
      <c r="A1454" s="38"/>
      <c r="B1454" s="44"/>
      <c r="C1454" s="291" t="s">
        <v>6060</v>
      </c>
      <c r="D1454" s="38"/>
      <c r="E1454" s="38"/>
      <c r="F1454" s="38"/>
      <c r="G1454" s="38"/>
      <c r="H1454" s="44"/>
    </row>
    <row r="1455" spans="1:8" s="2" customFormat="1" ht="16.8" customHeight="1">
      <c r="A1455" s="38"/>
      <c r="B1455" s="44"/>
      <c r="C1455" s="289" t="s">
        <v>941</v>
      </c>
      <c r="D1455" s="289" t="s">
        <v>942</v>
      </c>
      <c r="E1455" s="17" t="s">
        <v>612</v>
      </c>
      <c r="F1455" s="290">
        <v>163.9</v>
      </c>
      <c r="G1455" s="38"/>
      <c r="H1455" s="44"/>
    </row>
    <row r="1456" spans="1:8" s="2" customFormat="1" ht="16.8" customHeight="1">
      <c r="A1456" s="38"/>
      <c r="B1456" s="44"/>
      <c r="C1456" s="285" t="s">
        <v>491</v>
      </c>
      <c r="D1456" s="286" t="s">
        <v>491</v>
      </c>
      <c r="E1456" s="287" t="s">
        <v>28</v>
      </c>
      <c r="F1456" s="288">
        <v>359.615</v>
      </c>
      <c r="G1456" s="38"/>
      <c r="H1456" s="44"/>
    </row>
    <row r="1457" spans="1:8" s="2" customFormat="1" ht="16.8" customHeight="1">
      <c r="A1457" s="38"/>
      <c r="B1457" s="44"/>
      <c r="C1457" s="289" t="s">
        <v>491</v>
      </c>
      <c r="D1457" s="289" t="s">
        <v>492</v>
      </c>
      <c r="E1457" s="17" t="s">
        <v>28</v>
      </c>
      <c r="F1457" s="290">
        <v>359.615</v>
      </c>
      <c r="G1457" s="38"/>
      <c r="H1457" s="44"/>
    </row>
    <row r="1458" spans="1:8" s="2" customFormat="1" ht="16.8" customHeight="1">
      <c r="A1458" s="38"/>
      <c r="B1458" s="44"/>
      <c r="C1458" s="285" t="s">
        <v>607</v>
      </c>
      <c r="D1458" s="286" t="s">
        <v>607</v>
      </c>
      <c r="E1458" s="287" t="s">
        <v>28</v>
      </c>
      <c r="F1458" s="288">
        <v>192.547</v>
      </c>
      <c r="G1458" s="38"/>
      <c r="H1458" s="44"/>
    </row>
    <row r="1459" spans="1:8" s="2" customFormat="1" ht="16.8" customHeight="1">
      <c r="A1459" s="38"/>
      <c r="B1459" s="44"/>
      <c r="C1459" s="289" t="s">
        <v>607</v>
      </c>
      <c r="D1459" s="289" t="s">
        <v>608</v>
      </c>
      <c r="E1459" s="17" t="s">
        <v>28</v>
      </c>
      <c r="F1459" s="290">
        <v>192.547</v>
      </c>
      <c r="G1459" s="38"/>
      <c r="H1459" s="44"/>
    </row>
    <row r="1460" spans="1:8" s="2" customFormat="1" ht="16.8" customHeight="1">
      <c r="A1460" s="38"/>
      <c r="B1460" s="44"/>
      <c r="C1460" s="285" t="s">
        <v>798</v>
      </c>
      <c r="D1460" s="286" t="s">
        <v>798</v>
      </c>
      <c r="E1460" s="287" t="s">
        <v>28</v>
      </c>
      <c r="F1460" s="288">
        <v>438.238</v>
      </c>
      <c r="G1460" s="38"/>
      <c r="H1460" s="44"/>
    </row>
    <row r="1461" spans="1:8" s="2" customFormat="1" ht="16.8" customHeight="1">
      <c r="A1461" s="38"/>
      <c r="B1461" s="44"/>
      <c r="C1461" s="289" t="s">
        <v>798</v>
      </c>
      <c r="D1461" s="289" t="s">
        <v>799</v>
      </c>
      <c r="E1461" s="17" t="s">
        <v>28</v>
      </c>
      <c r="F1461" s="290">
        <v>438.238</v>
      </c>
      <c r="G1461" s="38"/>
      <c r="H1461" s="44"/>
    </row>
    <row r="1462" spans="1:8" s="2" customFormat="1" ht="16.8" customHeight="1">
      <c r="A1462" s="38"/>
      <c r="B1462" s="44"/>
      <c r="C1462" s="285" t="s">
        <v>949</v>
      </c>
      <c r="D1462" s="286" t="s">
        <v>949</v>
      </c>
      <c r="E1462" s="287" t="s">
        <v>28</v>
      </c>
      <c r="F1462" s="288">
        <v>67.1</v>
      </c>
      <c r="G1462" s="38"/>
      <c r="H1462" s="44"/>
    </row>
    <row r="1463" spans="1:8" s="2" customFormat="1" ht="16.8" customHeight="1">
      <c r="A1463" s="38"/>
      <c r="B1463" s="44"/>
      <c r="C1463" s="289" t="s">
        <v>949</v>
      </c>
      <c r="D1463" s="289" t="s">
        <v>950</v>
      </c>
      <c r="E1463" s="17" t="s">
        <v>28</v>
      </c>
      <c r="F1463" s="290">
        <v>67.1</v>
      </c>
      <c r="G1463" s="38"/>
      <c r="H1463" s="44"/>
    </row>
    <row r="1464" spans="1:8" s="2" customFormat="1" ht="16.8" customHeight="1">
      <c r="A1464" s="38"/>
      <c r="B1464" s="44"/>
      <c r="C1464" s="285" t="s">
        <v>207</v>
      </c>
      <c r="D1464" s="286" t="s">
        <v>207</v>
      </c>
      <c r="E1464" s="287" t="s">
        <v>28</v>
      </c>
      <c r="F1464" s="288">
        <v>75.7</v>
      </c>
      <c r="G1464" s="38"/>
      <c r="H1464" s="44"/>
    </row>
    <row r="1465" spans="1:8" s="2" customFormat="1" ht="16.8" customHeight="1">
      <c r="A1465" s="38"/>
      <c r="B1465" s="44"/>
      <c r="C1465" s="289" t="s">
        <v>207</v>
      </c>
      <c r="D1465" s="289" t="s">
        <v>913</v>
      </c>
      <c r="E1465" s="17" t="s">
        <v>28</v>
      </c>
      <c r="F1465" s="290">
        <v>75.7</v>
      </c>
      <c r="G1465" s="38"/>
      <c r="H1465" s="44"/>
    </row>
    <row r="1466" spans="1:8" s="2" customFormat="1" ht="16.8" customHeight="1">
      <c r="A1466" s="38"/>
      <c r="B1466" s="44"/>
      <c r="C1466" s="291" t="s">
        <v>6060</v>
      </c>
      <c r="D1466" s="38"/>
      <c r="E1466" s="38"/>
      <c r="F1466" s="38"/>
      <c r="G1466" s="38"/>
      <c r="H1466" s="44"/>
    </row>
    <row r="1467" spans="1:8" s="2" customFormat="1" ht="16.8" customHeight="1">
      <c r="A1467" s="38"/>
      <c r="B1467" s="44"/>
      <c r="C1467" s="289" t="s">
        <v>941</v>
      </c>
      <c r="D1467" s="289" t="s">
        <v>942</v>
      </c>
      <c r="E1467" s="17" t="s">
        <v>612</v>
      </c>
      <c r="F1467" s="290">
        <v>163.9</v>
      </c>
      <c r="G1467" s="38"/>
      <c r="H1467" s="44"/>
    </row>
    <row r="1468" spans="1:8" s="2" customFormat="1" ht="16.8" customHeight="1">
      <c r="A1468" s="38"/>
      <c r="B1468" s="44"/>
      <c r="C1468" s="285" t="s">
        <v>951</v>
      </c>
      <c r="D1468" s="286" t="s">
        <v>951</v>
      </c>
      <c r="E1468" s="287" t="s">
        <v>28</v>
      </c>
      <c r="F1468" s="288">
        <v>163.9</v>
      </c>
      <c r="G1468" s="38"/>
      <c r="H1468" s="44"/>
    </row>
    <row r="1469" spans="1:8" s="2" customFormat="1" ht="16.8" customHeight="1">
      <c r="A1469" s="38"/>
      <c r="B1469" s="44"/>
      <c r="C1469" s="289" t="s">
        <v>951</v>
      </c>
      <c r="D1469" s="289" t="s">
        <v>952</v>
      </c>
      <c r="E1469" s="17" t="s">
        <v>28</v>
      </c>
      <c r="F1469" s="290">
        <v>163.9</v>
      </c>
      <c r="G1469" s="38"/>
      <c r="H1469" s="44"/>
    </row>
    <row r="1470" spans="1:8" s="2" customFormat="1" ht="26.4" customHeight="1">
      <c r="A1470" s="38"/>
      <c r="B1470" s="44"/>
      <c r="C1470" s="284" t="s">
        <v>6073</v>
      </c>
      <c r="D1470" s="284" t="s">
        <v>86</v>
      </c>
      <c r="E1470" s="38"/>
      <c r="F1470" s="38"/>
      <c r="G1470" s="38"/>
      <c r="H1470" s="44"/>
    </row>
    <row r="1471" spans="1:8" s="2" customFormat="1" ht="16.8" customHeight="1">
      <c r="A1471" s="38"/>
      <c r="B1471" s="44"/>
      <c r="C1471" s="285" t="s">
        <v>360</v>
      </c>
      <c r="D1471" s="286" t="s">
        <v>360</v>
      </c>
      <c r="E1471" s="287" t="s">
        <v>28</v>
      </c>
      <c r="F1471" s="288">
        <v>0.196</v>
      </c>
      <c r="G1471" s="38"/>
      <c r="H1471" s="44"/>
    </row>
    <row r="1472" spans="1:8" s="2" customFormat="1" ht="16.8" customHeight="1">
      <c r="A1472" s="38"/>
      <c r="B1472" s="44"/>
      <c r="C1472" s="289" t="s">
        <v>28</v>
      </c>
      <c r="D1472" s="289" t="s">
        <v>2667</v>
      </c>
      <c r="E1472" s="17" t="s">
        <v>28</v>
      </c>
      <c r="F1472" s="290">
        <v>0</v>
      </c>
      <c r="G1472" s="38"/>
      <c r="H1472" s="44"/>
    </row>
    <row r="1473" spans="1:8" s="2" customFormat="1" ht="16.8" customHeight="1">
      <c r="A1473" s="38"/>
      <c r="B1473" s="44"/>
      <c r="C1473" s="289" t="s">
        <v>28</v>
      </c>
      <c r="D1473" s="289" t="s">
        <v>2669</v>
      </c>
      <c r="E1473" s="17" t="s">
        <v>28</v>
      </c>
      <c r="F1473" s="290">
        <v>0</v>
      </c>
      <c r="G1473" s="38"/>
      <c r="H1473" s="44"/>
    </row>
    <row r="1474" spans="1:8" s="2" customFormat="1" ht="16.8" customHeight="1">
      <c r="A1474" s="38"/>
      <c r="B1474" s="44"/>
      <c r="C1474" s="289" t="s">
        <v>360</v>
      </c>
      <c r="D1474" s="289" t="s">
        <v>2671</v>
      </c>
      <c r="E1474" s="17" t="s">
        <v>28</v>
      </c>
      <c r="F1474" s="290">
        <v>0.196</v>
      </c>
      <c r="G1474" s="38"/>
      <c r="H1474" s="44"/>
    </row>
    <row r="1475" spans="1:8" s="2" customFormat="1" ht="16.8" customHeight="1">
      <c r="A1475" s="38"/>
      <c r="B1475" s="44"/>
      <c r="C1475" s="291" t="s">
        <v>6060</v>
      </c>
      <c r="D1475" s="38"/>
      <c r="E1475" s="38"/>
      <c r="F1475" s="38"/>
      <c r="G1475" s="38"/>
      <c r="H1475" s="44"/>
    </row>
    <row r="1476" spans="1:8" s="2" customFormat="1" ht="16.8" customHeight="1">
      <c r="A1476" s="38"/>
      <c r="B1476" s="44"/>
      <c r="C1476" s="289" t="s">
        <v>2662</v>
      </c>
      <c r="D1476" s="289" t="s">
        <v>2663</v>
      </c>
      <c r="E1476" s="17" t="s">
        <v>355</v>
      </c>
      <c r="F1476" s="290">
        <v>18.89</v>
      </c>
      <c r="G1476" s="38"/>
      <c r="H1476" s="44"/>
    </row>
    <row r="1477" spans="1:8" s="2" customFormat="1" ht="16.8" customHeight="1">
      <c r="A1477" s="38"/>
      <c r="B1477" s="44"/>
      <c r="C1477" s="285" t="s">
        <v>421</v>
      </c>
      <c r="D1477" s="286" t="s">
        <v>421</v>
      </c>
      <c r="E1477" s="287" t="s">
        <v>28</v>
      </c>
      <c r="F1477" s="288">
        <v>2</v>
      </c>
      <c r="G1477" s="38"/>
      <c r="H1477" s="44"/>
    </row>
    <row r="1478" spans="1:8" s="2" customFormat="1" ht="16.8" customHeight="1">
      <c r="A1478" s="38"/>
      <c r="B1478" s="44"/>
      <c r="C1478" s="289" t="s">
        <v>28</v>
      </c>
      <c r="D1478" s="289" t="s">
        <v>3772</v>
      </c>
      <c r="E1478" s="17" t="s">
        <v>28</v>
      </c>
      <c r="F1478" s="290">
        <v>0</v>
      </c>
      <c r="G1478" s="38"/>
      <c r="H1478" s="44"/>
    </row>
    <row r="1479" spans="1:8" s="2" customFormat="1" ht="16.8" customHeight="1">
      <c r="A1479" s="38"/>
      <c r="B1479" s="44"/>
      <c r="C1479" s="289" t="s">
        <v>421</v>
      </c>
      <c r="D1479" s="289" t="s">
        <v>3773</v>
      </c>
      <c r="E1479" s="17" t="s">
        <v>28</v>
      </c>
      <c r="F1479" s="290">
        <v>2</v>
      </c>
      <c r="G1479" s="38"/>
      <c r="H1479" s="44"/>
    </row>
    <row r="1480" spans="1:8" s="2" customFormat="1" ht="16.8" customHeight="1">
      <c r="A1480" s="38"/>
      <c r="B1480" s="44"/>
      <c r="C1480" s="291" t="s">
        <v>6060</v>
      </c>
      <c r="D1480" s="38"/>
      <c r="E1480" s="38"/>
      <c r="F1480" s="38"/>
      <c r="G1480" s="38"/>
      <c r="H1480" s="44"/>
    </row>
    <row r="1481" spans="1:8" s="2" customFormat="1" ht="16.8" customHeight="1">
      <c r="A1481" s="38"/>
      <c r="B1481" s="44"/>
      <c r="C1481" s="289" t="s">
        <v>3769</v>
      </c>
      <c r="D1481" s="289" t="s">
        <v>3770</v>
      </c>
      <c r="E1481" s="17" t="s">
        <v>534</v>
      </c>
      <c r="F1481" s="290">
        <v>76</v>
      </c>
      <c r="G1481" s="38"/>
      <c r="H1481" s="44"/>
    </row>
    <row r="1482" spans="1:8" s="2" customFormat="1" ht="16.8" customHeight="1">
      <c r="A1482" s="38"/>
      <c r="B1482" s="44"/>
      <c r="C1482" s="285" t="s">
        <v>1030</v>
      </c>
      <c r="D1482" s="286" t="s">
        <v>1030</v>
      </c>
      <c r="E1482" s="287" t="s">
        <v>28</v>
      </c>
      <c r="F1482" s="288">
        <v>2</v>
      </c>
      <c r="G1482" s="38"/>
      <c r="H1482" s="44"/>
    </row>
    <row r="1483" spans="1:8" s="2" customFormat="1" ht="16.8" customHeight="1">
      <c r="A1483" s="38"/>
      <c r="B1483" s="44"/>
      <c r="C1483" s="289" t="s">
        <v>28</v>
      </c>
      <c r="D1483" s="289" t="s">
        <v>3391</v>
      </c>
      <c r="E1483" s="17" t="s">
        <v>28</v>
      </c>
      <c r="F1483" s="290">
        <v>0</v>
      </c>
      <c r="G1483" s="38"/>
      <c r="H1483" s="44"/>
    </row>
    <row r="1484" spans="1:8" s="2" customFormat="1" ht="16.8" customHeight="1">
      <c r="A1484" s="38"/>
      <c r="B1484" s="44"/>
      <c r="C1484" s="289" t="s">
        <v>1030</v>
      </c>
      <c r="D1484" s="289" t="s">
        <v>3397</v>
      </c>
      <c r="E1484" s="17" t="s">
        <v>28</v>
      </c>
      <c r="F1484" s="290">
        <v>2</v>
      </c>
      <c r="G1484" s="38"/>
      <c r="H1484" s="44"/>
    </row>
    <row r="1485" spans="1:8" s="2" customFormat="1" ht="16.8" customHeight="1">
      <c r="A1485" s="38"/>
      <c r="B1485" s="44"/>
      <c r="C1485" s="291" t="s">
        <v>6060</v>
      </c>
      <c r="D1485" s="38"/>
      <c r="E1485" s="38"/>
      <c r="F1485" s="38"/>
      <c r="G1485" s="38"/>
      <c r="H1485" s="44"/>
    </row>
    <row r="1486" spans="1:8" s="2" customFormat="1" ht="16.8" customHeight="1">
      <c r="A1486" s="38"/>
      <c r="B1486" s="44"/>
      <c r="C1486" s="289" t="s">
        <v>3394</v>
      </c>
      <c r="D1486" s="289" t="s">
        <v>3395</v>
      </c>
      <c r="E1486" s="17" t="s">
        <v>534</v>
      </c>
      <c r="F1486" s="290">
        <v>7</v>
      </c>
      <c r="G1486" s="38"/>
      <c r="H1486" s="44"/>
    </row>
    <row r="1487" spans="1:8" s="2" customFormat="1" ht="16.8" customHeight="1">
      <c r="A1487" s="38"/>
      <c r="B1487" s="44"/>
      <c r="C1487" s="285" t="s">
        <v>1036</v>
      </c>
      <c r="D1487" s="286" t="s">
        <v>1036</v>
      </c>
      <c r="E1487" s="287" t="s">
        <v>28</v>
      </c>
      <c r="F1487" s="288">
        <v>1</v>
      </c>
      <c r="G1487" s="38"/>
      <c r="H1487" s="44"/>
    </row>
    <row r="1488" spans="1:8" s="2" customFormat="1" ht="16.8" customHeight="1">
      <c r="A1488" s="38"/>
      <c r="B1488" s="44"/>
      <c r="C1488" s="289" t="s">
        <v>28</v>
      </c>
      <c r="D1488" s="289" t="s">
        <v>3407</v>
      </c>
      <c r="E1488" s="17" t="s">
        <v>28</v>
      </c>
      <c r="F1488" s="290">
        <v>0</v>
      </c>
      <c r="G1488" s="38"/>
      <c r="H1488" s="44"/>
    </row>
    <row r="1489" spans="1:8" s="2" customFormat="1" ht="16.8" customHeight="1">
      <c r="A1489" s="38"/>
      <c r="B1489" s="44"/>
      <c r="C1489" s="289" t="s">
        <v>1036</v>
      </c>
      <c r="D1489" s="289" t="s">
        <v>3408</v>
      </c>
      <c r="E1489" s="17" t="s">
        <v>28</v>
      </c>
      <c r="F1489" s="290">
        <v>1</v>
      </c>
      <c r="G1489" s="38"/>
      <c r="H1489" s="44"/>
    </row>
    <row r="1490" spans="1:8" s="2" customFormat="1" ht="16.8" customHeight="1">
      <c r="A1490" s="38"/>
      <c r="B1490" s="44"/>
      <c r="C1490" s="291" t="s">
        <v>6060</v>
      </c>
      <c r="D1490" s="38"/>
      <c r="E1490" s="38"/>
      <c r="F1490" s="38"/>
      <c r="G1490" s="38"/>
      <c r="H1490" s="44"/>
    </row>
    <row r="1491" spans="1:8" s="2" customFormat="1" ht="16.8" customHeight="1">
      <c r="A1491" s="38"/>
      <c r="B1491" s="44"/>
      <c r="C1491" s="289" t="s">
        <v>3404</v>
      </c>
      <c r="D1491" s="289" t="s">
        <v>3405</v>
      </c>
      <c r="E1491" s="17" t="s">
        <v>534</v>
      </c>
      <c r="F1491" s="290">
        <v>1</v>
      </c>
      <c r="G1491" s="38"/>
      <c r="H1491" s="44"/>
    </row>
    <row r="1492" spans="1:8" s="2" customFormat="1" ht="16.8" customHeight="1">
      <c r="A1492" s="38"/>
      <c r="B1492" s="44"/>
      <c r="C1492" s="285" t="s">
        <v>1042</v>
      </c>
      <c r="D1492" s="286" t="s">
        <v>1042</v>
      </c>
      <c r="E1492" s="287" t="s">
        <v>28</v>
      </c>
      <c r="F1492" s="288">
        <v>1</v>
      </c>
      <c r="G1492" s="38"/>
      <c r="H1492" s="44"/>
    </row>
    <row r="1493" spans="1:8" s="2" customFormat="1" ht="16.8" customHeight="1">
      <c r="A1493" s="38"/>
      <c r="B1493" s="44"/>
      <c r="C1493" s="289" t="s">
        <v>28</v>
      </c>
      <c r="D1493" s="289" t="s">
        <v>3414</v>
      </c>
      <c r="E1493" s="17" t="s">
        <v>28</v>
      </c>
      <c r="F1493" s="290">
        <v>0</v>
      </c>
      <c r="G1493" s="38"/>
      <c r="H1493" s="44"/>
    </row>
    <row r="1494" spans="1:8" s="2" customFormat="1" ht="16.8" customHeight="1">
      <c r="A1494" s="38"/>
      <c r="B1494" s="44"/>
      <c r="C1494" s="289" t="s">
        <v>28</v>
      </c>
      <c r="D1494" s="289" t="s">
        <v>3415</v>
      </c>
      <c r="E1494" s="17" t="s">
        <v>28</v>
      </c>
      <c r="F1494" s="290">
        <v>0</v>
      </c>
      <c r="G1494" s="38"/>
      <c r="H1494" s="44"/>
    </row>
    <row r="1495" spans="1:8" s="2" customFormat="1" ht="16.8" customHeight="1">
      <c r="A1495" s="38"/>
      <c r="B1495" s="44"/>
      <c r="C1495" s="289" t="s">
        <v>1042</v>
      </c>
      <c r="D1495" s="289" t="s">
        <v>3416</v>
      </c>
      <c r="E1495" s="17" t="s">
        <v>28</v>
      </c>
      <c r="F1495" s="290">
        <v>1</v>
      </c>
      <c r="G1495" s="38"/>
      <c r="H1495" s="44"/>
    </row>
    <row r="1496" spans="1:8" s="2" customFormat="1" ht="16.8" customHeight="1">
      <c r="A1496" s="38"/>
      <c r="B1496" s="44"/>
      <c r="C1496" s="291" t="s">
        <v>6060</v>
      </c>
      <c r="D1496" s="38"/>
      <c r="E1496" s="38"/>
      <c r="F1496" s="38"/>
      <c r="G1496" s="38"/>
      <c r="H1496" s="44"/>
    </row>
    <row r="1497" spans="1:8" s="2" customFormat="1" ht="16.8" customHeight="1">
      <c r="A1497" s="38"/>
      <c r="B1497" s="44"/>
      <c r="C1497" s="289" t="s">
        <v>3411</v>
      </c>
      <c r="D1497" s="289" t="s">
        <v>3412</v>
      </c>
      <c r="E1497" s="17" t="s">
        <v>534</v>
      </c>
      <c r="F1497" s="290">
        <v>2</v>
      </c>
      <c r="G1497" s="38"/>
      <c r="H1497" s="44"/>
    </row>
    <row r="1498" spans="1:8" s="2" customFormat="1" ht="16.8" customHeight="1">
      <c r="A1498" s="38"/>
      <c r="B1498" s="44"/>
      <c r="C1498" s="285" t="s">
        <v>1054</v>
      </c>
      <c r="D1498" s="286" t="s">
        <v>1054</v>
      </c>
      <c r="E1498" s="287" t="s">
        <v>28</v>
      </c>
      <c r="F1498" s="288">
        <v>1.43</v>
      </c>
      <c r="G1498" s="38"/>
      <c r="H1498" s="44"/>
    </row>
    <row r="1499" spans="1:8" s="2" customFormat="1" ht="16.8" customHeight="1">
      <c r="A1499" s="38"/>
      <c r="B1499" s="44"/>
      <c r="C1499" s="289" t="s">
        <v>28</v>
      </c>
      <c r="D1499" s="289" t="s">
        <v>3428</v>
      </c>
      <c r="E1499" s="17" t="s">
        <v>28</v>
      </c>
      <c r="F1499" s="290">
        <v>0</v>
      </c>
      <c r="G1499" s="38"/>
      <c r="H1499" s="44"/>
    </row>
    <row r="1500" spans="1:8" s="2" customFormat="1" ht="16.8" customHeight="1">
      <c r="A1500" s="38"/>
      <c r="B1500" s="44"/>
      <c r="C1500" s="289" t="s">
        <v>28</v>
      </c>
      <c r="D1500" s="289" t="s">
        <v>3429</v>
      </c>
      <c r="E1500" s="17" t="s">
        <v>28</v>
      </c>
      <c r="F1500" s="290">
        <v>0</v>
      </c>
      <c r="G1500" s="38"/>
      <c r="H1500" s="44"/>
    </row>
    <row r="1501" spans="1:8" s="2" customFormat="1" ht="16.8" customHeight="1">
      <c r="A1501" s="38"/>
      <c r="B1501" s="44"/>
      <c r="C1501" s="289" t="s">
        <v>1054</v>
      </c>
      <c r="D1501" s="289" t="s">
        <v>3430</v>
      </c>
      <c r="E1501" s="17" t="s">
        <v>28</v>
      </c>
      <c r="F1501" s="290">
        <v>1.43</v>
      </c>
      <c r="G1501" s="38"/>
      <c r="H1501" s="44"/>
    </row>
    <row r="1502" spans="1:8" s="2" customFormat="1" ht="16.8" customHeight="1">
      <c r="A1502" s="38"/>
      <c r="B1502" s="44"/>
      <c r="C1502" s="291" t="s">
        <v>6060</v>
      </c>
      <c r="D1502" s="38"/>
      <c r="E1502" s="38"/>
      <c r="F1502" s="38"/>
      <c r="G1502" s="38"/>
      <c r="H1502" s="44"/>
    </row>
    <row r="1503" spans="1:8" s="2" customFormat="1" ht="16.8" customHeight="1">
      <c r="A1503" s="38"/>
      <c r="B1503" s="44"/>
      <c r="C1503" s="289" t="s">
        <v>3425</v>
      </c>
      <c r="D1503" s="289" t="s">
        <v>3426</v>
      </c>
      <c r="E1503" s="17" t="s">
        <v>612</v>
      </c>
      <c r="F1503" s="290">
        <v>1.43</v>
      </c>
      <c r="G1503" s="38"/>
      <c r="H1503" s="44"/>
    </row>
    <row r="1504" spans="1:8" s="2" customFormat="1" ht="16.8" customHeight="1">
      <c r="A1504" s="38"/>
      <c r="B1504" s="44"/>
      <c r="C1504" s="285" t="s">
        <v>1060</v>
      </c>
      <c r="D1504" s="286" t="s">
        <v>1060</v>
      </c>
      <c r="E1504" s="287" t="s">
        <v>28</v>
      </c>
      <c r="F1504" s="288">
        <v>2.62</v>
      </c>
      <c r="G1504" s="38"/>
      <c r="H1504" s="44"/>
    </row>
    <row r="1505" spans="1:8" s="2" customFormat="1" ht="16.8" customHeight="1">
      <c r="A1505" s="38"/>
      <c r="B1505" s="44"/>
      <c r="C1505" s="289" t="s">
        <v>28</v>
      </c>
      <c r="D1505" s="289" t="s">
        <v>3428</v>
      </c>
      <c r="E1505" s="17" t="s">
        <v>28</v>
      </c>
      <c r="F1505" s="290">
        <v>0</v>
      </c>
      <c r="G1505" s="38"/>
      <c r="H1505" s="44"/>
    </row>
    <row r="1506" spans="1:8" s="2" customFormat="1" ht="16.8" customHeight="1">
      <c r="A1506" s="38"/>
      <c r="B1506" s="44"/>
      <c r="C1506" s="289" t="s">
        <v>28</v>
      </c>
      <c r="D1506" s="289" t="s">
        <v>3436</v>
      </c>
      <c r="E1506" s="17" t="s">
        <v>28</v>
      </c>
      <c r="F1506" s="290">
        <v>0</v>
      </c>
      <c r="G1506" s="38"/>
      <c r="H1506" s="44"/>
    </row>
    <row r="1507" spans="1:8" s="2" customFormat="1" ht="16.8" customHeight="1">
      <c r="A1507" s="38"/>
      <c r="B1507" s="44"/>
      <c r="C1507" s="289" t="s">
        <v>1060</v>
      </c>
      <c r="D1507" s="289" t="s">
        <v>3437</v>
      </c>
      <c r="E1507" s="17" t="s">
        <v>28</v>
      </c>
      <c r="F1507" s="290">
        <v>2.62</v>
      </c>
      <c r="G1507" s="38"/>
      <c r="H1507" s="44"/>
    </row>
    <row r="1508" spans="1:8" s="2" customFormat="1" ht="16.8" customHeight="1">
      <c r="A1508" s="38"/>
      <c r="B1508" s="44"/>
      <c r="C1508" s="291" t="s">
        <v>6060</v>
      </c>
      <c r="D1508" s="38"/>
      <c r="E1508" s="38"/>
      <c r="F1508" s="38"/>
      <c r="G1508" s="38"/>
      <c r="H1508" s="44"/>
    </row>
    <row r="1509" spans="1:8" s="2" customFormat="1" ht="16.8" customHeight="1">
      <c r="A1509" s="38"/>
      <c r="B1509" s="44"/>
      <c r="C1509" s="289" t="s">
        <v>3433</v>
      </c>
      <c r="D1509" s="289" t="s">
        <v>3434</v>
      </c>
      <c r="E1509" s="17" t="s">
        <v>612</v>
      </c>
      <c r="F1509" s="290">
        <v>2.62</v>
      </c>
      <c r="G1509" s="38"/>
      <c r="H1509" s="44"/>
    </row>
    <row r="1510" spans="1:8" s="2" customFormat="1" ht="16.8" customHeight="1">
      <c r="A1510" s="38"/>
      <c r="B1510" s="44"/>
      <c r="C1510" s="285" t="s">
        <v>1066</v>
      </c>
      <c r="D1510" s="286" t="s">
        <v>1066</v>
      </c>
      <c r="E1510" s="287" t="s">
        <v>28</v>
      </c>
      <c r="F1510" s="288">
        <v>0.47</v>
      </c>
      <c r="G1510" s="38"/>
      <c r="H1510" s="44"/>
    </row>
    <row r="1511" spans="1:8" s="2" customFormat="1" ht="16.8" customHeight="1">
      <c r="A1511" s="38"/>
      <c r="B1511" s="44"/>
      <c r="C1511" s="289" t="s">
        <v>28</v>
      </c>
      <c r="D1511" s="289" t="s">
        <v>3428</v>
      </c>
      <c r="E1511" s="17" t="s">
        <v>28</v>
      </c>
      <c r="F1511" s="290">
        <v>0</v>
      </c>
      <c r="G1511" s="38"/>
      <c r="H1511" s="44"/>
    </row>
    <row r="1512" spans="1:8" s="2" customFormat="1" ht="16.8" customHeight="1">
      <c r="A1512" s="38"/>
      <c r="B1512" s="44"/>
      <c r="C1512" s="289" t="s">
        <v>1066</v>
      </c>
      <c r="D1512" s="289" t="s">
        <v>3443</v>
      </c>
      <c r="E1512" s="17" t="s">
        <v>28</v>
      </c>
      <c r="F1512" s="290">
        <v>0.47</v>
      </c>
      <c r="G1512" s="38"/>
      <c r="H1512" s="44"/>
    </row>
    <row r="1513" spans="1:8" s="2" customFormat="1" ht="16.8" customHeight="1">
      <c r="A1513" s="38"/>
      <c r="B1513" s="44"/>
      <c r="C1513" s="291" t="s">
        <v>6060</v>
      </c>
      <c r="D1513" s="38"/>
      <c r="E1513" s="38"/>
      <c r="F1513" s="38"/>
      <c r="G1513" s="38"/>
      <c r="H1513" s="44"/>
    </row>
    <row r="1514" spans="1:8" s="2" customFormat="1" ht="16.8" customHeight="1">
      <c r="A1514" s="38"/>
      <c r="B1514" s="44"/>
      <c r="C1514" s="289" t="s">
        <v>3440</v>
      </c>
      <c r="D1514" s="289" t="s">
        <v>3441</v>
      </c>
      <c r="E1514" s="17" t="s">
        <v>612</v>
      </c>
      <c r="F1514" s="290">
        <v>0.47</v>
      </c>
      <c r="G1514" s="38"/>
      <c r="H1514" s="44"/>
    </row>
    <row r="1515" spans="1:8" s="2" customFormat="1" ht="16.8" customHeight="1">
      <c r="A1515" s="38"/>
      <c r="B1515" s="44"/>
      <c r="C1515" s="285" t="s">
        <v>1072</v>
      </c>
      <c r="D1515" s="286" t="s">
        <v>1072</v>
      </c>
      <c r="E1515" s="287" t="s">
        <v>28</v>
      </c>
      <c r="F1515" s="288">
        <v>1</v>
      </c>
      <c r="G1515" s="38"/>
      <c r="H1515" s="44"/>
    </row>
    <row r="1516" spans="1:8" s="2" customFormat="1" ht="16.8" customHeight="1">
      <c r="A1516" s="38"/>
      <c r="B1516" s="44"/>
      <c r="C1516" s="289" t="s">
        <v>28</v>
      </c>
      <c r="D1516" s="289" t="s">
        <v>3449</v>
      </c>
      <c r="E1516" s="17" t="s">
        <v>28</v>
      </c>
      <c r="F1516" s="290">
        <v>0</v>
      </c>
      <c r="G1516" s="38"/>
      <c r="H1516" s="44"/>
    </row>
    <row r="1517" spans="1:8" s="2" customFormat="1" ht="16.8" customHeight="1">
      <c r="A1517" s="38"/>
      <c r="B1517" s="44"/>
      <c r="C1517" s="289" t="s">
        <v>1072</v>
      </c>
      <c r="D1517" s="289" t="s">
        <v>3450</v>
      </c>
      <c r="E1517" s="17" t="s">
        <v>28</v>
      </c>
      <c r="F1517" s="290">
        <v>1</v>
      </c>
      <c r="G1517" s="38"/>
      <c r="H1517" s="44"/>
    </row>
    <row r="1518" spans="1:8" s="2" customFormat="1" ht="16.8" customHeight="1">
      <c r="A1518" s="38"/>
      <c r="B1518" s="44"/>
      <c r="C1518" s="291" t="s">
        <v>6060</v>
      </c>
      <c r="D1518" s="38"/>
      <c r="E1518" s="38"/>
      <c r="F1518" s="38"/>
      <c r="G1518" s="38"/>
      <c r="H1518" s="44"/>
    </row>
    <row r="1519" spans="1:8" s="2" customFormat="1" ht="16.8" customHeight="1">
      <c r="A1519" s="38"/>
      <c r="B1519" s="44"/>
      <c r="C1519" s="289" t="s">
        <v>3446</v>
      </c>
      <c r="D1519" s="289" t="s">
        <v>3447</v>
      </c>
      <c r="E1519" s="17" t="s">
        <v>1515</v>
      </c>
      <c r="F1519" s="290">
        <v>1</v>
      </c>
      <c r="G1519" s="38"/>
      <c r="H1519" s="44"/>
    </row>
    <row r="1520" spans="1:8" s="2" customFormat="1" ht="16.8" customHeight="1">
      <c r="A1520" s="38"/>
      <c r="B1520" s="44"/>
      <c r="C1520" s="285" t="s">
        <v>1077</v>
      </c>
      <c r="D1520" s="286" t="s">
        <v>1077</v>
      </c>
      <c r="E1520" s="287" t="s">
        <v>28</v>
      </c>
      <c r="F1520" s="288">
        <v>1</v>
      </c>
      <c r="G1520" s="38"/>
      <c r="H1520" s="44"/>
    </row>
    <row r="1521" spans="1:8" s="2" customFormat="1" ht="16.8" customHeight="1">
      <c r="A1521" s="38"/>
      <c r="B1521" s="44"/>
      <c r="C1521" s="289" t="s">
        <v>28</v>
      </c>
      <c r="D1521" s="289" t="s">
        <v>3456</v>
      </c>
      <c r="E1521" s="17" t="s">
        <v>28</v>
      </c>
      <c r="F1521" s="290">
        <v>0</v>
      </c>
      <c r="G1521" s="38"/>
      <c r="H1521" s="44"/>
    </row>
    <row r="1522" spans="1:8" s="2" customFormat="1" ht="16.8" customHeight="1">
      <c r="A1522" s="38"/>
      <c r="B1522" s="44"/>
      <c r="C1522" s="289" t="s">
        <v>1077</v>
      </c>
      <c r="D1522" s="289" t="s">
        <v>3457</v>
      </c>
      <c r="E1522" s="17" t="s">
        <v>28</v>
      </c>
      <c r="F1522" s="290">
        <v>1</v>
      </c>
      <c r="G1522" s="38"/>
      <c r="H1522" s="44"/>
    </row>
    <row r="1523" spans="1:8" s="2" customFormat="1" ht="16.8" customHeight="1">
      <c r="A1523" s="38"/>
      <c r="B1523" s="44"/>
      <c r="C1523" s="291" t="s">
        <v>6060</v>
      </c>
      <c r="D1523" s="38"/>
      <c r="E1523" s="38"/>
      <c r="F1523" s="38"/>
      <c r="G1523" s="38"/>
      <c r="H1523" s="44"/>
    </row>
    <row r="1524" spans="1:8" s="2" customFormat="1" ht="16.8" customHeight="1">
      <c r="A1524" s="38"/>
      <c r="B1524" s="44"/>
      <c r="C1524" s="289" t="s">
        <v>3453</v>
      </c>
      <c r="D1524" s="289" t="s">
        <v>3454</v>
      </c>
      <c r="E1524" s="17" t="s">
        <v>534</v>
      </c>
      <c r="F1524" s="290">
        <v>1</v>
      </c>
      <c r="G1524" s="38"/>
      <c r="H1524" s="44"/>
    </row>
    <row r="1525" spans="1:8" s="2" customFormat="1" ht="16.8" customHeight="1">
      <c r="A1525" s="38"/>
      <c r="B1525" s="44"/>
      <c r="C1525" s="285" t="s">
        <v>1089</v>
      </c>
      <c r="D1525" s="286" t="s">
        <v>1089</v>
      </c>
      <c r="E1525" s="287" t="s">
        <v>28</v>
      </c>
      <c r="F1525" s="288">
        <v>1</v>
      </c>
      <c r="G1525" s="38"/>
      <c r="H1525" s="44"/>
    </row>
    <row r="1526" spans="1:8" s="2" customFormat="1" ht="16.8" customHeight="1">
      <c r="A1526" s="38"/>
      <c r="B1526" s="44"/>
      <c r="C1526" s="289" t="s">
        <v>28</v>
      </c>
      <c r="D1526" s="289" t="s">
        <v>3462</v>
      </c>
      <c r="E1526" s="17" t="s">
        <v>28</v>
      </c>
      <c r="F1526" s="290">
        <v>0</v>
      </c>
      <c r="G1526" s="38"/>
      <c r="H1526" s="44"/>
    </row>
    <row r="1527" spans="1:8" s="2" customFormat="1" ht="16.8" customHeight="1">
      <c r="A1527" s="38"/>
      <c r="B1527" s="44"/>
      <c r="C1527" s="289" t="s">
        <v>1089</v>
      </c>
      <c r="D1527" s="289" t="s">
        <v>3463</v>
      </c>
      <c r="E1527" s="17" t="s">
        <v>28</v>
      </c>
      <c r="F1527" s="290">
        <v>1</v>
      </c>
      <c r="G1527" s="38"/>
      <c r="H1527" s="44"/>
    </row>
    <row r="1528" spans="1:8" s="2" customFormat="1" ht="16.8" customHeight="1">
      <c r="A1528" s="38"/>
      <c r="B1528" s="44"/>
      <c r="C1528" s="291" t="s">
        <v>6060</v>
      </c>
      <c r="D1528" s="38"/>
      <c r="E1528" s="38"/>
      <c r="F1528" s="38"/>
      <c r="G1528" s="38"/>
      <c r="H1528" s="44"/>
    </row>
    <row r="1529" spans="1:8" s="2" customFormat="1" ht="16.8" customHeight="1">
      <c r="A1529" s="38"/>
      <c r="B1529" s="44"/>
      <c r="C1529" s="289" t="s">
        <v>3459</v>
      </c>
      <c r="D1529" s="289" t="s">
        <v>3460</v>
      </c>
      <c r="E1529" s="17" t="s">
        <v>534</v>
      </c>
      <c r="F1529" s="290">
        <v>1</v>
      </c>
      <c r="G1529" s="38"/>
      <c r="H1529" s="44"/>
    </row>
    <row r="1530" spans="1:8" s="2" customFormat="1" ht="16.8" customHeight="1">
      <c r="A1530" s="38"/>
      <c r="B1530" s="44"/>
      <c r="C1530" s="285" t="s">
        <v>426</v>
      </c>
      <c r="D1530" s="286" t="s">
        <v>426</v>
      </c>
      <c r="E1530" s="287" t="s">
        <v>28</v>
      </c>
      <c r="F1530" s="288">
        <v>20</v>
      </c>
      <c r="G1530" s="38"/>
      <c r="H1530" s="44"/>
    </row>
    <row r="1531" spans="1:8" s="2" customFormat="1" ht="16.8" customHeight="1">
      <c r="A1531" s="38"/>
      <c r="B1531" s="44"/>
      <c r="C1531" s="289" t="s">
        <v>426</v>
      </c>
      <c r="D1531" s="289" t="s">
        <v>3816</v>
      </c>
      <c r="E1531" s="17" t="s">
        <v>28</v>
      </c>
      <c r="F1531" s="290">
        <v>20</v>
      </c>
      <c r="G1531" s="38"/>
      <c r="H1531" s="44"/>
    </row>
    <row r="1532" spans="1:8" s="2" customFormat="1" ht="16.8" customHeight="1">
      <c r="A1532" s="38"/>
      <c r="B1532" s="44"/>
      <c r="C1532" s="291" t="s">
        <v>6060</v>
      </c>
      <c r="D1532" s="38"/>
      <c r="E1532" s="38"/>
      <c r="F1532" s="38"/>
      <c r="G1532" s="38"/>
      <c r="H1532" s="44"/>
    </row>
    <row r="1533" spans="1:8" s="2" customFormat="1" ht="16.8" customHeight="1">
      <c r="A1533" s="38"/>
      <c r="B1533" s="44"/>
      <c r="C1533" s="289" t="s">
        <v>3813</v>
      </c>
      <c r="D1533" s="289" t="s">
        <v>3814</v>
      </c>
      <c r="E1533" s="17" t="s">
        <v>534</v>
      </c>
      <c r="F1533" s="290">
        <v>20</v>
      </c>
      <c r="G1533" s="38"/>
      <c r="H1533" s="44"/>
    </row>
    <row r="1534" spans="1:8" s="2" customFormat="1" ht="16.8" customHeight="1">
      <c r="A1534" s="38"/>
      <c r="B1534" s="44"/>
      <c r="C1534" s="285" t="s">
        <v>1094</v>
      </c>
      <c r="D1534" s="286" t="s">
        <v>1094</v>
      </c>
      <c r="E1534" s="287" t="s">
        <v>28</v>
      </c>
      <c r="F1534" s="288">
        <v>1</v>
      </c>
      <c r="G1534" s="38"/>
      <c r="H1534" s="44"/>
    </row>
    <row r="1535" spans="1:8" s="2" customFormat="1" ht="16.8" customHeight="1">
      <c r="A1535" s="38"/>
      <c r="B1535" s="44"/>
      <c r="C1535" s="289" t="s">
        <v>1094</v>
      </c>
      <c r="D1535" s="289" t="s">
        <v>3324</v>
      </c>
      <c r="E1535" s="17" t="s">
        <v>28</v>
      </c>
      <c r="F1535" s="290">
        <v>1</v>
      </c>
      <c r="G1535" s="38"/>
      <c r="H1535" s="44"/>
    </row>
    <row r="1536" spans="1:8" s="2" customFormat="1" ht="16.8" customHeight="1">
      <c r="A1536" s="38"/>
      <c r="B1536" s="44"/>
      <c r="C1536" s="291" t="s">
        <v>6060</v>
      </c>
      <c r="D1536" s="38"/>
      <c r="E1536" s="38"/>
      <c r="F1536" s="38"/>
      <c r="G1536" s="38"/>
      <c r="H1536" s="44"/>
    </row>
    <row r="1537" spans="1:8" s="2" customFormat="1" ht="16.8" customHeight="1">
      <c r="A1537" s="38"/>
      <c r="B1537" s="44"/>
      <c r="C1537" s="289" t="s">
        <v>3466</v>
      </c>
      <c r="D1537" s="289" t="s">
        <v>3467</v>
      </c>
      <c r="E1537" s="17" t="s">
        <v>534</v>
      </c>
      <c r="F1537" s="290">
        <v>1</v>
      </c>
      <c r="G1537" s="38"/>
      <c r="H1537" s="44"/>
    </row>
    <row r="1538" spans="1:8" s="2" customFormat="1" ht="16.8" customHeight="1">
      <c r="A1538" s="38"/>
      <c r="B1538" s="44"/>
      <c r="C1538" s="285" t="s">
        <v>2300</v>
      </c>
      <c r="D1538" s="286" t="s">
        <v>2300</v>
      </c>
      <c r="E1538" s="287" t="s">
        <v>28</v>
      </c>
      <c r="F1538" s="288">
        <v>1</v>
      </c>
      <c r="G1538" s="38"/>
      <c r="H1538" s="44"/>
    </row>
    <row r="1539" spans="1:8" s="2" customFormat="1" ht="16.8" customHeight="1">
      <c r="A1539" s="38"/>
      <c r="B1539" s="44"/>
      <c r="C1539" s="289" t="s">
        <v>28</v>
      </c>
      <c r="D1539" s="289" t="s">
        <v>3479</v>
      </c>
      <c r="E1539" s="17" t="s">
        <v>28</v>
      </c>
      <c r="F1539" s="290">
        <v>0</v>
      </c>
      <c r="G1539" s="38"/>
      <c r="H1539" s="44"/>
    </row>
    <row r="1540" spans="1:8" s="2" customFormat="1" ht="16.8" customHeight="1">
      <c r="A1540" s="38"/>
      <c r="B1540" s="44"/>
      <c r="C1540" s="289" t="s">
        <v>2300</v>
      </c>
      <c r="D1540" s="289" t="s">
        <v>3480</v>
      </c>
      <c r="E1540" s="17" t="s">
        <v>28</v>
      </c>
      <c r="F1540" s="290">
        <v>1</v>
      </c>
      <c r="G1540" s="38"/>
      <c r="H1540" s="44"/>
    </row>
    <row r="1541" spans="1:8" s="2" customFormat="1" ht="16.8" customHeight="1">
      <c r="A1541" s="38"/>
      <c r="B1541" s="44"/>
      <c r="C1541" s="291" t="s">
        <v>6060</v>
      </c>
      <c r="D1541" s="38"/>
      <c r="E1541" s="38"/>
      <c r="F1541" s="38"/>
      <c r="G1541" s="38"/>
      <c r="H1541" s="44"/>
    </row>
    <row r="1542" spans="1:8" s="2" customFormat="1" ht="16.8" customHeight="1">
      <c r="A1542" s="38"/>
      <c r="B1542" s="44"/>
      <c r="C1542" s="289" t="s">
        <v>3476</v>
      </c>
      <c r="D1542" s="289" t="s">
        <v>3477</v>
      </c>
      <c r="E1542" s="17" t="s">
        <v>1515</v>
      </c>
      <c r="F1542" s="290">
        <v>1</v>
      </c>
      <c r="G1542" s="38"/>
      <c r="H1542" s="44"/>
    </row>
    <row r="1543" spans="1:8" s="2" customFormat="1" ht="16.8" customHeight="1">
      <c r="A1543" s="38"/>
      <c r="B1543" s="44"/>
      <c r="C1543" s="285" t="s">
        <v>2313</v>
      </c>
      <c r="D1543" s="286" t="s">
        <v>2313</v>
      </c>
      <c r="E1543" s="287" t="s">
        <v>28</v>
      </c>
      <c r="F1543" s="288">
        <v>1</v>
      </c>
      <c r="G1543" s="38"/>
      <c r="H1543" s="44"/>
    </row>
    <row r="1544" spans="1:8" s="2" customFormat="1" ht="16.8" customHeight="1">
      <c r="A1544" s="38"/>
      <c r="B1544" s="44"/>
      <c r="C1544" s="289" t="s">
        <v>28</v>
      </c>
      <c r="D1544" s="289" t="s">
        <v>3492</v>
      </c>
      <c r="E1544" s="17" t="s">
        <v>28</v>
      </c>
      <c r="F1544" s="290">
        <v>0</v>
      </c>
      <c r="G1544" s="38"/>
      <c r="H1544" s="44"/>
    </row>
    <row r="1545" spans="1:8" s="2" customFormat="1" ht="16.8" customHeight="1">
      <c r="A1545" s="38"/>
      <c r="B1545" s="44"/>
      <c r="C1545" s="289" t="s">
        <v>28</v>
      </c>
      <c r="D1545" s="289" t="s">
        <v>3493</v>
      </c>
      <c r="E1545" s="17" t="s">
        <v>28</v>
      </c>
      <c r="F1545" s="290">
        <v>0</v>
      </c>
      <c r="G1545" s="38"/>
      <c r="H1545" s="44"/>
    </row>
    <row r="1546" spans="1:8" s="2" customFormat="1" ht="16.8" customHeight="1">
      <c r="A1546" s="38"/>
      <c r="B1546" s="44"/>
      <c r="C1546" s="289" t="s">
        <v>2313</v>
      </c>
      <c r="D1546" s="289" t="s">
        <v>3494</v>
      </c>
      <c r="E1546" s="17" t="s">
        <v>28</v>
      </c>
      <c r="F1546" s="290">
        <v>1</v>
      </c>
      <c r="G1546" s="38"/>
      <c r="H1546" s="44"/>
    </row>
    <row r="1547" spans="1:8" s="2" customFormat="1" ht="16.8" customHeight="1">
      <c r="A1547" s="38"/>
      <c r="B1547" s="44"/>
      <c r="C1547" s="291" t="s">
        <v>6060</v>
      </c>
      <c r="D1547" s="38"/>
      <c r="E1547" s="38"/>
      <c r="F1547" s="38"/>
      <c r="G1547" s="38"/>
      <c r="H1547" s="44"/>
    </row>
    <row r="1548" spans="1:8" s="2" customFormat="1" ht="16.8" customHeight="1">
      <c r="A1548" s="38"/>
      <c r="B1548" s="44"/>
      <c r="C1548" s="289" t="s">
        <v>3489</v>
      </c>
      <c r="D1548" s="289" t="s">
        <v>3490</v>
      </c>
      <c r="E1548" s="17" t="s">
        <v>534</v>
      </c>
      <c r="F1548" s="290">
        <v>2</v>
      </c>
      <c r="G1548" s="38"/>
      <c r="H1548" s="44"/>
    </row>
    <row r="1549" spans="1:8" s="2" customFormat="1" ht="16.8" customHeight="1">
      <c r="A1549" s="38"/>
      <c r="B1549" s="44"/>
      <c r="C1549" s="285" t="s">
        <v>2319</v>
      </c>
      <c r="D1549" s="286" t="s">
        <v>2319</v>
      </c>
      <c r="E1549" s="287" t="s">
        <v>28</v>
      </c>
      <c r="F1549" s="288">
        <v>1</v>
      </c>
      <c r="G1549" s="38"/>
      <c r="H1549" s="44"/>
    </row>
    <row r="1550" spans="1:8" s="2" customFormat="1" ht="16.8" customHeight="1">
      <c r="A1550" s="38"/>
      <c r="B1550" s="44"/>
      <c r="C1550" s="289" t="s">
        <v>28</v>
      </c>
      <c r="D1550" s="289" t="s">
        <v>3502</v>
      </c>
      <c r="E1550" s="17" t="s">
        <v>28</v>
      </c>
      <c r="F1550" s="290">
        <v>0</v>
      </c>
      <c r="G1550" s="38"/>
      <c r="H1550" s="44"/>
    </row>
    <row r="1551" spans="1:8" s="2" customFormat="1" ht="16.8" customHeight="1">
      <c r="A1551" s="38"/>
      <c r="B1551" s="44"/>
      <c r="C1551" s="289" t="s">
        <v>2319</v>
      </c>
      <c r="D1551" s="289" t="s">
        <v>3147</v>
      </c>
      <c r="E1551" s="17" t="s">
        <v>28</v>
      </c>
      <c r="F1551" s="290">
        <v>1</v>
      </c>
      <c r="G1551" s="38"/>
      <c r="H1551" s="44"/>
    </row>
    <row r="1552" spans="1:8" s="2" customFormat="1" ht="16.8" customHeight="1">
      <c r="A1552" s="38"/>
      <c r="B1552" s="44"/>
      <c r="C1552" s="291" t="s">
        <v>6060</v>
      </c>
      <c r="D1552" s="38"/>
      <c r="E1552" s="38"/>
      <c r="F1552" s="38"/>
      <c r="G1552" s="38"/>
      <c r="H1552" s="44"/>
    </row>
    <row r="1553" spans="1:8" s="2" customFormat="1" ht="16.8" customHeight="1">
      <c r="A1553" s="38"/>
      <c r="B1553" s="44"/>
      <c r="C1553" s="289" t="s">
        <v>3499</v>
      </c>
      <c r="D1553" s="289" t="s">
        <v>3500</v>
      </c>
      <c r="E1553" s="17" t="s">
        <v>1515</v>
      </c>
      <c r="F1553" s="290">
        <v>1</v>
      </c>
      <c r="G1553" s="38"/>
      <c r="H1553" s="44"/>
    </row>
    <row r="1554" spans="1:8" s="2" customFormat="1" ht="16.8" customHeight="1">
      <c r="A1554" s="38"/>
      <c r="B1554" s="44"/>
      <c r="C1554" s="285" t="s">
        <v>2325</v>
      </c>
      <c r="D1554" s="286" t="s">
        <v>2325</v>
      </c>
      <c r="E1554" s="287" t="s">
        <v>28</v>
      </c>
      <c r="F1554" s="288">
        <v>1</v>
      </c>
      <c r="G1554" s="38"/>
      <c r="H1554" s="44"/>
    </row>
    <row r="1555" spans="1:8" s="2" customFormat="1" ht="16.8" customHeight="1">
      <c r="A1555" s="38"/>
      <c r="B1555" s="44"/>
      <c r="C1555" s="289" t="s">
        <v>28</v>
      </c>
      <c r="D1555" s="289" t="s">
        <v>3508</v>
      </c>
      <c r="E1555" s="17" t="s">
        <v>28</v>
      </c>
      <c r="F1555" s="290">
        <v>0</v>
      </c>
      <c r="G1555" s="38"/>
      <c r="H1555" s="44"/>
    </row>
    <row r="1556" spans="1:8" s="2" customFormat="1" ht="16.8" customHeight="1">
      <c r="A1556" s="38"/>
      <c r="B1556" s="44"/>
      <c r="C1556" s="289" t="s">
        <v>2325</v>
      </c>
      <c r="D1556" s="289" t="s">
        <v>3509</v>
      </c>
      <c r="E1556" s="17" t="s">
        <v>28</v>
      </c>
      <c r="F1556" s="290">
        <v>1</v>
      </c>
      <c r="G1556" s="38"/>
      <c r="H1556" s="44"/>
    </row>
    <row r="1557" spans="1:8" s="2" customFormat="1" ht="16.8" customHeight="1">
      <c r="A1557" s="38"/>
      <c r="B1557" s="44"/>
      <c r="C1557" s="291" t="s">
        <v>6060</v>
      </c>
      <c r="D1557" s="38"/>
      <c r="E1557" s="38"/>
      <c r="F1557" s="38"/>
      <c r="G1557" s="38"/>
      <c r="H1557" s="44"/>
    </row>
    <row r="1558" spans="1:8" s="2" customFormat="1" ht="16.8" customHeight="1">
      <c r="A1558" s="38"/>
      <c r="B1558" s="44"/>
      <c r="C1558" s="289" t="s">
        <v>3505</v>
      </c>
      <c r="D1558" s="289" t="s">
        <v>3506</v>
      </c>
      <c r="E1558" s="17" t="s">
        <v>1515</v>
      </c>
      <c r="F1558" s="290">
        <v>1</v>
      </c>
      <c r="G1558" s="38"/>
      <c r="H1558" s="44"/>
    </row>
    <row r="1559" spans="1:8" s="2" customFormat="1" ht="16.8" customHeight="1">
      <c r="A1559" s="38"/>
      <c r="B1559" s="44"/>
      <c r="C1559" s="285" t="s">
        <v>2331</v>
      </c>
      <c r="D1559" s="286" t="s">
        <v>2331</v>
      </c>
      <c r="E1559" s="287" t="s">
        <v>28</v>
      </c>
      <c r="F1559" s="288">
        <v>1</v>
      </c>
      <c r="G1559" s="38"/>
      <c r="H1559" s="44"/>
    </row>
    <row r="1560" spans="1:8" s="2" customFormat="1" ht="16.8" customHeight="1">
      <c r="A1560" s="38"/>
      <c r="B1560" s="44"/>
      <c r="C1560" s="289" t="s">
        <v>28</v>
      </c>
      <c r="D1560" s="289" t="s">
        <v>3515</v>
      </c>
      <c r="E1560" s="17" t="s">
        <v>28</v>
      </c>
      <c r="F1560" s="290">
        <v>0</v>
      </c>
      <c r="G1560" s="38"/>
      <c r="H1560" s="44"/>
    </row>
    <row r="1561" spans="1:8" s="2" customFormat="1" ht="16.8" customHeight="1">
      <c r="A1561" s="38"/>
      <c r="B1561" s="44"/>
      <c r="C1561" s="289" t="s">
        <v>2331</v>
      </c>
      <c r="D1561" s="289" t="s">
        <v>3516</v>
      </c>
      <c r="E1561" s="17" t="s">
        <v>28</v>
      </c>
      <c r="F1561" s="290">
        <v>1</v>
      </c>
      <c r="G1561" s="38"/>
      <c r="H1561" s="44"/>
    </row>
    <row r="1562" spans="1:8" s="2" customFormat="1" ht="16.8" customHeight="1">
      <c r="A1562" s="38"/>
      <c r="B1562" s="44"/>
      <c r="C1562" s="291" t="s">
        <v>6060</v>
      </c>
      <c r="D1562" s="38"/>
      <c r="E1562" s="38"/>
      <c r="F1562" s="38"/>
      <c r="G1562" s="38"/>
      <c r="H1562" s="44"/>
    </row>
    <row r="1563" spans="1:8" s="2" customFormat="1" ht="16.8" customHeight="1">
      <c r="A1563" s="38"/>
      <c r="B1563" s="44"/>
      <c r="C1563" s="289" t="s">
        <v>3512</v>
      </c>
      <c r="D1563" s="289" t="s">
        <v>3513</v>
      </c>
      <c r="E1563" s="17" t="s">
        <v>1515</v>
      </c>
      <c r="F1563" s="290">
        <v>1</v>
      </c>
      <c r="G1563" s="38"/>
      <c r="H1563" s="44"/>
    </row>
    <row r="1564" spans="1:8" s="2" customFormat="1" ht="16.8" customHeight="1">
      <c r="A1564" s="38"/>
      <c r="B1564" s="44"/>
      <c r="C1564" s="285" t="s">
        <v>2339</v>
      </c>
      <c r="D1564" s="286" t="s">
        <v>2339</v>
      </c>
      <c r="E1564" s="287" t="s">
        <v>28</v>
      </c>
      <c r="F1564" s="288">
        <v>1</v>
      </c>
      <c r="G1564" s="38"/>
      <c r="H1564" s="44"/>
    </row>
    <row r="1565" spans="1:8" s="2" customFormat="1" ht="16.8" customHeight="1">
      <c r="A1565" s="38"/>
      <c r="B1565" s="44"/>
      <c r="C1565" s="289" t="s">
        <v>28</v>
      </c>
      <c r="D1565" s="289" t="s">
        <v>3521</v>
      </c>
      <c r="E1565" s="17" t="s">
        <v>28</v>
      </c>
      <c r="F1565" s="290">
        <v>0</v>
      </c>
      <c r="G1565" s="38"/>
      <c r="H1565" s="44"/>
    </row>
    <row r="1566" spans="1:8" s="2" customFormat="1" ht="16.8" customHeight="1">
      <c r="A1566" s="38"/>
      <c r="B1566" s="44"/>
      <c r="C1566" s="289" t="s">
        <v>2339</v>
      </c>
      <c r="D1566" s="289" t="s">
        <v>3516</v>
      </c>
      <c r="E1566" s="17" t="s">
        <v>28</v>
      </c>
      <c r="F1566" s="290">
        <v>1</v>
      </c>
      <c r="G1566" s="38"/>
      <c r="H1566" s="44"/>
    </row>
    <row r="1567" spans="1:8" s="2" customFormat="1" ht="16.8" customHeight="1">
      <c r="A1567" s="38"/>
      <c r="B1567" s="44"/>
      <c r="C1567" s="291" t="s">
        <v>6060</v>
      </c>
      <c r="D1567" s="38"/>
      <c r="E1567" s="38"/>
      <c r="F1567" s="38"/>
      <c r="G1567" s="38"/>
      <c r="H1567" s="44"/>
    </row>
    <row r="1568" spans="1:8" s="2" customFormat="1" ht="16.8" customHeight="1">
      <c r="A1568" s="38"/>
      <c r="B1568" s="44"/>
      <c r="C1568" s="289" t="s">
        <v>3518</v>
      </c>
      <c r="D1568" s="289" t="s">
        <v>3519</v>
      </c>
      <c r="E1568" s="17" t="s">
        <v>534</v>
      </c>
      <c r="F1568" s="290">
        <v>1</v>
      </c>
      <c r="G1568" s="38"/>
      <c r="H1568" s="44"/>
    </row>
    <row r="1569" spans="1:8" s="2" customFormat="1" ht="16.8" customHeight="1">
      <c r="A1569" s="38"/>
      <c r="B1569" s="44"/>
      <c r="C1569" s="285" t="s">
        <v>2346</v>
      </c>
      <c r="D1569" s="286" t="s">
        <v>2346</v>
      </c>
      <c r="E1569" s="287" t="s">
        <v>28</v>
      </c>
      <c r="F1569" s="288">
        <v>1</v>
      </c>
      <c r="G1569" s="38"/>
      <c r="H1569" s="44"/>
    </row>
    <row r="1570" spans="1:8" s="2" customFormat="1" ht="16.8" customHeight="1">
      <c r="A1570" s="38"/>
      <c r="B1570" s="44"/>
      <c r="C1570" s="289" t="s">
        <v>28</v>
      </c>
      <c r="D1570" s="289" t="s">
        <v>3527</v>
      </c>
      <c r="E1570" s="17" t="s">
        <v>28</v>
      </c>
      <c r="F1570" s="290">
        <v>0</v>
      </c>
      <c r="G1570" s="38"/>
      <c r="H1570" s="44"/>
    </row>
    <row r="1571" spans="1:8" s="2" customFormat="1" ht="16.8" customHeight="1">
      <c r="A1571" s="38"/>
      <c r="B1571" s="44"/>
      <c r="C1571" s="289" t="s">
        <v>2346</v>
      </c>
      <c r="D1571" s="289" t="s">
        <v>3528</v>
      </c>
      <c r="E1571" s="17" t="s">
        <v>28</v>
      </c>
      <c r="F1571" s="290">
        <v>1</v>
      </c>
      <c r="G1571" s="38"/>
      <c r="H1571" s="44"/>
    </row>
    <row r="1572" spans="1:8" s="2" customFormat="1" ht="16.8" customHeight="1">
      <c r="A1572" s="38"/>
      <c r="B1572" s="44"/>
      <c r="C1572" s="291" t="s">
        <v>6060</v>
      </c>
      <c r="D1572" s="38"/>
      <c r="E1572" s="38"/>
      <c r="F1572" s="38"/>
      <c r="G1572" s="38"/>
      <c r="H1572" s="44"/>
    </row>
    <row r="1573" spans="1:8" s="2" customFormat="1" ht="16.8" customHeight="1">
      <c r="A1573" s="38"/>
      <c r="B1573" s="44"/>
      <c r="C1573" s="289" t="s">
        <v>3524</v>
      </c>
      <c r="D1573" s="289" t="s">
        <v>3525</v>
      </c>
      <c r="E1573" s="17" t="s">
        <v>1515</v>
      </c>
      <c r="F1573" s="290">
        <v>1</v>
      </c>
      <c r="G1573" s="38"/>
      <c r="H1573" s="44"/>
    </row>
    <row r="1574" spans="1:8" s="2" customFormat="1" ht="16.8" customHeight="1">
      <c r="A1574" s="38"/>
      <c r="B1574" s="44"/>
      <c r="C1574" s="285" t="s">
        <v>432</v>
      </c>
      <c r="D1574" s="286" t="s">
        <v>432</v>
      </c>
      <c r="E1574" s="287" t="s">
        <v>28</v>
      </c>
      <c r="F1574" s="288">
        <v>12</v>
      </c>
      <c r="G1574" s="38"/>
      <c r="H1574" s="44"/>
    </row>
    <row r="1575" spans="1:8" s="2" customFormat="1" ht="16.8" customHeight="1">
      <c r="A1575" s="38"/>
      <c r="B1575" s="44"/>
      <c r="C1575" s="289" t="s">
        <v>432</v>
      </c>
      <c r="D1575" s="289" t="s">
        <v>3822</v>
      </c>
      <c r="E1575" s="17" t="s">
        <v>28</v>
      </c>
      <c r="F1575" s="290">
        <v>12</v>
      </c>
      <c r="G1575" s="38"/>
      <c r="H1575" s="44"/>
    </row>
    <row r="1576" spans="1:8" s="2" customFormat="1" ht="16.8" customHeight="1">
      <c r="A1576" s="38"/>
      <c r="B1576" s="44"/>
      <c r="C1576" s="291" t="s">
        <v>6060</v>
      </c>
      <c r="D1576" s="38"/>
      <c r="E1576" s="38"/>
      <c r="F1576" s="38"/>
      <c r="G1576" s="38"/>
      <c r="H1576" s="44"/>
    </row>
    <row r="1577" spans="1:8" s="2" customFormat="1" ht="16.8" customHeight="1">
      <c r="A1577" s="38"/>
      <c r="B1577" s="44"/>
      <c r="C1577" s="289" t="s">
        <v>3819</v>
      </c>
      <c r="D1577" s="289" t="s">
        <v>3820</v>
      </c>
      <c r="E1577" s="17" t="s">
        <v>534</v>
      </c>
      <c r="F1577" s="290">
        <v>12</v>
      </c>
      <c r="G1577" s="38"/>
      <c r="H1577" s="44"/>
    </row>
    <row r="1578" spans="1:8" s="2" customFormat="1" ht="16.8" customHeight="1">
      <c r="A1578" s="38"/>
      <c r="B1578" s="44"/>
      <c r="C1578" s="285" t="s">
        <v>2354</v>
      </c>
      <c r="D1578" s="286" t="s">
        <v>2354</v>
      </c>
      <c r="E1578" s="287" t="s">
        <v>28</v>
      </c>
      <c r="F1578" s="288">
        <v>2</v>
      </c>
      <c r="G1578" s="38"/>
      <c r="H1578" s="44"/>
    </row>
    <row r="1579" spans="1:8" s="2" customFormat="1" ht="16.8" customHeight="1">
      <c r="A1579" s="38"/>
      <c r="B1579" s="44"/>
      <c r="C1579" s="289" t="s">
        <v>28</v>
      </c>
      <c r="D1579" s="289" t="s">
        <v>3533</v>
      </c>
      <c r="E1579" s="17" t="s">
        <v>28</v>
      </c>
      <c r="F1579" s="290">
        <v>0</v>
      </c>
      <c r="G1579" s="38"/>
      <c r="H1579" s="44"/>
    </row>
    <row r="1580" spans="1:8" s="2" customFormat="1" ht="16.8" customHeight="1">
      <c r="A1580" s="38"/>
      <c r="B1580" s="44"/>
      <c r="C1580" s="289" t="s">
        <v>2354</v>
      </c>
      <c r="D1580" s="289" t="s">
        <v>3534</v>
      </c>
      <c r="E1580" s="17" t="s">
        <v>28</v>
      </c>
      <c r="F1580" s="290">
        <v>2</v>
      </c>
      <c r="G1580" s="38"/>
      <c r="H1580" s="44"/>
    </row>
    <row r="1581" spans="1:8" s="2" customFormat="1" ht="16.8" customHeight="1">
      <c r="A1581" s="38"/>
      <c r="B1581" s="44"/>
      <c r="C1581" s="291" t="s">
        <v>6060</v>
      </c>
      <c r="D1581" s="38"/>
      <c r="E1581" s="38"/>
      <c r="F1581" s="38"/>
      <c r="G1581" s="38"/>
      <c r="H1581" s="44"/>
    </row>
    <row r="1582" spans="1:8" s="2" customFormat="1" ht="16.8" customHeight="1">
      <c r="A1582" s="38"/>
      <c r="B1582" s="44"/>
      <c r="C1582" s="289" t="s">
        <v>3530</v>
      </c>
      <c r="D1582" s="289" t="s">
        <v>3531</v>
      </c>
      <c r="E1582" s="17" t="s">
        <v>1515</v>
      </c>
      <c r="F1582" s="290">
        <v>6</v>
      </c>
      <c r="G1582" s="38"/>
      <c r="H1582" s="44"/>
    </row>
    <row r="1583" spans="1:8" s="2" customFormat="1" ht="16.8" customHeight="1">
      <c r="A1583" s="38"/>
      <c r="B1583" s="44"/>
      <c r="C1583" s="285" t="s">
        <v>2359</v>
      </c>
      <c r="D1583" s="286" t="s">
        <v>2359</v>
      </c>
      <c r="E1583" s="287" t="s">
        <v>28</v>
      </c>
      <c r="F1583" s="288">
        <v>3</v>
      </c>
      <c r="G1583" s="38"/>
      <c r="H1583" s="44"/>
    </row>
    <row r="1584" spans="1:8" s="2" customFormat="1" ht="16.8" customHeight="1">
      <c r="A1584" s="38"/>
      <c r="B1584" s="44"/>
      <c r="C1584" s="289" t="s">
        <v>28</v>
      </c>
      <c r="D1584" s="289" t="s">
        <v>3541</v>
      </c>
      <c r="E1584" s="17" t="s">
        <v>28</v>
      </c>
      <c r="F1584" s="290">
        <v>0</v>
      </c>
      <c r="G1584" s="38"/>
      <c r="H1584" s="44"/>
    </row>
    <row r="1585" spans="1:8" s="2" customFormat="1" ht="16.8" customHeight="1">
      <c r="A1585" s="38"/>
      <c r="B1585" s="44"/>
      <c r="C1585" s="289" t="s">
        <v>2359</v>
      </c>
      <c r="D1585" s="289" t="s">
        <v>3542</v>
      </c>
      <c r="E1585" s="17" t="s">
        <v>28</v>
      </c>
      <c r="F1585" s="290">
        <v>3</v>
      </c>
      <c r="G1585" s="38"/>
      <c r="H1585" s="44"/>
    </row>
    <row r="1586" spans="1:8" s="2" customFormat="1" ht="16.8" customHeight="1">
      <c r="A1586" s="38"/>
      <c r="B1586" s="44"/>
      <c r="C1586" s="291" t="s">
        <v>6060</v>
      </c>
      <c r="D1586" s="38"/>
      <c r="E1586" s="38"/>
      <c r="F1586" s="38"/>
      <c r="G1586" s="38"/>
      <c r="H1586" s="44"/>
    </row>
    <row r="1587" spans="1:8" s="2" customFormat="1" ht="16.8" customHeight="1">
      <c r="A1587" s="38"/>
      <c r="B1587" s="44"/>
      <c r="C1587" s="289" t="s">
        <v>3538</v>
      </c>
      <c r="D1587" s="289" t="s">
        <v>3539</v>
      </c>
      <c r="E1587" s="17" t="s">
        <v>534</v>
      </c>
      <c r="F1587" s="290">
        <v>7</v>
      </c>
      <c r="G1587" s="38"/>
      <c r="H1587" s="44"/>
    </row>
    <row r="1588" spans="1:8" s="2" customFormat="1" ht="16.8" customHeight="1">
      <c r="A1588" s="38"/>
      <c r="B1588" s="44"/>
      <c r="C1588" s="285" t="s">
        <v>2364</v>
      </c>
      <c r="D1588" s="286" t="s">
        <v>2364</v>
      </c>
      <c r="E1588" s="287" t="s">
        <v>28</v>
      </c>
      <c r="F1588" s="288">
        <v>1</v>
      </c>
      <c r="G1588" s="38"/>
      <c r="H1588" s="44"/>
    </row>
    <row r="1589" spans="1:8" s="2" customFormat="1" ht="16.8" customHeight="1">
      <c r="A1589" s="38"/>
      <c r="B1589" s="44"/>
      <c r="C1589" s="289" t="s">
        <v>28</v>
      </c>
      <c r="D1589" s="289" t="s">
        <v>3549</v>
      </c>
      <c r="E1589" s="17" t="s">
        <v>28</v>
      </c>
      <c r="F1589" s="290">
        <v>0</v>
      </c>
      <c r="G1589" s="38"/>
      <c r="H1589" s="44"/>
    </row>
    <row r="1590" spans="1:8" s="2" customFormat="1" ht="16.8" customHeight="1">
      <c r="A1590" s="38"/>
      <c r="B1590" s="44"/>
      <c r="C1590" s="289" t="s">
        <v>2364</v>
      </c>
      <c r="D1590" s="289" t="s">
        <v>3550</v>
      </c>
      <c r="E1590" s="17" t="s">
        <v>28</v>
      </c>
      <c r="F1590" s="290">
        <v>1</v>
      </c>
      <c r="G1590" s="38"/>
      <c r="H1590" s="44"/>
    </row>
    <row r="1591" spans="1:8" s="2" customFormat="1" ht="16.8" customHeight="1">
      <c r="A1591" s="38"/>
      <c r="B1591" s="44"/>
      <c r="C1591" s="291" t="s">
        <v>6060</v>
      </c>
      <c r="D1591" s="38"/>
      <c r="E1591" s="38"/>
      <c r="F1591" s="38"/>
      <c r="G1591" s="38"/>
      <c r="H1591" s="44"/>
    </row>
    <row r="1592" spans="1:8" s="2" customFormat="1" ht="16.8" customHeight="1">
      <c r="A1592" s="38"/>
      <c r="B1592" s="44"/>
      <c r="C1592" s="289" t="s">
        <v>3546</v>
      </c>
      <c r="D1592" s="289" t="s">
        <v>3547</v>
      </c>
      <c r="E1592" s="17" t="s">
        <v>534</v>
      </c>
      <c r="F1592" s="290">
        <v>1</v>
      </c>
      <c r="G1592" s="38"/>
      <c r="H1592" s="44"/>
    </row>
    <row r="1593" spans="1:8" s="2" customFormat="1" ht="16.8" customHeight="1">
      <c r="A1593" s="38"/>
      <c r="B1593" s="44"/>
      <c r="C1593" s="285" t="s">
        <v>2369</v>
      </c>
      <c r="D1593" s="286" t="s">
        <v>2369</v>
      </c>
      <c r="E1593" s="287" t="s">
        <v>28</v>
      </c>
      <c r="F1593" s="288">
        <v>1</v>
      </c>
      <c r="G1593" s="38"/>
      <c r="H1593" s="44"/>
    </row>
    <row r="1594" spans="1:8" s="2" customFormat="1" ht="16.8" customHeight="1">
      <c r="A1594" s="38"/>
      <c r="B1594" s="44"/>
      <c r="C1594" s="289" t="s">
        <v>2369</v>
      </c>
      <c r="D1594" s="289" t="s">
        <v>3091</v>
      </c>
      <c r="E1594" s="17" t="s">
        <v>28</v>
      </c>
      <c r="F1594" s="290">
        <v>1</v>
      </c>
      <c r="G1594" s="38"/>
      <c r="H1594" s="44"/>
    </row>
    <row r="1595" spans="1:8" s="2" customFormat="1" ht="16.8" customHeight="1">
      <c r="A1595" s="38"/>
      <c r="B1595" s="44"/>
      <c r="C1595" s="291" t="s">
        <v>6060</v>
      </c>
      <c r="D1595" s="38"/>
      <c r="E1595" s="38"/>
      <c r="F1595" s="38"/>
      <c r="G1595" s="38"/>
      <c r="H1595" s="44"/>
    </row>
    <row r="1596" spans="1:8" s="2" customFormat="1" ht="16.8" customHeight="1">
      <c r="A1596" s="38"/>
      <c r="B1596" s="44"/>
      <c r="C1596" s="289" t="s">
        <v>3553</v>
      </c>
      <c r="D1596" s="289" t="s">
        <v>3554</v>
      </c>
      <c r="E1596" s="17" t="s">
        <v>534</v>
      </c>
      <c r="F1596" s="290">
        <v>1</v>
      </c>
      <c r="G1596" s="38"/>
      <c r="H1596" s="44"/>
    </row>
    <row r="1597" spans="1:8" s="2" customFormat="1" ht="16.8" customHeight="1">
      <c r="A1597" s="38"/>
      <c r="B1597" s="44"/>
      <c r="C1597" s="285" t="s">
        <v>2374</v>
      </c>
      <c r="D1597" s="286" t="s">
        <v>2374</v>
      </c>
      <c r="E1597" s="287" t="s">
        <v>28</v>
      </c>
      <c r="F1597" s="288">
        <v>1</v>
      </c>
      <c r="G1597" s="38"/>
      <c r="H1597" s="44"/>
    </row>
    <row r="1598" spans="1:8" s="2" customFormat="1" ht="16.8" customHeight="1">
      <c r="A1598" s="38"/>
      <c r="B1598" s="44"/>
      <c r="C1598" s="289" t="s">
        <v>28</v>
      </c>
      <c r="D1598" s="289" t="s">
        <v>3561</v>
      </c>
      <c r="E1598" s="17" t="s">
        <v>28</v>
      </c>
      <c r="F1598" s="290">
        <v>0</v>
      </c>
      <c r="G1598" s="38"/>
      <c r="H1598" s="44"/>
    </row>
    <row r="1599" spans="1:8" s="2" customFormat="1" ht="16.8" customHeight="1">
      <c r="A1599" s="38"/>
      <c r="B1599" s="44"/>
      <c r="C1599" s="289" t="s">
        <v>2374</v>
      </c>
      <c r="D1599" s="289" t="s">
        <v>3562</v>
      </c>
      <c r="E1599" s="17" t="s">
        <v>28</v>
      </c>
      <c r="F1599" s="290">
        <v>1</v>
      </c>
      <c r="G1599" s="38"/>
      <c r="H1599" s="44"/>
    </row>
    <row r="1600" spans="1:8" s="2" customFormat="1" ht="16.8" customHeight="1">
      <c r="A1600" s="38"/>
      <c r="B1600" s="44"/>
      <c r="C1600" s="291" t="s">
        <v>6060</v>
      </c>
      <c r="D1600" s="38"/>
      <c r="E1600" s="38"/>
      <c r="F1600" s="38"/>
      <c r="G1600" s="38"/>
      <c r="H1600" s="44"/>
    </row>
    <row r="1601" spans="1:8" s="2" customFormat="1" ht="16.8" customHeight="1">
      <c r="A1601" s="38"/>
      <c r="B1601" s="44"/>
      <c r="C1601" s="289" t="s">
        <v>3558</v>
      </c>
      <c r="D1601" s="289" t="s">
        <v>3559</v>
      </c>
      <c r="E1601" s="17" t="s">
        <v>1515</v>
      </c>
      <c r="F1601" s="290">
        <v>2</v>
      </c>
      <c r="G1601" s="38"/>
      <c r="H1601" s="44"/>
    </row>
    <row r="1602" spans="1:8" s="2" customFormat="1" ht="16.8" customHeight="1">
      <c r="A1602" s="38"/>
      <c r="B1602" s="44"/>
      <c r="C1602" s="285" t="s">
        <v>2379</v>
      </c>
      <c r="D1602" s="286" t="s">
        <v>2379</v>
      </c>
      <c r="E1602" s="287" t="s">
        <v>28</v>
      </c>
      <c r="F1602" s="288">
        <v>1</v>
      </c>
      <c r="G1602" s="38"/>
      <c r="H1602" s="44"/>
    </row>
    <row r="1603" spans="1:8" s="2" customFormat="1" ht="16.8" customHeight="1">
      <c r="A1603" s="38"/>
      <c r="B1603" s="44"/>
      <c r="C1603" s="289" t="s">
        <v>28</v>
      </c>
      <c r="D1603" s="289" t="s">
        <v>3569</v>
      </c>
      <c r="E1603" s="17" t="s">
        <v>28</v>
      </c>
      <c r="F1603" s="290">
        <v>0</v>
      </c>
      <c r="G1603" s="38"/>
      <c r="H1603" s="44"/>
    </row>
    <row r="1604" spans="1:8" s="2" customFormat="1" ht="16.8" customHeight="1">
      <c r="A1604" s="38"/>
      <c r="B1604" s="44"/>
      <c r="C1604" s="289" t="s">
        <v>2379</v>
      </c>
      <c r="D1604" s="289" t="s">
        <v>3570</v>
      </c>
      <c r="E1604" s="17" t="s">
        <v>28</v>
      </c>
      <c r="F1604" s="290">
        <v>1</v>
      </c>
      <c r="G1604" s="38"/>
      <c r="H1604" s="44"/>
    </row>
    <row r="1605" spans="1:8" s="2" customFormat="1" ht="16.8" customHeight="1">
      <c r="A1605" s="38"/>
      <c r="B1605" s="44"/>
      <c r="C1605" s="291" t="s">
        <v>6060</v>
      </c>
      <c r="D1605" s="38"/>
      <c r="E1605" s="38"/>
      <c r="F1605" s="38"/>
      <c r="G1605" s="38"/>
      <c r="H1605" s="44"/>
    </row>
    <row r="1606" spans="1:8" s="2" customFormat="1" ht="16.8" customHeight="1">
      <c r="A1606" s="38"/>
      <c r="B1606" s="44"/>
      <c r="C1606" s="289" t="s">
        <v>3566</v>
      </c>
      <c r="D1606" s="289" t="s">
        <v>3567</v>
      </c>
      <c r="E1606" s="17" t="s">
        <v>534</v>
      </c>
      <c r="F1606" s="290">
        <v>1</v>
      </c>
      <c r="G1606" s="38"/>
      <c r="H1606" s="44"/>
    </row>
    <row r="1607" spans="1:8" s="2" customFormat="1" ht="16.8" customHeight="1">
      <c r="A1607" s="38"/>
      <c r="B1607" s="44"/>
      <c r="C1607" s="285" t="s">
        <v>2385</v>
      </c>
      <c r="D1607" s="286" t="s">
        <v>2385</v>
      </c>
      <c r="E1607" s="287" t="s">
        <v>28</v>
      </c>
      <c r="F1607" s="288">
        <v>1</v>
      </c>
      <c r="G1607" s="38"/>
      <c r="H1607" s="44"/>
    </row>
    <row r="1608" spans="1:8" s="2" customFormat="1" ht="16.8" customHeight="1">
      <c r="A1608" s="38"/>
      <c r="B1608" s="44"/>
      <c r="C1608" s="289" t="s">
        <v>28</v>
      </c>
      <c r="D1608" s="289" t="s">
        <v>3576</v>
      </c>
      <c r="E1608" s="17" t="s">
        <v>28</v>
      </c>
      <c r="F1608" s="290">
        <v>0</v>
      </c>
      <c r="G1608" s="38"/>
      <c r="H1608" s="44"/>
    </row>
    <row r="1609" spans="1:8" s="2" customFormat="1" ht="16.8" customHeight="1">
      <c r="A1609" s="38"/>
      <c r="B1609" s="44"/>
      <c r="C1609" s="289" t="s">
        <v>2385</v>
      </c>
      <c r="D1609" s="289" t="s">
        <v>3091</v>
      </c>
      <c r="E1609" s="17" t="s">
        <v>28</v>
      </c>
      <c r="F1609" s="290">
        <v>1</v>
      </c>
      <c r="G1609" s="38"/>
      <c r="H1609" s="44"/>
    </row>
    <row r="1610" spans="1:8" s="2" customFormat="1" ht="16.8" customHeight="1">
      <c r="A1610" s="38"/>
      <c r="B1610" s="44"/>
      <c r="C1610" s="291" t="s">
        <v>6060</v>
      </c>
      <c r="D1610" s="38"/>
      <c r="E1610" s="38"/>
      <c r="F1610" s="38"/>
      <c r="G1610" s="38"/>
      <c r="H1610" s="44"/>
    </row>
    <row r="1611" spans="1:8" s="2" customFormat="1" ht="16.8" customHeight="1">
      <c r="A1611" s="38"/>
      <c r="B1611" s="44"/>
      <c r="C1611" s="289" t="s">
        <v>3573</v>
      </c>
      <c r="D1611" s="289" t="s">
        <v>3574</v>
      </c>
      <c r="E1611" s="17" t="s">
        <v>534</v>
      </c>
      <c r="F1611" s="290">
        <v>1</v>
      </c>
      <c r="G1611" s="38"/>
      <c r="H1611" s="44"/>
    </row>
    <row r="1612" spans="1:8" s="2" customFormat="1" ht="16.8" customHeight="1">
      <c r="A1612" s="38"/>
      <c r="B1612" s="44"/>
      <c r="C1612" s="285" t="s">
        <v>2389</v>
      </c>
      <c r="D1612" s="286" t="s">
        <v>2389</v>
      </c>
      <c r="E1612" s="287" t="s">
        <v>28</v>
      </c>
      <c r="F1612" s="288">
        <v>1</v>
      </c>
      <c r="G1612" s="38"/>
      <c r="H1612" s="44"/>
    </row>
    <row r="1613" spans="1:8" s="2" customFormat="1" ht="16.8" customHeight="1">
      <c r="A1613" s="38"/>
      <c r="B1613" s="44"/>
      <c r="C1613" s="289" t="s">
        <v>28</v>
      </c>
      <c r="D1613" s="289" t="s">
        <v>3582</v>
      </c>
      <c r="E1613" s="17" t="s">
        <v>28</v>
      </c>
      <c r="F1613" s="290">
        <v>0</v>
      </c>
      <c r="G1613" s="38"/>
      <c r="H1613" s="44"/>
    </row>
    <row r="1614" spans="1:8" s="2" customFormat="1" ht="16.8" customHeight="1">
      <c r="A1614" s="38"/>
      <c r="B1614" s="44"/>
      <c r="C1614" s="289" t="s">
        <v>2389</v>
      </c>
      <c r="D1614" s="289" t="s">
        <v>3583</v>
      </c>
      <c r="E1614" s="17" t="s">
        <v>28</v>
      </c>
      <c r="F1614" s="290">
        <v>1</v>
      </c>
      <c r="G1614" s="38"/>
      <c r="H1614" s="44"/>
    </row>
    <row r="1615" spans="1:8" s="2" customFormat="1" ht="16.8" customHeight="1">
      <c r="A1615" s="38"/>
      <c r="B1615" s="44"/>
      <c r="C1615" s="291" t="s">
        <v>6060</v>
      </c>
      <c r="D1615" s="38"/>
      <c r="E1615" s="38"/>
      <c r="F1615" s="38"/>
      <c r="G1615" s="38"/>
      <c r="H1615" s="44"/>
    </row>
    <row r="1616" spans="1:8" s="2" customFormat="1" ht="16.8" customHeight="1">
      <c r="A1616" s="38"/>
      <c r="B1616" s="44"/>
      <c r="C1616" s="289" t="s">
        <v>3579</v>
      </c>
      <c r="D1616" s="289" t="s">
        <v>3580</v>
      </c>
      <c r="E1616" s="17" t="s">
        <v>534</v>
      </c>
      <c r="F1616" s="290">
        <v>1</v>
      </c>
      <c r="G1616" s="38"/>
      <c r="H1616" s="44"/>
    </row>
    <row r="1617" spans="1:8" s="2" customFormat="1" ht="16.8" customHeight="1">
      <c r="A1617" s="38"/>
      <c r="B1617" s="44"/>
      <c r="C1617" s="285" t="s">
        <v>2395</v>
      </c>
      <c r="D1617" s="286" t="s">
        <v>2395</v>
      </c>
      <c r="E1617" s="287" t="s">
        <v>28</v>
      </c>
      <c r="F1617" s="288">
        <v>1</v>
      </c>
      <c r="G1617" s="38"/>
      <c r="H1617" s="44"/>
    </row>
    <row r="1618" spans="1:8" s="2" customFormat="1" ht="16.8" customHeight="1">
      <c r="A1618" s="38"/>
      <c r="B1618" s="44"/>
      <c r="C1618" s="289" t="s">
        <v>28</v>
      </c>
      <c r="D1618" s="289" t="s">
        <v>3589</v>
      </c>
      <c r="E1618" s="17" t="s">
        <v>28</v>
      </c>
      <c r="F1618" s="290">
        <v>0</v>
      </c>
      <c r="G1618" s="38"/>
      <c r="H1618" s="44"/>
    </row>
    <row r="1619" spans="1:8" s="2" customFormat="1" ht="16.8" customHeight="1">
      <c r="A1619" s="38"/>
      <c r="B1619" s="44"/>
      <c r="C1619" s="289" t="s">
        <v>2395</v>
      </c>
      <c r="D1619" s="289" t="s">
        <v>3590</v>
      </c>
      <c r="E1619" s="17" t="s">
        <v>28</v>
      </c>
      <c r="F1619" s="290">
        <v>1</v>
      </c>
      <c r="G1619" s="38"/>
      <c r="H1619" s="44"/>
    </row>
    <row r="1620" spans="1:8" s="2" customFormat="1" ht="16.8" customHeight="1">
      <c r="A1620" s="38"/>
      <c r="B1620" s="44"/>
      <c r="C1620" s="291" t="s">
        <v>6060</v>
      </c>
      <c r="D1620" s="38"/>
      <c r="E1620" s="38"/>
      <c r="F1620" s="38"/>
      <c r="G1620" s="38"/>
      <c r="H1620" s="44"/>
    </row>
    <row r="1621" spans="1:8" s="2" customFormat="1" ht="16.8" customHeight="1">
      <c r="A1621" s="38"/>
      <c r="B1621" s="44"/>
      <c r="C1621" s="289" t="s">
        <v>3586</v>
      </c>
      <c r="D1621" s="289" t="s">
        <v>3587</v>
      </c>
      <c r="E1621" s="17" t="s">
        <v>534</v>
      </c>
      <c r="F1621" s="290">
        <v>1</v>
      </c>
      <c r="G1621" s="38"/>
      <c r="H1621" s="44"/>
    </row>
    <row r="1622" spans="1:8" s="2" customFormat="1" ht="16.8" customHeight="1">
      <c r="A1622" s="38"/>
      <c r="B1622" s="44"/>
      <c r="C1622" s="285" t="s">
        <v>2400</v>
      </c>
      <c r="D1622" s="286" t="s">
        <v>2400</v>
      </c>
      <c r="E1622" s="287" t="s">
        <v>28</v>
      </c>
      <c r="F1622" s="288">
        <v>1</v>
      </c>
      <c r="G1622" s="38"/>
      <c r="H1622" s="44"/>
    </row>
    <row r="1623" spans="1:8" s="2" customFormat="1" ht="16.8" customHeight="1">
      <c r="A1623" s="38"/>
      <c r="B1623" s="44"/>
      <c r="C1623" s="289" t="s">
        <v>28</v>
      </c>
      <c r="D1623" s="289" t="s">
        <v>3596</v>
      </c>
      <c r="E1623" s="17" t="s">
        <v>28</v>
      </c>
      <c r="F1623" s="290">
        <v>0</v>
      </c>
      <c r="G1623" s="38"/>
      <c r="H1623" s="44"/>
    </row>
    <row r="1624" spans="1:8" s="2" customFormat="1" ht="16.8" customHeight="1">
      <c r="A1624" s="38"/>
      <c r="B1624" s="44"/>
      <c r="C1624" s="289" t="s">
        <v>2400</v>
      </c>
      <c r="D1624" s="289" t="s">
        <v>3597</v>
      </c>
      <c r="E1624" s="17" t="s">
        <v>28</v>
      </c>
      <c r="F1624" s="290">
        <v>1</v>
      </c>
      <c r="G1624" s="38"/>
      <c r="H1624" s="44"/>
    </row>
    <row r="1625" spans="1:8" s="2" customFormat="1" ht="16.8" customHeight="1">
      <c r="A1625" s="38"/>
      <c r="B1625" s="44"/>
      <c r="C1625" s="291" t="s">
        <v>6060</v>
      </c>
      <c r="D1625" s="38"/>
      <c r="E1625" s="38"/>
      <c r="F1625" s="38"/>
      <c r="G1625" s="38"/>
      <c r="H1625" s="44"/>
    </row>
    <row r="1626" spans="1:8" s="2" customFormat="1" ht="16.8" customHeight="1">
      <c r="A1626" s="38"/>
      <c r="B1626" s="44"/>
      <c r="C1626" s="289" t="s">
        <v>3593</v>
      </c>
      <c r="D1626" s="289" t="s">
        <v>3594</v>
      </c>
      <c r="E1626" s="17" t="s">
        <v>534</v>
      </c>
      <c r="F1626" s="290">
        <v>1</v>
      </c>
      <c r="G1626" s="38"/>
      <c r="H1626" s="44"/>
    </row>
    <row r="1627" spans="1:8" s="2" customFormat="1" ht="16.8" customHeight="1">
      <c r="A1627" s="38"/>
      <c r="B1627" s="44"/>
      <c r="C1627" s="285" t="s">
        <v>437</v>
      </c>
      <c r="D1627" s="286" t="s">
        <v>437</v>
      </c>
      <c r="E1627" s="287" t="s">
        <v>28</v>
      </c>
      <c r="F1627" s="288">
        <v>5</v>
      </c>
      <c r="G1627" s="38"/>
      <c r="H1627" s="44"/>
    </row>
    <row r="1628" spans="1:8" s="2" customFormat="1" ht="16.8" customHeight="1">
      <c r="A1628" s="38"/>
      <c r="B1628" s="44"/>
      <c r="C1628" s="289" t="s">
        <v>437</v>
      </c>
      <c r="D1628" s="289" t="s">
        <v>3828</v>
      </c>
      <c r="E1628" s="17" t="s">
        <v>28</v>
      </c>
      <c r="F1628" s="290">
        <v>5</v>
      </c>
      <c r="G1628" s="38"/>
      <c r="H1628" s="44"/>
    </row>
    <row r="1629" spans="1:8" s="2" customFormat="1" ht="16.8" customHeight="1">
      <c r="A1629" s="38"/>
      <c r="B1629" s="44"/>
      <c r="C1629" s="291" t="s">
        <v>6060</v>
      </c>
      <c r="D1629" s="38"/>
      <c r="E1629" s="38"/>
      <c r="F1629" s="38"/>
      <c r="G1629" s="38"/>
      <c r="H1629" s="44"/>
    </row>
    <row r="1630" spans="1:8" s="2" customFormat="1" ht="16.8" customHeight="1">
      <c r="A1630" s="38"/>
      <c r="B1630" s="44"/>
      <c r="C1630" s="289" t="s">
        <v>3825</v>
      </c>
      <c r="D1630" s="289" t="s">
        <v>3826</v>
      </c>
      <c r="E1630" s="17" t="s">
        <v>534</v>
      </c>
      <c r="F1630" s="290">
        <v>5</v>
      </c>
      <c r="G1630" s="38"/>
      <c r="H1630" s="44"/>
    </row>
    <row r="1631" spans="1:8" s="2" customFormat="1" ht="16.8" customHeight="1">
      <c r="A1631" s="38"/>
      <c r="B1631" s="44"/>
      <c r="C1631" s="285" t="s">
        <v>2405</v>
      </c>
      <c r="D1631" s="286" t="s">
        <v>2405</v>
      </c>
      <c r="E1631" s="287" t="s">
        <v>28</v>
      </c>
      <c r="F1631" s="288">
        <v>1</v>
      </c>
      <c r="G1631" s="38"/>
      <c r="H1631" s="44"/>
    </row>
    <row r="1632" spans="1:8" s="2" customFormat="1" ht="16.8" customHeight="1">
      <c r="A1632" s="38"/>
      <c r="B1632" s="44"/>
      <c r="C1632" s="289" t="s">
        <v>2405</v>
      </c>
      <c r="D1632" s="289" t="s">
        <v>3597</v>
      </c>
      <c r="E1632" s="17" t="s">
        <v>28</v>
      </c>
      <c r="F1632" s="290">
        <v>1</v>
      </c>
      <c r="G1632" s="38"/>
      <c r="H1632" s="44"/>
    </row>
    <row r="1633" spans="1:8" s="2" customFormat="1" ht="16.8" customHeight="1">
      <c r="A1633" s="38"/>
      <c r="B1633" s="44"/>
      <c r="C1633" s="291" t="s">
        <v>6060</v>
      </c>
      <c r="D1633" s="38"/>
      <c r="E1633" s="38"/>
      <c r="F1633" s="38"/>
      <c r="G1633" s="38"/>
      <c r="H1633" s="44"/>
    </row>
    <row r="1634" spans="1:8" s="2" customFormat="1" ht="16.8" customHeight="1">
      <c r="A1634" s="38"/>
      <c r="B1634" s="44"/>
      <c r="C1634" s="289" t="s">
        <v>3600</v>
      </c>
      <c r="D1634" s="289" t="s">
        <v>3601</v>
      </c>
      <c r="E1634" s="17" t="s">
        <v>534</v>
      </c>
      <c r="F1634" s="290">
        <v>1</v>
      </c>
      <c r="G1634" s="38"/>
      <c r="H1634" s="44"/>
    </row>
    <row r="1635" spans="1:8" s="2" customFormat="1" ht="16.8" customHeight="1">
      <c r="A1635" s="38"/>
      <c r="B1635" s="44"/>
      <c r="C1635" s="285" t="s">
        <v>2410</v>
      </c>
      <c r="D1635" s="286" t="s">
        <v>2410</v>
      </c>
      <c r="E1635" s="287" t="s">
        <v>28</v>
      </c>
      <c r="F1635" s="288">
        <v>1</v>
      </c>
      <c r="G1635" s="38"/>
      <c r="H1635" s="44"/>
    </row>
    <row r="1636" spans="1:8" s="2" customFormat="1" ht="16.8" customHeight="1">
      <c r="A1636" s="38"/>
      <c r="B1636" s="44"/>
      <c r="C1636" s="289" t="s">
        <v>2410</v>
      </c>
      <c r="D1636" s="289" t="s">
        <v>3597</v>
      </c>
      <c r="E1636" s="17" t="s">
        <v>28</v>
      </c>
      <c r="F1636" s="290">
        <v>1</v>
      </c>
      <c r="G1636" s="38"/>
      <c r="H1636" s="44"/>
    </row>
    <row r="1637" spans="1:8" s="2" customFormat="1" ht="16.8" customHeight="1">
      <c r="A1637" s="38"/>
      <c r="B1637" s="44"/>
      <c r="C1637" s="291" t="s">
        <v>6060</v>
      </c>
      <c r="D1637" s="38"/>
      <c r="E1637" s="38"/>
      <c r="F1637" s="38"/>
      <c r="G1637" s="38"/>
      <c r="H1637" s="44"/>
    </row>
    <row r="1638" spans="1:8" s="2" customFormat="1" ht="16.8" customHeight="1">
      <c r="A1638" s="38"/>
      <c r="B1638" s="44"/>
      <c r="C1638" s="289" t="s">
        <v>3605</v>
      </c>
      <c r="D1638" s="289" t="s">
        <v>3606</v>
      </c>
      <c r="E1638" s="17" t="s">
        <v>534</v>
      </c>
      <c r="F1638" s="290">
        <v>1</v>
      </c>
      <c r="G1638" s="38"/>
      <c r="H1638" s="44"/>
    </row>
    <row r="1639" spans="1:8" s="2" customFormat="1" ht="16.8" customHeight="1">
      <c r="A1639" s="38"/>
      <c r="B1639" s="44"/>
      <c r="C1639" s="285" t="s">
        <v>2415</v>
      </c>
      <c r="D1639" s="286" t="s">
        <v>2415</v>
      </c>
      <c r="E1639" s="287" t="s">
        <v>28</v>
      </c>
      <c r="F1639" s="288">
        <v>1</v>
      </c>
      <c r="G1639" s="38"/>
      <c r="H1639" s="44"/>
    </row>
    <row r="1640" spans="1:8" s="2" customFormat="1" ht="16.8" customHeight="1">
      <c r="A1640" s="38"/>
      <c r="B1640" s="44"/>
      <c r="C1640" s="289" t="s">
        <v>2415</v>
      </c>
      <c r="D1640" s="289" t="s">
        <v>3494</v>
      </c>
      <c r="E1640" s="17" t="s">
        <v>28</v>
      </c>
      <c r="F1640" s="290">
        <v>1</v>
      </c>
      <c r="G1640" s="38"/>
      <c r="H1640" s="44"/>
    </row>
    <row r="1641" spans="1:8" s="2" customFormat="1" ht="16.8" customHeight="1">
      <c r="A1641" s="38"/>
      <c r="B1641" s="44"/>
      <c r="C1641" s="291" t="s">
        <v>6060</v>
      </c>
      <c r="D1641" s="38"/>
      <c r="E1641" s="38"/>
      <c r="F1641" s="38"/>
      <c r="G1641" s="38"/>
      <c r="H1641" s="44"/>
    </row>
    <row r="1642" spans="1:8" s="2" customFormat="1" ht="16.8" customHeight="1">
      <c r="A1642" s="38"/>
      <c r="B1642" s="44"/>
      <c r="C1642" s="289" t="s">
        <v>3610</v>
      </c>
      <c r="D1642" s="289" t="s">
        <v>3611</v>
      </c>
      <c r="E1642" s="17" t="s">
        <v>534</v>
      </c>
      <c r="F1642" s="290">
        <v>1</v>
      </c>
      <c r="G1642" s="38"/>
      <c r="H1642" s="44"/>
    </row>
    <row r="1643" spans="1:8" s="2" customFormat="1" ht="16.8" customHeight="1">
      <c r="A1643" s="38"/>
      <c r="B1643" s="44"/>
      <c r="C1643" s="285" t="s">
        <v>2420</v>
      </c>
      <c r="D1643" s="286" t="s">
        <v>2420</v>
      </c>
      <c r="E1643" s="287" t="s">
        <v>28</v>
      </c>
      <c r="F1643" s="288">
        <v>1</v>
      </c>
      <c r="G1643" s="38"/>
      <c r="H1643" s="44"/>
    </row>
    <row r="1644" spans="1:8" s="2" customFormat="1" ht="16.8" customHeight="1">
      <c r="A1644" s="38"/>
      <c r="B1644" s="44"/>
      <c r="C1644" s="289" t="s">
        <v>28</v>
      </c>
      <c r="D1644" s="289" t="s">
        <v>3618</v>
      </c>
      <c r="E1644" s="17" t="s">
        <v>28</v>
      </c>
      <c r="F1644" s="290">
        <v>0</v>
      </c>
      <c r="G1644" s="38"/>
      <c r="H1644" s="44"/>
    </row>
    <row r="1645" spans="1:8" s="2" customFormat="1" ht="16.8" customHeight="1">
      <c r="A1645" s="38"/>
      <c r="B1645" s="44"/>
      <c r="C1645" s="289" t="s">
        <v>2420</v>
      </c>
      <c r="D1645" s="289" t="s">
        <v>3619</v>
      </c>
      <c r="E1645" s="17" t="s">
        <v>28</v>
      </c>
      <c r="F1645" s="290">
        <v>1</v>
      </c>
      <c r="G1645" s="38"/>
      <c r="H1645" s="44"/>
    </row>
    <row r="1646" spans="1:8" s="2" customFormat="1" ht="16.8" customHeight="1">
      <c r="A1646" s="38"/>
      <c r="B1646" s="44"/>
      <c r="C1646" s="291" t="s">
        <v>6060</v>
      </c>
      <c r="D1646" s="38"/>
      <c r="E1646" s="38"/>
      <c r="F1646" s="38"/>
      <c r="G1646" s="38"/>
      <c r="H1646" s="44"/>
    </row>
    <row r="1647" spans="1:8" s="2" customFormat="1" ht="16.8" customHeight="1">
      <c r="A1647" s="38"/>
      <c r="B1647" s="44"/>
      <c r="C1647" s="289" t="s">
        <v>3615</v>
      </c>
      <c r="D1647" s="289" t="s">
        <v>3616</v>
      </c>
      <c r="E1647" s="17" t="s">
        <v>1515</v>
      </c>
      <c r="F1647" s="290">
        <v>1</v>
      </c>
      <c r="G1647" s="38"/>
      <c r="H1647" s="44"/>
    </row>
    <row r="1648" spans="1:8" s="2" customFormat="1" ht="16.8" customHeight="1">
      <c r="A1648" s="38"/>
      <c r="B1648" s="44"/>
      <c r="C1648" s="285" t="s">
        <v>2425</v>
      </c>
      <c r="D1648" s="286" t="s">
        <v>2425</v>
      </c>
      <c r="E1648" s="287" t="s">
        <v>28</v>
      </c>
      <c r="F1648" s="288">
        <v>1</v>
      </c>
      <c r="G1648" s="38"/>
      <c r="H1648" s="44"/>
    </row>
    <row r="1649" spans="1:8" s="2" customFormat="1" ht="16.8" customHeight="1">
      <c r="A1649" s="38"/>
      <c r="B1649" s="44"/>
      <c r="C1649" s="289" t="s">
        <v>28</v>
      </c>
      <c r="D1649" s="289" t="s">
        <v>3625</v>
      </c>
      <c r="E1649" s="17" t="s">
        <v>28</v>
      </c>
      <c r="F1649" s="290">
        <v>0</v>
      </c>
      <c r="G1649" s="38"/>
      <c r="H1649" s="44"/>
    </row>
    <row r="1650" spans="1:8" s="2" customFormat="1" ht="16.8" customHeight="1">
      <c r="A1650" s="38"/>
      <c r="B1650" s="44"/>
      <c r="C1650" s="289" t="s">
        <v>2425</v>
      </c>
      <c r="D1650" s="289" t="s">
        <v>3626</v>
      </c>
      <c r="E1650" s="17" t="s">
        <v>28</v>
      </c>
      <c r="F1650" s="290">
        <v>1</v>
      </c>
      <c r="G1650" s="38"/>
      <c r="H1650" s="44"/>
    </row>
    <row r="1651" spans="1:8" s="2" customFormat="1" ht="16.8" customHeight="1">
      <c r="A1651" s="38"/>
      <c r="B1651" s="44"/>
      <c r="C1651" s="291" t="s">
        <v>6060</v>
      </c>
      <c r="D1651" s="38"/>
      <c r="E1651" s="38"/>
      <c r="F1651" s="38"/>
      <c r="G1651" s="38"/>
      <c r="H1651" s="44"/>
    </row>
    <row r="1652" spans="1:8" s="2" customFormat="1" ht="16.8" customHeight="1">
      <c r="A1652" s="38"/>
      <c r="B1652" s="44"/>
      <c r="C1652" s="289" t="s">
        <v>3622</v>
      </c>
      <c r="D1652" s="289" t="s">
        <v>3623</v>
      </c>
      <c r="E1652" s="17" t="s">
        <v>1515</v>
      </c>
      <c r="F1652" s="290">
        <v>1</v>
      </c>
      <c r="G1652" s="38"/>
      <c r="H1652" s="44"/>
    </row>
    <row r="1653" spans="1:8" s="2" customFormat="1" ht="16.8" customHeight="1">
      <c r="A1653" s="38"/>
      <c r="B1653" s="44"/>
      <c r="C1653" s="285" t="s">
        <v>2430</v>
      </c>
      <c r="D1653" s="286" t="s">
        <v>2430</v>
      </c>
      <c r="E1653" s="287" t="s">
        <v>28</v>
      </c>
      <c r="F1653" s="288">
        <v>1</v>
      </c>
      <c r="G1653" s="38"/>
      <c r="H1653" s="44"/>
    </row>
    <row r="1654" spans="1:8" s="2" customFormat="1" ht="16.8" customHeight="1">
      <c r="A1654" s="38"/>
      <c r="B1654" s="44"/>
      <c r="C1654" s="289" t="s">
        <v>28</v>
      </c>
      <c r="D1654" s="289" t="s">
        <v>3632</v>
      </c>
      <c r="E1654" s="17" t="s">
        <v>28</v>
      </c>
      <c r="F1654" s="290">
        <v>0</v>
      </c>
      <c r="G1654" s="38"/>
      <c r="H1654" s="44"/>
    </row>
    <row r="1655" spans="1:8" s="2" customFormat="1" ht="16.8" customHeight="1">
      <c r="A1655" s="38"/>
      <c r="B1655" s="44"/>
      <c r="C1655" s="289" t="s">
        <v>2430</v>
      </c>
      <c r="D1655" s="289" t="s">
        <v>3633</v>
      </c>
      <c r="E1655" s="17" t="s">
        <v>28</v>
      </c>
      <c r="F1655" s="290">
        <v>1</v>
      </c>
      <c r="G1655" s="38"/>
      <c r="H1655" s="44"/>
    </row>
    <row r="1656" spans="1:8" s="2" customFormat="1" ht="16.8" customHeight="1">
      <c r="A1656" s="38"/>
      <c r="B1656" s="44"/>
      <c r="C1656" s="291" t="s">
        <v>6060</v>
      </c>
      <c r="D1656" s="38"/>
      <c r="E1656" s="38"/>
      <c r="F1656" s="38"/>
      <c r="G1656" s="38"/>
      <c r="H1656" s="44"/>
    </row>
    <row r="1657" spans="1:8" s="2" customFormat="1" ht="12">
      <c r="A1657" s="38"/>
      <c r="B1657" s="44"/>
      <c r="C1657" s="289" t="s">
        <v>3629</v>
      </c>
      <c r="D1657" s="289" t="s">
        <v>3630</v>
      </c>
      <c r="E1657" s="17" t="s">
        <v>1515</v>
      </c>
      <c r="F1657" s="290">
        <v>1</v>
      </c>
      <c r="G1657" s="38"/>
      <c r="H1657" s="44"/>
    </row>
    <row r="1658" spans="1:8" s="2" customFormat="1" ht="16.8" customHeight="1">
      <c r="A1658" s="38"/>
      <c r="B1658" s="44"/>
      <c r="C1658" s="285" t="s">
        <v>2435</v>
      </c>
      <c r="D1658" s="286" t="s">
        <v>2435</v>
      </c>
      <c r="E1658" s="287" t="s">
        <v>28</v>
      </c>
      <c r="F1658" s="288">
        <v>1</v>
      </c>
      <c r="G1658" s="38"/>
      <c r="H1658" s="44"/>
    </row>
    <row r="1659" spans="1:8" s="2" customFormat="1" ht="16.8" customHeight="1">
      <c r="A1659" s="38"/>
      <c r="B1659" s="44"/>
      <c r="C1659" s="289" t="s">
        <v>28</v>
      </c>
      <c r="D1659" s="289" t="s">
        <v>3639</v>
      </c>
      <c r="E1659" s="17" t="s">
        <v>28</v>
      </c>
      <c r="F1659" s="290">
        <v>0</v>
      </c>
      <c r="G1659" s="38"/>
      <c r="H1659" s="44"/>
    </row>
    <row r="1660" spans="1:8" s="2" customFormat="1" ht="16.8" customHeight="1">
      <c r="A1660" s="38"/>
      <c r="B1660" s="44"/>
      <c r="C1660" s="289" t="s">
        <v>2435</v>
      </c>
      <c r="D1660" s="289" t="s">
        <v>3640</v>
      </c>
      <c r="E1660" s="17" t="s">
        <v>28</v>
      </c>
      <c r="F1660" s="290">
        <v>1</v>
      </c>
      <c r="G1660" s="38"/>
      <c r="H1660" s="44"/>
    </row>
    <row r="1661" spans="1:8" s="2" customFormat="1" ht="16.8" customHeight="1">
      <c r="A1661" s="38"/>
      <c r="B1661" s="44"/>
      <c r="C1661" s="291" t="s">
        <v>6060</v>
      </c>
      <c r="D1661" s="38"/>
      <c r="E1661" s="38"/>
      <c r="F1661" s="38"/>
      <c r="G1661" s="38"/>
      <c r="H1661" s="44"/>
    </row>
    <row r="1662" spans="1:8" s="2" customFormat="1" ht="12">
      <c r="A1662" s="38"/>
      <c r="B1662" s="44"/>
      <c r="C1662" s="289" t="s">
        <v>3636</v>
      </c>
      <c r="D1662" s="289" t="s">
        <v>3637</v>
      </c>
      <c r="E1662" s="17" t="s">
        <v>1515</v>
      </c>
      <c r="F1662" s="290">
        <v>1</v>
      </c>
      <c r="G1662" s="38"/>
      <c r="H1662" s="44"/>
    </row>
    <row r="1663" spans="1:8" s="2" customFormat="1" ht="16.8" customHeight="1">
      <c r="A1663" s="38"/>
      <c r="B1663" s="44"/>
      <c r="C1663" s="285" t="s">
        <v>2441</v>
      </c>
      <c r="D1663" s="286" t="s">
        <v>2441</v>
      </c>
      <c r="E1663" s="287" t="s">
        <v>28</v>
      </c>
      <c r="F1663" s="288">
        <v>1</v>
      </c>
      <c r="G1663" s="38"/>
      <c r="H1663" s="44"/>
    </row>
    <row r="1664" spans="1:8" s="2" customFormat="1" ht="16.8" customHeight="1">
      <c r="A1664" s="38"/>
      <c r="B1664" s="44"/>
      <c r="C1664" s="289" t="s">
        <v>28</v>
      </c>
      <c r="D1664" s="289" t="s">
        <v>3646</v>
      </c>
      <c r="E1664" s="17" t="s">
        <v>28</v>
      </c>
      <c r="F1664" s="290">
        <v>0</v>
      </c>
      <c r="G1664" s="38"/>
      <c r="H1664" s="44"/>
    </row>
    <row r="1665" spans="1:8" s="2" customFormat="1" ht="16.8" customHeight="1">
      <c r="A1665" s="38"/>
      <c r="B1665" s="44"/>
      <c r="C1665" s="289" t="s">
        <v>2441</v>
      </c>
      <c r="D1665" s="289" t="s">
        <v>3647</v>
      </c>
      <c r="E1665" s="17" t="s">
        <v>28</v>
      </c>
      <c r="F1665" s="290">
        <v>1</v>
      </c>
      <c r="G1665" s="38"/>
      <c r="H1665" s="44"/>
    </row>
    <row r="1666" spans="1:8" s="2" customFormat="1" ht="16.8" customHeight="1">
      <c r="A1666" s="38"/>
      <c r="B1666" s="44"/>
      <c r="C1666" s="291" t="s">
        <v>6060</v>
      </c>
      <c r="D1666" s="38"/>
      <c r="E1666" s="38"/>
      <c r="F1666" s="38"/>
      <c r="G1666" s="38"/>
      <c r="H1666" s="44"/>
    </row>
    <row r="1667" spans="1:8" s="2" customFormat="1" ht="16.8" customHeight="1">
      <c r="A1667" s="38"/>
      <c r="B1667" s="44"/>
      <c r="C1667" s="289" t="s">
        <v>3643</v>
      </c>
      <c r="D1667" s="289" t="s">
        <v>3644</v>
      </c>
      <c r="E1667" s="17" t="s">
        <v>1515</v>
      </c>
      <c r="F1667" s="290">
        <v>1</v>
      </c>
      <c r="G1667" s="38"/>
      <c r="H1667" s="44"/>
    </row>
    <row r="1668" spans="1:8" s="2" customFormat="1" ht="16.8" customHeight="1">
      <c r="A1668" s="38"/>
      <c r="B1668" s="44"/>
      <c r="C1668" s="285" t="s">
        <v>2449</v>
      </c>
      <c r="D1668" s="286" t="s">
        <v>2449</v>
      </c>
      <c r="E1668" s="287" t="s">
        <v>28</v>
      </c>
      <c r="F1668" s="288">
        <v>2</v>
      </c>
      <c r="G1668" s="38"/>
      <c r="H1668" s="44"/>
    </row>
    <row r="1669" spans="1:8" s="2" customFormat="1" ht="16.8" customHeight="1">
      <c r="A1669" s="38"/>
      <c r="B1669" s="44"/>
      <c r="C1669" s="289" t="s">
        <v>28</v>
      </c>
      <c r="D1669" s="289" t="s">
        <v>3652</v>
      </c>
      <c r="E1669" s="17" t="s">
        <v>28</v>
      </c>
      <c r="F1669" s="290">
        <v>0</v>
      </c>
      <c r="G1669" s="38"/>
      <c r="H1669" s="44"/>
    </row>
    <row r="1670" spans="1:8" s="2" customFormat="1" ht="16.8" customHeight="1">
      <c r="A1670" s="38"/>
      <c r="B1670" s="44"/>
      <c r="C1670" s="289" t="s">
        <v>28</v>
      </c>
      <c r="D1670" s="289" t="s">
        <v>3653</v>
      </c>
      <c r="E1670" s="17" t="s">
        <v>28</v>
      </c>
      <c r="F1670" s="290">
        <v>0</v>
      </c>
      <c r="G1670" s="38"/>
      <c r="H1670" s="44"/>
    </row>
    <row r="1671" spans="1:8" s="2" customFormat="1" ht="16.8" customHeight="1">
      <c r="A1671" s="38"/>
      <c r="B1671" s="44"/>
      <c r="C1671" s="289" t="s">
        <v>2449</v>
      </c>
      <c r="D1671" s="289" t="s">
        <v>3654</v>
      </c>
      <c r="E1671" s="17" t="s">
        <v>28</v>
      </c>
      <c r="F1671" s="290">
        <v>2</v>
      </c>
      <c r="G1671" s="38"/>
      <c r="H1671" s="44"/>
    </row>
    <row r="1672" spans="1:8" s="2" customFormat="1" ht="16.8" customHeight="1">
      <c r="A1672" s="38"/>
      <c r="B1672" s="44"/>
      <c r="C1672" s="291" t="s">
        <v>6060</v>
      </c>
      <c r="D1672" s="38"/>
      <c r="E1672" s="38"/>
      <c r="F1672" s="38"/>
      <c r="G1672" s="38"/>
      <c r="H1672" s="44"/>
    </row>
    <row r="1673" spans="1:8" s="2" customFormat="1" ht="16.8" customHeight="1">
      <c r="A1673" s="38"/>
      <c r="B1673" s="44"/>
      <c r="C1673" s="289" t="s">
        <v>3649</v>
      </c>
      <c r="D1673" s="289" t="s">
        <v>3650</v>
      </c>
      <c r="E1673" s="17" t="s">
        <v>1515</v>
      </c>
      <c r="F1673" s="290">
        <v>2</v>
      </c>
      <c r="G1673" s="38"/>
      <c r="H1673" s="44"/>
    </row>
    <row r="1674" spans="1:8" s="2" customFormat="1" ht="16.8" customHeight="1">
      <c r="A1674" s="38"/>
      <c r="B1674" s="44"/>
      <c r="C1674" s="285" t="s">
        <v>2457</v>
      </c>
      <c r="D1674" s="286" t="s">
        <v>2457</v>
      </c>
      <c r="E1674" s="287" t="s">
        <v>28</v>
      </c>
      <c r="F1674" s="288">
        <v>1</v>
      </c>
      <c r="G1674" s="38"/>
      <c r="H1674" s="44"/>
    </row>
    <row r="1675" spans="1:8" s="2" customFormat="1" ht="16.8" customHeight="1">
      <c r="A1675" s="38"/>
      <c r="B1675" s="44"/>
      <c r="C1675" s="289" t="s">
        <v>28</v>
      </c>
      <c r="D1675" s="289" t="s">
        <v>3659</v>
      </c>
      <c r="E1675" s="17" t="s">
        <v>28</v>
      </c>
      <c r="F1675" s="290">
        <v>0</v>
      </c>
      <c r="G1675" s="38"/>
      <c r="H1675" s="44"/>
    </row>
    <row r="1676" spans="1:8" s="2" customFormat="1" ht="16.8" customHeight="1">
      <c r="A1676" s="38"/>
      <c r="B1676" s="44"/>
      <c r="C1676" s="289" t="s">
        <v>2457</v>
      </c>
      <c r="D1676" s="289" t="s">
        <v>3660</v>
      </c>
      <c r="E1676" s="17" t="s">
        <v>28</v>
      </c>
      <c r="F1676" s="290">
        <v>1</v>
      </c>
      <c r="G1676" s="38"/>
      <c r="H1676" s="44"/>
    </row>
    <row r="1677" spans="1:8" s="2" customFormat="1" ht="16.8" customHeight="1">
      <c r="A1677" s="38"/>
      <c r="B1677" s="44"/>
      <c r="C1677" s="291" t="s">
        <v>6060</v>
      </c>
      <c r="D1677" s="38"/>
      <c r="E1677" s="38"/>
      <c r="F1677" s="38"/>
      <c r="G1677" s="38"/>
      <c r="H1677" s="44"/>
    </row>
    <row r="1678" spans="1:8" s="2" customFormat="1" ht="16.8" customHeight="1">
      <c r="A1678" s="38"/>
      <c r="B1678" s="44"/>
      <c r="C1678" s="289" t="s">
        <v>3656</v>
      </c>
      <c r="D1678" s="289" t="s">
        <v>3657</v>
      </c>
      <c r="E1678" s="17" t="s">
        <v>1515</v>
      </c>
      <c r="F1678" s="290">
        <v>2</v>
      </c>
      <c r="G1678" s="38"/>
      <c r="H1678" s="44"/>
    </row>
    <row r="1679" spans="1:8" s="2" customFormat="1" ht="16.8" customHeight="1">
      <c r="A1679" s="38"/>
      <c r="B1679" s="44"/>
      <c r="C1679" s="285" t="s">
        <v>442</v>
      </c>
      <c r="D1679" s="286" t="s">
        <v>442</v>
      </c>
      <c r="E1679" s="287" t="s">
        <v>28</v>
      </c>
      <c r="F1679" s="288">
        <v>19</v>
      </c>
      <c r="G1679" s="38"/>
      <c r="H1679" s="44"/>
    </row>
    <row r="1680" spans="1:8" s="2" customFormat="1" ht="16.8" customHeight="1">
      <c r="A1680" s="38"/>
      <c r="B1680" s="44"/>
      <c r="C1680" s="289" t="s">
        <v>442</v>
      </c>
      <c r="D1680" s="289" t="s">
        <v>3834</v>
      </c>
      <c r="E1680" s="17" t="s">
        <v>28</v>
      </c>
      <c r="F1680" s="290">
        <v>19</v>
      </c>
      <c r="G1680" s="38"/>
      <c r="H1680" s="44"/>
    </row>
    <row r="1681" spans="1:8" s="2" customFormat="1" ht="16.8" customHeight="1">
      <c r="A1681" s="38"/>
      <c r="B1681" s="44"/>
      <c r="C1681" s="291" t="s">
        <v>6060</v>
      </c>
      <c r="D1681" s="38"/>
      <c r="E1681" s="38"/>
      <c r="F1681" s="38"/>
      <c r="G1681" s="38"/>
      <c r="H1681" s="44"/>
    </row>
    <row r="1682" spans="1:8" s="2" customFormat="1" ht="16.8" customHeight="1">
      <c r="A1682" s="38"/>
      <c r="B1682" s="44"/>
      <c r="C1682" s="289" t="s">
        <v>3831</v>
      </c>
      <c r="D1682" s="289" t="s">
        <v>3832</v>
      </c>
      <c r="E1682" s="17" t="s">
        <v>534</v>
      </c>
      <c r="F1682" s="290">
        <v>19</v>
      </c>
      <c r="G1682" s="38"/>
      <c r="H1682" s="44"/>
    </row>
    <row r="1683" spans="1:8" s="2" customFormat="1" ht="16.8" customHeight="1">
      <c r="A1683" s="38"/>
      <c r="B1683" s="44"/>
      <c r="C1683" s="285" t="s">
        <v>2462</v>
      </c>
      <c r="D1683" s="286" t="s">
        <v>2462</v>
      </c>
      <c r="E1683" s="287" t="s">
        <v>28</v>
      </c>
      <c r="F1683" s="288">
        <v>1</v>
      </c>
      <c r="G1683" s="38"/>
      <c r="H1683" s="44"/>
    </row>
    <row r="1684" spans="1:8" s="2" customFormat="1" ht="16.8" customHeight="1">
      <c r="A1684" s="38"/>
      <c r="B1684" s="44"/>
      <c r="C1684" s="289" t="s">
        <v>28</v>
      </c>
      <c r="D1684" s="289" t="s">
        <v>3659</v>
      </c>
      <c r="E1684" s="17" t="s">
        <v>28</v>
      </c>
      <c r="F1684" s="290">
        <v>0</v>
      </c>
      <c r="G1684" s="38"/>
      <c r="H1684" s="44"/>
    </row>
    <row r="1685" spans="1:8" s="2" customFormat="1" ht="16.8" customHeight="1">
      <c r="A1685" s="38"/>
      <c r="B1685" s="44"/>
      <c r="C1685" s="289" t="s">
        <v>2462</v>
      </c>
      <c r="D1685" s="289" t="s">
        <v>3667</v>
      </c>
      <c r="E1685" s="17" t="s">
        <v>28</v>
      </c>
      <c r="F1685" s="290">
        <v>1</v>
      </c>
      <c r="G1685" s="38"/>
      <c r="H1685" s="44"/>
    </row>
    <row r="1686" spans="1:8" s="2" customFormat="1" ht="16.8" customHeight="1">
      <c r="A1686" s="38"/>
      <c r="B1686" s="44"/>
      <c r="C1686" s="291" t="s">
        <v>6060</v>
      </c>
      <c r="D1686" s="38"/>
      <c r="E1686" s="38"/>
      <c r="F1686" s="38"/>
      <c r="G1686" s="38"/>
      <c r="H1686" s="44"/>
    </row>
    <row r="1687" spans="1:8" s="2" customFormat="1" ht="16.8" customHeight="1">
      <c r="A1687" s="38"/>
      <c r="B1687" s="44"/>
      <c r="C1687" s="289" t="s">
        <v>3664</v>
      </c>
      <c r="D1687" s="289" t="s">
        <v>3665</v>
      </c>
      <c r="E1687" s="17" t="s">
        <v>1515</v>
      </c>
      <c r="F1687" s="290">
        <v>2</v>
      </c>
      <c r="G1687" s="38"/>
      <c r="H1687" s="44"/>
    </row>
    <row r="1688" spans="1:8" s="2" customFormat="1" ht="16.8" customHeight="1">
      <c r="A1688" s="38"/>
      <c r="B1688" s="44"/>
      <c r="C1688" s="285" t="s">
        <v>2468</v>
      </c>
      <c r="D1688" s="286" t="s">
        <v>2468</v>
      </c>
      <c r="E1688" s="287" t="s">
        <v>28</v>
      </c>
      <c r="F1688" s="288">
        <v>1</v>
      </c>
      <c r="G1688" s="38"/>
      <c r="H1688" s="44"/>
    </row>
    <row r="1689" spans="1:8" s="2" customFormat="1" ht="16.8" customHeight="1">
      <c r="A1689" s="38"/>
      <c r="B1689" s="44"/>
      <c r="C1689" s="289" t="s">
        <v>28</v>
      </c>
      <c r="D1689" s="289" t="s">
        <v>3674</v>
      </c>
      <c r="E1689" s="17" t="s">
        <v>28</v>
      </c>
      <c r="F1689" s="290">
        <v>0</v>
      </c>
      <c r="G1689" s="38"/>
      <c r="H1689" s="44"/>
    </row>
    <row r="1690" spans="1:8" s="2" customFormat="1" ht="16.8" customHeight="1">
      <c r="A1690" s="38"/>
      <c r="B1690" s="44"/>
      <c r="C1690" s="289" t="s">
        <v>2468</v>
      </c>
      <c r="D1690" s="289" t="s">
        <v>3147</v>
      </c>
      <c r="E1690" s="17" t="s">
        <v>28</v>
      </c>
      <c r="F1690" s="290">
        <v>1</v>
      </c>
      <c r="G1690" s="38"/>
      <c r="H1690" s="44"/>
    </row>
    <row r="1691" spans="1:8" s="2" customFormat="1" ht="16.8" customHeight="1">
      <c r="A1691" s="38"/>
      <c r="B1691" s="44"/>
      <c r="C1691" s="291" t="s">
        <v>6060</v>
      </c>
      <c r="D1691" s="38"/>
      <c r="E1691" s="38"/>
      <c r="F1691" s="38"/>
      <c r="G1691" s="38"/>
      <c r="H1691" s="44"/>
    </row>
    <row r="1692" spans="1:8" s="2" customFormat="1" ht="16.8" customHeight="1">
      <c r="A1692" s="38"/>
      <c r="B1692" s="44"/>
      <c r="C1692" s="289" t="s">
        <v>3671</v>
      </c>
      <c r="D1692" s="289" t="s">
        <v>3672</v>
      </c>
      <c r="E1692" s="17" t="s">
        <v>534</v>
      </c>
      <c r="F1692" s="290">
        <v>1</v>
      </c>
      <c r="G1692" s="38"/>
      <c r="H1692" s="44"/>
    </row>
    <row r="1693" spans="1:8" s="2" customFormat="1" ht="16.8" customHeight="1">
      <c r="A1693" s="38"/>
      <c r="B1693" s="44"/>
      <c r="C1693" s="285" t="s">
        <v>3681</v>
      </c>
      <c r="D1693" s="286" t="s">
        <v>3681</v>
      </c>
      <c r="E1693" s="287" t="s">
        <v>28</v>
      </c>
      <c r="F1693" s="288">
        <v>1</v>
      </c>
      <c r="G1693" s="38"/>
      <c r="H1693" s="44"/>
    </row>
    <row r="1694" spans="1:8" s="2" customFormat="1" ht="16.8" customHeight="1">
      <c r="A1694" s="38"/>
      <c r="B1694" s="44"/>
      <c r="C1694" s="289" t="s">
        <v>28</v>
      </c>
      <c r="D1694" s="289" t="s">
        <v>3680</v>
      </c>
      <c r="E1694" s="17" t="s">
        <v>28</v>
      </c>
      <c r="F1694" s="290">
        <v>0</v>
      </c>
      <c r="G1694" s="38"/>
      <c r="H1694" s="44"/>
    </row>
    <row r="1695" spans="1:8" s="2" customFormat="1" ht="16.8" customHeight="1">
      <c r="A1695" s="38"/>
      <c r="B1695" s="44"/>
      <c r="C1695" s="289" t="s">
        <v>3681</v>
      </c>
      <c r="D1695" s="289" t="s">
        <v>3682</v>
      </c>
      <c r="E1695" s="17" t="s">
        <v>28</v>
      </c>
      <c r="F1695" s="290">
        <v>1</v>
      </c>
      <c r="G1695" s="38"/>
      <c r="H1695" s="44"/>
    </row>
    <row r="1696" spans="1:8" s="2" customFormat="1" ht="16.8" customHeight="1">
      <c r="A1696" s="38"/>
      <c r="B1696" s="44"/>
      <c r="C1696" s="291" t="s">
        <v>6060</v>
      </c>
      <c r="D1696" s="38"/>
      <c r="E1696" s="38"/>
      <c r="F1696" s="38"/>
      <c r="G1696" s="38"/>
      <c r="H1696" s="44"/>
    </row>
    <row r="1697" spans="1:8" s="2" customFormat="1" ht="16.8" customHeight="1">
      <c r="A1697" s="38"/>
      <c r="B1697" s="44"/>
      <c r="C1697" s="289" t="s">
        <v>3677</v>
      </c>
      <c r="D1697" s="289" t="s">
        <v>3678</v>
      </c>
      <c r="E1697" s="17" t="s">
        <v>534</v>
      </c>
      <c r="F1697" s="290">
        <v>2</v>
      </c>
      <c r="G1697" s="38"/>
      <c r="H1697" s="44"/>
    </row>
    <row r="1698" spans="1:8" s="2" customFormat="1" ht="16.8" customHeight="1">
      <c r="A1698" s="38"/>
      <c r="B1698" s="44"/>
      <c r="C1698" s="285" t="s">
        <v>2479</v>
      </c>
      <c r="D1698" s="286" t="s">
        <v>2479</v>
      </c>
      <c r="E1698" s="287" t="s">
        <v>28</v>
      </c>
      <c r="F1698" s="288">
        <v>2</v>
      </c>
      <c r="G1698" s="38"/>
      <c r="H1698" s="44"/>
    </row>
    <row r="1699" spans="1:8" s="2" customFormat="1" ht="16.8" customHeight="1">
      <c r="A1699" s="38"/>
      <c r="B1699" s="44"/>
      <c r="C1699" s="289" t="s">
        <v>28</v>
      </c>
      <c r="D1699" s="289" t="s">
        <v>3680</v>
      </c>
      <c r="E1699" s="17" t="s">
        <v>28</v>
      </c>
      <c r="F1699" s="290">
        <v>0</v>
      </c>
      <c r="G1699" s="38"/>
      <c r="H1699" s="44"/>
    </row>
    <row r="1700" spans="1:8" s="2" customFormat="1" ht="16.8" customHeight="1">
      <c r="A1700" s="38"/>
      <c r="B1700" s="44"/>
      <c r="C1700" s="289" t="s">
        <v>2479</v>
      </c>
      <c r="D1700" s="289" t="s">
        <v>3689</v>
      </c>
      <c r="E1700" s="17" t="s">
        <v>28</v>
      </c>
      <c r="F1700" s="290">
        <v>2</v>
      </c>
      <c r="G1700" s="38"/>
      <c r="H1700" s="44"/>
    </row>
    <row r="1701" spans="1:8" s="2" customFormat="1" ht="16.8" customHeight="1">
      <c r="A1701" s="38"/>
      <c r="B1701" s="44"/>
      <c r="C1701" s="291" t="s">
        <v>6060</v>
      </c>
      <c r="D1701" s="38"/>
      <c r="E1701" s="38"/>
      <c r="F1701" s="38"/>
      <c r="G1701" s="38"/>
      <c r="H1701" s="44"/>
    </row>
    <row r="1702" spans="1:8" s="2" customFormat="1" ht="16.8" customHeight="1">
      <c r="A1702" s="38"/>
      <c r="B1702" s="44"/>
      <c r="C1702" s="289" t="s">
        <v>3686</v>
      </c>
      <c r="D1702" s="289" t="s">
        <v>3687</v>
      </c>
      <c r="E1702" s="17" t="s">
        <v>534</v>
      </c>
      <c r="F1702" s="290">
        <v>2</v>
      </c>
      <c r="G1702" s="38"/>
      <c r="H1702" s="44"/>
    </row>
    <row r="1703" spans="1:8" s="2" customFormat="1" ht="16.8" customHeight="1">
      <c r="A1703" s="38"/>
      <c r="B1703" s="44"/>
      <c r="C1703" s="285" t="s">
        <v>2485</v>
      </c>
      <c r="D1703" s="286" t="s">
        <v>2485</v>
      </c>
      <c r="E1703" s="287" t="s">
        <v>28</v>
      </c>
      <c r="F1703" s="288">
        <v>2</v>
      </c>
      <c r="G1703" s="38"/>
      <c r="H1703" s="44"/>
    </row>
    <row r="1704" spans="1:8" s="2" customFormat="1" ht="16.8" customHeight="1">
      <c r="A1704" s="38"/>
      <c r="B1704" s="44"/>
      <c r="C1704" s="289" t="s">
        <v>28</v>
      </c>
      <c r="D1704" s="289" t="s">
        <v>3695</v>
      </c>
      <c r="E1704" s="17" t="s">
        <v>28</v>
      </c>
      <c r="F1704" s="290">
        <v>0</v>
      </c>
      <c r="G1704" s="38"/>
      <c r="H1704" s="44"/>
    </row>
    <row r="1705" spans="1:8" s="2" customFormat="1" ht="16.8" customHeight="1">
      <c r="A1705" s="38"/>
      <c r="B1705" s="44"/>
      <c r="C1705" s="289" t="s">
        <v>2485</v>
      </c>
      <c r="D1705" s="289" t="s">
        <v>3696</v>
      </c>
      <c r="E1705" s="17" t="s">
        <v>28</v>
      </c>
      <c r="F1705" s="290">
        <v>2</v>
      </c>
      <c r="G1705" s="38"/>
      <c r="H1705" s="44"/>
    </row>
    <row r="1706" spans="1:8" s="2" customFormat="1" ht="16.8" customHeight="1">
      <c r="A1706" s="38"/>
      <c r="B1706" s="44"/>
      <c r="C1706" s="291" t="s">
        <v>6060</v>
      </c>
      <c r="D1706" s="38"/>
      <c r="E1706" s="38"/>
      <c r="F1706" s="38"/>
      <c r="G1706" s="38"/>
      <c r="H1706" s="44"/>
    </row>
    <row r="1707" spans="1:8" s="2" customFormat="1" ht="12">
      <c r="A1707" s="38"/>
      <c r="B1707" s="44"/>
      <c r="C1707" s="289" t="s">
        <v>3692</v>
      </c>
      <c r="D1707" s="289" t="s">
        <v>3693</v>
      </c>
      <c r="E1707" s="17" t="s">
        <v>534</v>
      </c>
      <c r="F1707" s="290">
        <v>2</v>
      </c>
      <c r="G1707" s="38"/>
      <c r="H1707" s="44"/>
    </row>
    <row r="1708" spans="1:8" s="2" customFormat="1" ht="16.8" customHeight="1">
      <c r="A1708" s="38"/>
      <c r="B1708" s="44"/>
      <c r="C1708" s="285" t="s">
        <v>2491</v>
      </c>
      <c r="D1708" s="286" t="s">
        <v>2491</v>
      </c>
      <c r="E1708" s="287" t="s">
        <v>28</v>
      </c>
      <c r="F1708" s="288">
        <v>1</v>
      </c>
      <c r="G1708" s="38"/>
      <c r="H1708" s="44"/>
    </row>
    <row r="1709" spans="1:8" s="2" customFormat="1" ht="16.8" customHeight="1">
      <c r="A1709" s="38"/>
      <c r="B1709" s="44"/>
      <c r="C1709" s="289" t="s">
        <v>28</v>
      </c>
      <c r="D1709" s="289" t="s">
        <v>3702</v>
      </c>
      <c r="E1709" s="17" t="s">
        <v>28</v>
      </c>
      <c r="F1709" s="290">
        <v>0</v>
      </c>
      <c r="G1709" s="38"/>
      <c r="H1709" s="44"/>
    </row>
    <row r="1710" spans="1:8" s="2" customFormat="1" ht="16.8" customHeight="1">
      <c r="A1710" s="38"/>
      <c r="B1710" s="44"/>
      <c r="C1710" s="289" t="s">
        <v>2491</v>
      </c>
      <c r="D1710" s="289" t="s">
        <v>3134</v>
      </c>
      <c r="E1710" s="17" t="s">
        <v>28</v>
      </c>
      <c r="F1710" s="290">
        <v>1</v>
      </c>
      <c r="G1710" s="38"/>
      <c r="H1710" s="44"/>
    </row>
    <row r="1711" spans="1:8" s="2" customFormat="1" ht="16.8" customHeight="1">
      <c r="A1711" s="38"/>
      <c r="B1711" s="44"/>
      <c r="C1711" s="291" t="s">
        <v>6060</v>
      </c>
      <c r="D1711" s="38"/>
      <c r="E1711" s="38"/>
      <c r="F1711" s="38"/>
      <c r="G1711" s="38"/>
      <c r="H1711" s="44"/>
    </row>
    <row r="1712" spans="1:8" s="2" customFormat="1" ht="16.8" customHeight="1">
      <c r="A1712" s="38"/>
      <c r="B1712" s="44"/>
      <c r="C1712" s="289" t="s">
        <v>3699</v>
      </c>
      <c r="D1712" s="289" t="s">
        <v>3700</v>
      </c>
      <c r="E1712" s="17" t="s">
        <v>534</v>
      </c>
      <c r="F1712" s="290">
        <v>1</v>
      </c>
      <c r="G1712" s="38"/>
      <c r="H1712" s="44"/>
    </row>
    <row r="1713" spans="1:8" s="2" customFormat="1" ht="16.8" customHeight="1">
      <c r="A1713" s="38"/>
      <c r="B1713" s="44"/>
      <c r="C1713" s="285" t="s">
        <v>3709</v>
      </c>
      <c r="D1713" s="286" t="s">
        <v>3709</v>
      </c>
      <c r="E1713" s="287" t="s">
        <v>28</v>
      </c>
      <c r="F1713" s="288">
        <v>1</v>
      </c>
      <c r="G1713" s="38"/>
      <c r="H1713" s="44"/>
    </row>
    <row r="1714" spans="1:8" s="2" customFormat="1" ht="16.8" customHeight="1">
      <c r="A1714" s="38"/>
      <c r="B1714" s="44"/>
      <c r="C1714" s="289" t="s">
        <v>28</v>
      </c>
      <c r="D1714" s="289" t="s">
        <v>3708</v>
      </c>
      <c r="E1714" s="17" t="s">
        <v>28</v>
      </c>
      <c r="F1714" s="290">
        <v>0</v>
      </c>
      <c r="G1714" s="38"/>
      <c r="H1714" s="44"/>
    </row>
    <row r="1715" spans="1:8" s="2" customFormat="1" ht="16.8" customHeight="1">
      <c r="A1715" s="38"/>
      <c r="B1715" s="44"/>
      <c r="C1715" s="289" t="s">
        <v>3709</v>
      </c>
      <c r="D1715" s="289" t="s">
        <v>3710</v>
      </c>
      <c r="E1715" s="17" t="s">
        <v>28</v>
      </c>
      <c r="F1715" s="290">
        <v>1</v>
      </c>
      <c r="G1715" s="38"/>
      <c r="H1715" s="44"/>
    </row>
    <row r="1716" spans="1:8" s="2" customFormat="1" ht="16.8" customHeight="1">
      <c r="A1716" s="38"/>
      <c r="B1716" s="44"/>
      <c r="C1716" s="291" t="s">
        <v>6060</v>
      </c>
      <c r="D1716" s="38"/>
      <c r="E1716" s="38"/>
      <c r="F1716" s="38"/>
      <c r="G1716" s="38"/>
      <c r="H1716" s="44"/>
    </row>
    <row r="1717" spans="1:8" s="2" customFormat="1" ht="16.8" customHeight="1">
      <c r="A1717" s="38"/>
      <c r="B1717" s="44"/>
      <c r="C1717" s="289" t="s">
        <v>3705</v>
      </c>
      <c r="D1717" s="289" t="s">
        <v>3706</v>
      </c>
      <c r="E1717" s="17" t="s">
        <v>534</v>
      </c>
      <c r="F1717" s="290">
        <v>1</v>
      </c>
      <c r="G1717" s="38"/>
      <c r="H1717" s="44"/>
    </row>
    <row r="1718" spans="1:8" s="2" customFormat="1" ht="16.8" customHeight="1">
      <c r="A1718" s="38"/>
      <c r="B1718" s="44"/>
      <c r="C1718" s="285" t="s">
        <v>1102</v>
      </c>
      <c r="D1718" s="286" t="s">
        <v>1102</v>
      </c>
      <c r="E1718" s="287" t="s">
        <v>28</v>
      </c>
      <c r="F1718" s="288">
        <v>1</v>
      </c>
      <c r="G1718" s="38"/>
      <c r="H1718" s="44"/>
    </row>
    <row r="1719" spans="1:8" s="2" customFormat="1" ht="16.8" customHeight="1">
      <c r="A1719" s="38"/>
      <c r="B1719" s="44"/>
      <c r="C1719" s="289" t="s">
        <v>28</v>
      </c>
      <c r="D1719" s="289" t="s">
        <v>2669</v>
      </c>
      <c r="E1719" s="17" t="s">
        <v>28</v>
      </c>
      <c r="F1719" s="290">
        <v>0</v>
      </c>
      <c r="G1719" s="38"/>
      <c r="H1719" s="44"/>
    </row>
    <row r="1720" spans="1:8" s="2" customFormat="1" ht="16.8" customHeight="1">
      <c r="A1720" s="38"/>
      <c r="B1720" s="44"/>
      <c r="C1720" s="289" t="s">
        <v>1102</v>
      </c>
      <c r="D1720" s="289" t="s">
        <v>3716</v>
      </c>
      <c r="E1720" s="17" t="s">
        <v>28</v>
      </c>
      <c r="F1720" s="290">
        <v>1</v>
      </c>
      <c r="G1720" s="38"/>
      <c r="H1720" s="44"/>
    </row>
    <row r="1721" spans="1:8" s="2" customFormat="1" ht="16.8" customHeight="1">
      <c r="A1721" s="38"/>
      <c r="B1721" s="44"/>
      <c r="C1721" s="291" t="s">
        <v>6060</v>
      </c>
      <c r="D1721" s="38"/>
      <c r="E1721" s="38"/>
      <c r="F1721" s="38"/>
      <c r="G1721" s="38"/>
      <c r="H1721" s="44"/>
    </row>
    <row r="1722" spans="1:8" s="2" customFormat="1" ht="16.8" customHeight="1">
      <c r="A1722" s="38"/>
      <c r="B1722" s="44"/>
      <c r="C1722" s="289" t="s">
        <v>3713</v>
      </c>
      <c r="D1722" s="289" t="s">
        <v>3714</v>
      </c>
      <c r="E1722" s="17" t="s">
        <v>534</v>
      </c>
      <c r="F1722" s="290">
        <v>6</v>
      </c>
      <c r="G1722" s="38"/>
      <c r="H1722" s="44"/>
    </row>
    <row r="1723" spans="1:8" s="2" customFormat="1" ht="16.8" customHeight="1">
      <c r="A1723" s="38"/>
      <c r="B1723" s="44"/>
      <c r="C1723" s="285" t="s">
        <v>1114</v>
      </c>
      <c r="D1723" s="286" t="s">
        <v>1114</v>
      </c>
      <c r="E1723" s="287" t="s">
        <v>28</v>
      </c>
      <c r="F1723" s="288">
        <v>1</v>
      </c>
      <c r="G1723" s="38"/>
      <c r="H1723" s="44"/>
    </row>
    <row r="1724" spans="1:8" s="2" customFormat="1" ht="16.8" customHeight="1">
      <c r="A1724" s="38"/>
      <c r="B1724" s="44"/>
      <c r="C1724" s="289" t="s">
        <v>1114</v>
      </c>
      <c r="D1724" s="289" t="s">
        <v>3640</v>
      </c>
      <c r="E1724" s="17" t="s">
        <v>28</v>
      </c>
      <c r="F1724" s="290">
        <v>1</v>
      </c>
      <c r="G1724" s="38"/>
      <c r="H1724" s="44"/>
    </row>
    <row r="1725" spans="1:8" s="2" customFormat="1" ht="16.8" customHeight="1">
      <c r="A1725" s="38"/>
      <c r="B1725" s="44"/>
      <c r="C1725" s="291" t="s">
        <v>6060</v>
      </c>
      <c r="D1725" s="38"/>
      <c r="E1725" s="38"/>
      <c r="F1725" s="38"/>
      <c r="G1725" s="38"/>
      <c r="H1725" s="44"/>
    </row>
    <row r="1726" spans="1:8" s="2" customFormat="1" ht="12">
      <c r="A1726" s="38"/>
      <c r="B1726" s="44"/>
      <c r="C1726" s="289" t="s">
        <v>3726</v>
      </c>
      <c r="D1726" s="289" t="s">
        <v>3727</v>
      </c>
      <c r="E1726" s="17" t="s">
        <v>1515</v>
      </c>
      <c r="F1726" s="290">
        <v>1</v>
      </c>
      <c r="G1726" s="38"/>
      <c r="H1726" s="44"/>
    </row>
    <row r="1727" spans="1:8" s="2" customFormat="1" ht="16.8" customHeight="1">
      <c r="A1727" s="38"/>
      <c r="B1727" s="44"/>
      <c r="C1727" s="285" t="s">
        <v>446</v>
      </c>
      <c r="D1727" s="286" t="s">
        <v>446</v>
      </c>
      <c r="E1727" s="287" t="s">
        <v>28</v>
      </c>
      <c r="F1727" s="288">
        <v>16</v>
      </c>
      <c r="G1727" s="38"/>
      <c r="H1727" s="44"/>
    </row>
    <row r="1728" spans="1:8" s="2" customFormat="1" ht="16.8" customHeight="1">
      <c r="A1728" s="38"/>
      <c r="B1728" s="44"/>
      <c r="C1728" s="289" t="s">
        <v>446</v>
      </c>
      <c r="D1728" s="289" t="s">
        <v>3840</v>
      </c>
      <c r="E1728" s="17" t="s">
        <v>28</v>
      </c>
      <c r="F1728" s="290">
        <v>16</v>
      </c>
      <c r="G1728" s="38"/>
      <c r="H1728" s="44"/>
    </row>
    <row r="1729" spans="1:8" s="2" customFormat="1" ht="16.8" customHeight="1">
      <c r="A1729" s="38"/>
      <c r="B1729" s="44"/>
      <c r="C1729" s="291" t="s">
        <v>6060</v>
      </c>
      <c r="D1729" s="38"/>
      <c r="E1729" s="38"/>
      <c r="F1729" s="38"/>
      <c r="G1729" s="38"/>
      <c r="H1729" s="44"/>
    </row>
    <row r="1730" spans="1:8" s="2" customFormat="1" ht="16.8" customHeight="1">
      <c r="A1730" s="38"/>
      <c r="B1730" s="44"/>
      <c r="C1730" s="289" t="s">
        <v>3837</v>
      </c>
      <c r="D1730" s="289" t="s">
        <v>3838</v>
      </c>
      <c r="E1730" s="17" t="s">
        <v>534</v>
      </c>
      <c r="F1730" s="290">
        <v>16</v>
      </c>
      <c r="G1730" s="38"/>
      <c r="H1730" s="44"/>
    </row>
    <row r="1731" spans="1:8" s="2" customFormat="1" ht="16.8" customHeight="1">
      <c r="A1731" s="38"/>
      <c r="B1731" s="44"/>
      <c r="C1731" s="285" t="s">
        <v>1123</v>
      </c>
      <c r="D1731" s="286" t="s">
        <v>1123</v>
      </c>
      <c r="E1731" s="287" t="s">
        <v>28</v>
      </c>
      <c r="F1731" s="288">
        <v>1</v>
      </c>
      <c r="G1731" s="38"/>
      <c r="H1731" s="44"/>
    </row>
    <row r="1732" spans="1:8" s="2" customFormat="1" ht="16.8" customHeight="1">
      <c r="A1732" s="38"/>
      <c r="B1732" s="44"/>
      <c r="C1732" s="289" t="s">
        <v>1123</v>
      </c>
      <c r="D1732" s="289" t="s">
        <v>3583</v>
      </c>
      <c r="E1732" s="17" t="s">
        <v>28</v>
      </c>
      <c r="F1732" s="290">
        <v>1</v>
      </c>
      <c r="G1732" s="38"/>
      <c r="H1732" s="44"/>
    </row>
    <row r="1733" spans="1:8" s="2" customFormat="1" ht="16.8" customHeight="1">
      <c r="A1733" s="38"/>
      <c r="B1733" s="44"/>
      <c r="C1733" s="291" t="s">
        <v>6060</v>
      </c>
      <c r="D1733" s="38"/>
      <c r="E1733" s="38"/>
      <c r="F1733" s="38"/>
      <c r="G1733" s="38"/>
      <c r="H1733" s="44"/>
    </row>
    <row r="1734" spans="1:8" s="2" customFormat="1" ht="12">
      <c r="A1734" s="38"/>
      <c r="B1734" s="44"/>
      <c r="C1734" s="289" t="s">
        <v>3730</v>
      </c>
      <c r="D1734" s="289" t="s">
        <v>3731</v>
      </c>
      <c r="E1734" s="17" t="s">
        <v>1515</v>
      </c>
      <c r="F1734" s="290">
        <v>1</v>
      </c>
      <c r="G1734" s="38"/>
      <c r="H1734" s="44"/>
    </row>
    <row r="1735" spans="1:8" s="2" customFormat="1" ht="16.8" customHeight="1">
      <c r="A1735" s="38"/>
      <c r="B1735" s="44"/>
      <c r="C1735" s="285" t="s">
        <v>1129</v>
      </c>
      <c r="D1735" s="286" t="s">
        <v>1129</v>
      </c>
      <c r="E1735" s="287" t="s">
        <v>28</v>
      </c>
      <c r="F1735" s="288">
        <v>1</v>
      </c>
      <c r="G1735" s="38"/>
      <c r="H1735" s="44"/>
    </row>
    <row r="1736" spans="1:8" s="2" customFormat="1" ht="16.8" customHeight="1">
      <c r="A1736" s="38"/>
      <c r="B1736" s="44"/>
      <c r="C1736" s="289" t="s">
        <v>1129</v>
      </c>
      <c r="D1736" s="289" t="s">
        <v>3738</v>
      </c>
      <c r="E1736" s="17" t="s">
        <v>28</v>
      </c>
      <c r="F1736" s="290">
        <v>1</v>
      </c>
      <c r="G1736" s="38"/>
      <c r="H1736" s="44"/>
    </row>
    <row r="1737" spans="1:8" s="2" customFormat="1" ht="16.8" customHeight="1">
      <c r="A1737" s="38"/>
      <c r="B1737" s="44"/>
      <c r="C1737" s="291" t="s">
        <v>6060</v>
      </c>
      <c r="D1737" s="38"/>
      <c r="E1737" s="38"/>
      <c r="F1737" s="38"/>
      <c r="G1737" s="38"/>
      <c r="H1737" s="44"/>
    </row>
    <row r="1738" spans="1:8" s="2" customFormat="1" ht="12">
      <c r="A1738" s="38"/>
      <c r="B1738" s="44"/>
      <c r="C1738" s="289" t="s">
        <v>3735</v>
      </c>
      <c r="D1738" s="289" t="s">
        <v>3736</v>
      </c>
      <c r="E1738" s="17" t="s">
        <v>1515</v>
      </c>
      <c r="F1738" s="290">
        <v>1</v>
      </c>
      <c r="G1738" s="38"/>
      <c r="H1738" s="44"/>
    </row>
    <row r="1739" spans="1:8" s="2" customFormat="1" ht="16.8" customHeight="1">
      <c r="A1739" s="38"/>
      <c r="B1739" s="44"/>
      <c r="C1739" s="285" t="s">
        <v>1135</v>
      </c>
      <c r="D1739" s="286" t="s">
        <v>1135</v>
      </c>
      <c r="E1739" s="287" t="s">
        <v>28</v>
      </c>
      <c r="F1739" s="288">
        <v>2</v>
      </c>
      <c r="G1739" s="38"/>
      <c r="H1739" s="44"/>
    </row>
    <row r="1740" spans="1:8" s="2" customFormat="1" ht="16.8" customHeight="1">
      <c r="A1740" s="38"/>
      <c r="B1740" s="44"/>
      <c r="C1740" s="289" t="s">
        <v>1135</v>
      </c>
      <c r="D1740" s="289" t="s">
        <v>3744</v>
      </c>
      <c r="E1740" s="17" t="s">
        <v>28</v>
      </c>
      <c r="F1740" s="290">
        <v>2</v>
      </c>
      <c r="G1740" s="38"/>
      <c r="H1740" s="44"/>
    </row>
    <row r="1741" spans="1:8" s="2" customFormat="1" ht="16.8" customHeight="1">
      <c r="A1741" s="38"/>
      <c r="B1741" s="44"/>
      <c r="C1741" s="291" t="s">
        <v>6060</v>
      </c>
      <c r="D1741" s="38"/>
      <c r="E1741" s="38"/>
      <c r="F1741" s="38"/>
      <c r="G1741" s="38"/>
      <c r="H1741" s="44"/>
    </row>
    <row r="1742" spans="1:8" s="2" customFormat="1" ht="16.8" customHeight="1">
      <c r="A1742" s="38"/>
      <c r="B1742" s="44"/>
      <c r="C1742" s="289" t="s">
        <v>3741</v>
      </c>
      <c r="D1742" s="289" t="s">
        <v>3742</v>
      </c>
      <c r="E1742" s="17" t="s">
        <v>1515</v>
      </c>
      <c r="F1742" s="290">
        <v>2</v>
      </c>
      <c r="G1742" s="38"/>
      <c r="H1742" s="44"/>
    </row>
    <row r="1743" spans="1:8" s="2" customFormat="1" ht="16.8" customHeight="1">
      <c r="A1743" s="38"/>
      <c r="B1743" s="44"/>
      <c r="C1743" s="285" t="s">
        <v>1144</v>
      </c>
      <c r="D1743" s="286" t="s">
        <v>1144</v>
      </c>
      <c r="E1743" s="287" t="s">
        <v>28</v>
      </c>
      <c r="F1743" s="288">
        <v>2</v>
      </c>
      <c r="G1743" s="38"/>
      <c r="H1743" s="44"/>
    </row>
    <row r="1744" spans="1:8" s="2" customFormat="1" ht="16.8" customHeight="1">
      <c r="A1744" s="38"/>
      <c r="B1744" s="44"/>
      <c r="C1744" s="289" t="s">
        <v>1144</v>
      </c>
      <c r="D1744" s="289" t="s">
        <v>3744</v>
      </c>
      <c r="E1744" s="17" t="s">
        <v>28</v>
      </c>
      <c r="F1744" s="290">
        <v>2</v>
      </c>
      <c r="G1744" s="38"/>
      <c r="H1744" s="44"/>
    </row>
    <row r="1745" spans="1:8" s="2" customFormat="1" ht="16.8" customHeight="1">
      <c r="A1745" s="38"/>
      <c r="B1745" s="44"/>
      <c r="C1745" s="291" t="s">
        <v>6060</v>
      </c>
      <c r="D1745" s="38"/>
      <c r="E1745" s="38"/>
      <c r="F1745" s="38"/>
      <c r="G1745" s="38"/>
      <c r="H1745" s="44"/>
    </row>
    <row r="1746" spans="1:8" s="2" customFormat="1" ht="16.8" customHeight="1">
      <c r="A1746" s="38"/>
      <c r="B1746" s="44"/>
      <c r="C1746" s="289" t="s">
        <v>3746</v>
      </c>
      <c r="D1746" s="289" t="s">
        <v>3747</v>
      </c>
      <c r="E1746" s="17" t="s">
        <v>1515</v>
      </c>
      <c r="F1746" s="290">
        <v>2</v>
      </c>
      <c r="G1746" s="38"/>
      <c r="H1746" s="44"/>
    </row>
    <row r="1747" spans="1:8" s="2" customFormat="1" ht="16.8" customHeight="1">
      <c r="A1747" s="38"/>
      <c r="B1747" s="44"/>
      <c r="C1747" s="285" t="s">
        <v>1156</v>
      </c>
      <c r="D1747" s="286" t="s">
        <v>1156</v>
      </c>
      <c r="E1747" s="287" t="s">
        <v>28</v>
      </c>
      <c r="F1747" s="288">
        <v>1</v>
      </c>
      <c r="G1747" s="38"/>
      <c r="H1747" s="44"/>
    </row>
    <row r="1748" spans="1:8" s="2" customFormat="1" ht="16.8" customHeight="1">
      <c r="A1748" s="38"/>
      <c r="B1748" s="44"/>
      <c r="C1748" s="289" t="s">
        <v>1156</v>
      </c>
      <c r="D1748" s="289" t="s">
        <v>3134</v>
      </c>
      <c r="E1748" s="17" t="s">
        <v>28</v>
      </c>
      <c r="F1748" s="290">
        <v>1</v>
      </c>
      <c r="G1748" s="38"/>
      <c r="H1748" s="44"/>
    </row>
    <row r="1749" spans="1:8" s="2" customFormat="1" ht="16.8" customHeight="1">
      <c r="A1749" s="38"/>
      <c r="B1749" s="44"/>
      <c r="C1749" s="291" t="s">
        <v>6060</v>
      </c>
      <c r="D1749" s="38"/>
      <c r="E1749" s="38"/>
      <c r="F1749" s="38"/>
      <c r="G1749" s="38"/>
      <c r="H1749" s="44"/>
    </row>
    <row r="1750" spans="1:8" s="2" customFormat="1" ht="16.8" customHeight="1">
      <c r="A1750" s="38"/>
      <c r="B1750" s="44"/>
      <c r="C1750" s="289" t="s">
        <v>3755</v>
      </c>
      <c r="D1750" s="289" t="s">
        <v>3756</v>
      </c>
      <c r="E1750" s="17" t="s">
        <v>534</v>
      </c>
      <c r="F1750" s="290">
        <v>1</v>
      </c>
      <c r="G1750" s="38"/>
      <c r="H1750" s="44"/>
    </row>
    <row r="1751" spans="1:8" s="2" customFormat="1" ht="16.8" customHeight="1">
      <c r="A1751" s="38"/>
      <c r="B1751" s="44"/>
      <c r="C1751" s="285" t="s">
        <v>1161</v>
      </c>
      <c r="D1751" s="286" t="s">
        <v>1161</v>
      </c>
      <c r="E1751" s="287" t="s">
        <v>28</v>
      </c>
      <c r="F1751" s="288">
        <v>2.62</v>
      </c>
      <c r="G1751" s="38"/>
      <c r="H1751" s="44"/>
    </row>
    <row r="1752" spans="1:8" s="2" customFormat="1" ht="16.8" customHeight="1">
      <c r="A1752" s="38"/>
      <c r="B1752" s="44"/>
      <c r="C1752" s="289" t="s">
        <v>28</v>
      </c>
      <c r="D1752" s="289" t="s">
        <v>3763</v>
      </c>
      <c r="E1752" s="17" t="s">
        <v>28</v>
      </c>
      <c r="F1752" s="290">
        <v>0</v>
      </c>
      <c r="G1752" s="38"/>
      <c r="H1752" s="44"/>
    </row>
    <row r="1753" spans="1:8" s="2" customFormat="1" ht="16.8" customHeight="1">
      <c r="A1753" s="38"/>
      <c r="B1753" s="44"/>
      <c r="C1753" s="289" t="s">
        <v>1161</v>
      </c>
      <c r="D1753" s="289" t="s">
        <v>3764</v>
      </c>
      <c r="E1753" s="17" t="s">
        <v>28</v>
      </c>
      <c r="F1753" s="290">
        <v>2.62</v>
      </c>
      <c r="G1753" s="38"/>
      <c r="H1753" s="44"/>
    </row>
    <row r="1754" spans="1:8" s="2" customFormat="1" ht="16.8" customHeight="1">
      <c r="A1754" s="38"/>
      <c r="B1754" s="44"/>
      <c r="C1754" s="291" t="s">
        <v>6060</v>
      </c>
      <c r="D1754" s="38"/>
      <c r="E1754" s="38"/>
      <c r="F1754" s="38"/>
      <c r="G1754" s="38"/>
      <c r="H1754" s="44"/>
    </row>
    <row r="1755" spans="1:8" s="2" customFormat="1" ht="16.8" customHeight="1">
      <c r="A1755" s="38"/>
      <c r="B1755" s="44"/>
      <c r="C1755" s="289" t="s">
        <v>3760</v>
      </c>
      <c r="D1755" s="289" t="s">
        <v>3761</v>
      </c>
      <c r="E1755" s="17" t="s">
        <v>612</v>
      </c>
      <c r="F1755" s="290">
        <v>4.05</v>
      </c>
      <c r="G1755" s="38"/>
      <c r="H1755" s="44"/>
    </row>
    <row r="1756" spans="1:8" s="2" customFormat="1" ht="16.8" customHeight="1">
      <c r="A1756" s="38"/>
      <c r="B1756" s="44"/>
      <c r="C1756" s="285" t="s">
        <v>455</v>
      </c>
      <c r="D1756" s="286" t="s">
        <v>455</v>
      </c>
      <c r="E1756" s="287" t="s">
        <v>28</v>
      </c>
      <c r="F1756" s="288">
        <v>4</v>
      </c>
      <c r="G1756" s="38"/>
      <c r="H1756" s="44"/>
    </row>
    <row r="1757" spans="1:8" s="2" customFormat="1" ht="16.8" customHeight="1">
      <c r="A1757" s="38"/>
      <c r="B1757" s="44"/>
      <c r="C1757" s="289" t="s">
        <v>455</v>
      </c>
      <c r="D1757" s="289" t="s">
        <v>3845</v>
      </c>
      <c r="E1757" s="17" t="s">
        <v>28</v>
      </c>
      <c r="F1757" s="290">
        <v>4</v>
      </c>
      <c r="G1757" s="38"/>
      <c r="H1757" s="44"/>
    </row>
    <row r="1758" spans="1:8" s="2" customFormat="1" ht="16.8" customHeight="1">
      <c r="A1758" s="38"/>
      <c r="B1758" s="44"/>
      <c r="C1758" s="291" t="s">
        <v>6060</v>
      </c>
      <c r="D1758" s="38"/>
      <c r="E1758" s="38"/>
      <c r="F1758" s="38"/>
      <c r="G1758" s="38"/>
      <c r="H1758" s="44"/>
    </row>
    <row r="1759" spans="1:8" s="2" customFormat="1" ht="16.8" customHeight="1">
      <c r="A1759" s="38"/>
      <c r="B1759" s="44"/>
      <c r="C1759" s="289" t="s">
        <v>3842</v>
      </c>
      <c r="D1759" s="289" t="s">
        <v>3843</v>
      </c>
      <c r="E1759" s="17" t="s">
        <v>534</v>
      </c>
      <c r="F1759" s="290">
        <v>4</v>
      </c>
      <c r="G1759" s="38"/>
      <c r="H1759" s="44"/>
    </row>
    <row r="1760" spans="1:8" s="2" customFormat="1" ht="16.8" customHeight="1">
      <c r="A1760" s="38"/>
      <c r="B1760" s="44"/>
      <c r="C1760" s="285" t="s">
        <v>465</v>
      </c>
      <c r="D1760" s="286" t="s">
        <v>465</v>
      </c>
      <c r="E1760" s="287" t="s">
        <v>28</v>
      </c>
      <c r="F1760" s="288">
        <v>1</v>
      </c>
      <c r="G1760" s="38"/>
      <c r="H1760" s="44"/>
    </row>
    <row r="1761" spans="1:8" s="2" customFormat="1" ht="16.8" customHeight="1">
      <c r="A1761" s="38"/>
      <c r="B1761" s="44"/>
      <c r="C1761" s="289" t="s">
        <v>28</v>
      </c>
      <c r="D1761" s="289" t="s">
        <v>3850</v>
      </c>
      <c r="E1761" s="17" t="s">
        <v>28</v>
      </c>
      <c r="F1761" s="290">
        <v>0</v>
      </c>
      <c r="G1761" s="38"/>
      <c r="H1761" s="44"/>
    </row>
    <row r="1762" spans="1:8" s="2" customFormat="1" ht="16.8" customHeight="1">
      <c r="A1762" s="38"/>
      <c r="B1762" s="44"/>
      <c r="C1762" s="289" t="s">
        <v>465</v>
      </c>
      <c r="D1762" s="289" t="s">
        <v>3851</v>
      </c>
      <c r="E1762" s="17" t="s">
        <v>28</v>
      </c>
      <c r="F1762" s="290">
        <v>1</v>
      </c>
      <c r="G1762" s="38"/>
      <c r="H1762" s="44"/>
    </row>
    <row r="1763" spans="1:8" s="2" customFormat="1" ht="16.8" customHeight="1">
      <c r="A1763" s="38"/>
      <c r="B1763" s="44"/>
      <c r="C1763" s="291" t="s">
        <v>6060</v>
      </c>
      <c r="D1763" s="38"/>
      <c r="E1763" s="38"/>
      <c r="F1763" s="38"/>
      <c r="G1763" s="38"/>
      <c r="H1763" s="44"/>
    </row>
    <row r="1764" spans="1:8" s="2" customFormat="1" ht="16.8" customHeight="1">
      <c r="A1764" s="38"/>
      <c r="B1764" s="44"/>
      <c r="C1764" s="289" t="s">
        <v>3847</v>
      </c>
      <c r="D1764" s="289" t="s">
        <v>3848</v>
      </c>
      <c r="E1764" s="17" t="s">
        <v>534</v>
      </c>
      <c r="F1764" s="290">
        <v>2</v>
      </c>
      <c r="G1764" s="38"/>
      <c r="H1764" s="44"/>
    </row>
    <row r="1765" spans="1:8" s="2" customFormat="1" ht="16.8" customHeight="1">
      <c r="A1765" s="38"/>
      <c r="B1765" s="44"/>
      <c r="C1765" s="285" t="s">
        <v>471</v>
      </c>
      <c r="D1765" s="286" t="s">
        <v>471</v>
      </c>
      <c r="E1765" s="287" t="s">
        <v>28</v>
      </c>
      <c r="F1765" s="288">
        <v>1</v>
      </c>
      <c r="G1765" s="38"/>
      <c r="H1765" s="44"/>
    </row>
    <row r="1766" spans="1:8" s="2" customFormat="1" ht="16.8" customHeight="1">
      <c r="A1766" s="38"/>
      <c r="B1766" s="44"/>
      <c r="C1766" s="289" t="s">
        <v>28</v>
      </c>
      <c r="D1766" s="289" t="s">
        <v>2864</v>
      </c>
      <c r="E1766" s="17" t="s">
        <v>28</v>
      </c>
      <c r="F1766" s="290">
        <v>0</v>
      </c>
      <c r="G1766" s="38"/>
      <c r="H1766" s="44"/>
    </row>
    <row r="1767" spans="1:8" s="2" customFormat="1" ht="16.8" customHeight="1">
      <c r="A1767" s="38"/>
      <c r="B1767" s="44"/>
      <c r="C1767" s="289" t="s">
        <v>471</v>
      </c>
      <c r="D1767" s="289" t="s">
        <v>3858</v>
      </c>
      <c r="E1767" s="17" t="s">
        <v>28</v>
      </c>
      <c r="F1767" s="290">
        <v>1</v>
      </c>
      <c r="G1767" s="38"/>
      <c r="H1767" s="44"/>
    </row>
    <row r="1768" spans="1:8" s="2" customFormat="1" ht="16.8" customHeight="1">
      <c r="A1768" s="38"/>
      <c r="B1768" s="44"/>
      <c r="C1768" s="291" t="s">
        <v>6060</v>
      </c>
      <c r="D1768" s="38"/>
      <c r="E1768" s="38"/>
      <c r="F1768" s="38"/>
      <c r="G1768" s="38"/>
      <c r="H1768" s="44"/>
    </row>
    <row r="1769" spans="1:8" s="2" customFormat="1" ht="16.8" customHeight="1">
      <c r="A1769" s="38"/>
      <c r="B1769" s="44"/>
      <c r="C1769" s="289" t="s">
        <v>3855</v>
      </c>
      <c r="D1769" s="289" t="s">
        <v>3856</v>
      </c>
      <c r="E1769" s="17" t="s">
        <v>534</v>
      </c>
      <c r="F1769" s="290">
        <v>3</v>
      </c>
      <c r="G1769" s="38"/>
      <c r="H1769" s="44"/>
    </row>
    <row r="1770" spans="1:8" s="2" customFormat="1" ht="16.8" customHeight="1">
      <c r="A1770" s="38"/>
      <c r="B1770" s="44"/>
      <c r="C1770" s="285" t="s">
        <v>476</v>
      </c>
      <c r="D1770" s="286" t="s">
        <v>476</v>
      </c>
      <c r="E1770" s="287" t="s">
        <v>28</v>
      </c>
      <c r="F1770" s="288">
        <v>1</v>
      </c>
      <c r="G1770" s="38"/>
      <c r="H1770" s="44"/>
    </row>
    <row r="1771" spans="1:8" s="2" customFormat="1" ht="16.8" customHeight="1">
      <c r="A1771" s="38"/>
      <c r="B1771" s="44"/>
      <c r="C1771" s="289" t="s">
        <v>476</v>
      </c>
      <c r="D1771" s="289" t="s">
        <v>3865</v>
      </c>
      <c r="E1771" s="17" t="s">
        <v>28</v>
      </c>
      <c r="F1771" s="290">
        <v>1</v>
      </c>
      <c r="G1771" s="38"/>
      <c r="H1771" s="44"/>
    </row>
    <row r="1772" spans="1:8" s="2" customFormat="1" ht="16.8" customHeight="1">
      <c r="A1772" s="38"/>
      <c r="B1772" s="44"/>
      <c r="C1772" s="291" t="s">
        <v>6060</v>
      </c>
      <c r="D1772" s="38"/>
      <c r="E1772" s="38"/>
      <c r="F1772" s="38"/>
      <c r="G1772" s="38"/>
      <c r="H1772" s="44"/>
    </row>
    <row r="1773" spans="1:8" s="2" customFormat="1" ht="16.8" customHeight="1">
      <c r="A1773" s="38"/>
      <c r="B1773" s="44"/>
      <c r="C1773" s="289" t="s">
        <v>3862</v>
      </c>
      <c r="D1773" s="289" t="s">
        <v>3863</v>
      </c>
      <c r="E1773" s="17" t="s">
        <v>534</v>
      </c>
      <c r="F1773" s="290">
        <v>1</v>
      </c>
      <c r="G1773" s="38"/>
      <c r="H1773" s="44"/>
    </row>
    <row r="1774" spans="1:8" s="2" customFormat="1" ht="16.8" customHeight="1">
      <c r="A1774" s="38"/>
      <c r="B1774" s="44"/>
      <c r="C1774" s="285" t="s">
        <v>365</v>
      </c>
      <c r="D1774" s="286" t="s">
        <v>365</v>
      </c>
      <c r="E1774" s="287" t="s">
        <v>28</v>
      </c>
      <c r="F1774" s="288">
        <v>18.89</v>
      </c>
      <c r="G1774" s="38"/>
      <c r="H1774" s="44"/>
    </row>
    <row r="1775" spans="1:8" s="2" customFormat="1" ht="16.8" customHeight="1">
      <c r="A1775" s="38"/>
      <c r="B1775" s="44"/>
      <c r="C1775" s="289" t="s">
        <v>365</v>
      </c>
      <c r="D1775" s="289" t="s">
        <v>2736</v>
      </c>
      <c r="E1775" s="17" t="s">
        <v>28</v>
      </c>
      <c r="F1775" s="290">
        <v>18.89</v>
      </c>
      <c r="G1775" s="38"/>
      <c r="H1775" s="44"/>
    </row>
    <row r="1776" spans="1:8" s="2" customFormat="1" ht="16.8" customHeight="1">
      <c r="A1776" s="38"/>
      <c r="B1776" s="44"/>
      <c r="C1776" s="291" t="s">
        <v>6060</v>
      </c>
      <c r="D1776" s="38"/>
      <c r="E1776" s="38"/>
      <c r="F1776" s="38"/>
      <c r="G1776" s="38"/>
      <c r="H1776" s="44"/>
    </row>
    <row r="1777" spans="1:8" s="2" customFormat="1" ht="16.8" customHeight="1">
      <c r="A1777" s="38"/>
      <c r="B1777" s="44"/>
      <c r="C1777" s="289" t="s">
        <v>2732</v>
      </c>
      <c r="D1777" s="289" t="s">
        <v>2733</v>
      </c>
      <c r="E1777" s="17" t="s">
        <v>355</v>
      </c>
      <c r="F1777" s="290">
        <v>18.89</v>
      </c>
      <c r="G1777" s="38"/>
      <c r="H1777" s="44"/>
    </row>
    <row r="1778" spans="1:8" s="2" customFormat="1" ht="16.8" customHeight="1">
      <c r="A1778" s="38"/>
      <c r="B1778" s="44"/>
      <c r="C1778" s="285" t="s">
        <v>481</v>
      </c>
      <c r="D1778" s="286" t="s">
        <v>481</v>
      </c>
      <c r="E1778" s="287" t="s">
        <v>28</v>
      </c>
      <c r="F1778" s="288">
        <v>1.31</v>
      </c>
      <c r="G1778" s="38"/>
      <c r="H1778" s="44"/>
    </row>
    <row r="1779" spans="1:8" s="2" customFormat="1" ht="16.8" customHeight="1">
      <c r="A1779" s="38"/>
      <c r="B1779" s="44"/>
      <c r="C1779" s="289" t="s">
        <v>28</v>
      </c>
      <c r="D1779" s="289" t="s">
        <v>2669</v>
      </c>
      <c r="E1779" s="17" t="s">
        <v>28</v>
      </c>
      <c r="F1779" s="290">
        <v>0</v>
      </c>
      <c r="G1779" s="38"/>
      <c r="H1779" s="44"/>
    </row>
    <row r="1780" spans="1:8" s="2" customFormat="1" ht="16.8" customHeight="1">
      <c r="A1780" s="38"/>
      <c r="B1780" s="44"/>
      <c r="C1780" s="289" t="s">
        <v>481</v>
      </c>
      <c r="D1780" s="289" t="s">
        <v>3871</v>
      </c>
      <c r="E1780" s="17" t="s">
        <v>28</v>
      </c>
      <c r="F1780" s="290">
        <v>1.31</v>
      </c>
      <c r="G1780" s="38"/>
      <c r="H1780" s="44"/>
    </row>
    <row r="1781" spans="1:8" s="2" customFormat="1" ht="16.8" customHeight="1">
      <c r="A1781" s="38"/>
      <c r="B1781" s="44"/>
      <c r="C1781" s="291" t="s">
        <v>6060</v>
      </c>
      <c r="D1781" s="38"/>
      <c r="E1781" s="38"/>
      <c r="F1781" s="38"/>
      <c r="G1781" s="38"/>
      <c r="H1781" s="44"/>
    </row>
    <row r="1782" spans="1:8" s="2" customFormat="1" ht="16.8" customHeight="1">
      <c r="A1782" s="38"/>
      <c r="B1782" s="44"/>
      <c r="C1782" s="289" t="s">
        <v>3868</v>
      </c>
      <c r="D1782" s="289" t="s">
        <v>3869</v>
      </c>
      <c r="E1782" s="17" t="s">
        <v>612</v>
      </c>
      <c r="F1782" s="290">
        <v>10.27</v>
      </c>
      <c r="G1782" s="38"/>
      <c r="H1782" s="44"/>
    </row>
    <row r="1783" spans="1:8" s="2" customFormat="1" ht="16.8" customHeight="1">
      <c r="A1783" s="38"/>
      <c r="B1783" s="44"/>
      <c r="C1783" s="285" t="s">
        <v>497</v>
      </c>
      <c r="D1783" s="286" t="s">
        <v>497</v>
      </c>
      <c r="E1783" s="287" t="s">
        <v>28</v>
      </c>
      <c r="F1783" s="288">
        <v>1.42</v>
      </c>
      <c r="G1783" s="38"/>
      <c r="H1783" s="44"/>
    </row>
    <row r="1784" spans="1:8" s="2" customFormat="1" ht="16.8" customHeight="1">
      <c r="A1784" s="38"/>
      <c r="B1784" s="44"/>
      <c r="C1784" s="289" t="s">
        <v>28</v>
      </c>
      <c r="D1784" s="289" t="s">
        <v>2669</v>
      </c>
      <c r="E1784" s="17" t="s">
        <v>28</v>
      </c>
      <c r="F1784" s="290">
        <v>0</v>
      </c>
      <c r="G1784" s="38"/>
      <c r="H1784" s="44"/>
    </row>
    <row r="1785" spans="1:8" s="2" customFormat="1" ht="16.8" customHeight="1">
      <c r="A1785" s="38"/>
      <c r="B1785" s="44"/>
      <c r="C1785" s="289" t="s">
        <v>497</v>
      </c>
      <c r="D1785" s="289" t="s">
        <v>3886</v>
      </c>
      <c r="E1785" s="17" t="s">
        <v>28</v>
      </c>
      <c r="F1785" s="290">
        <v>1.42</v>
      </c>
      <c r="G1785" s="38"/>
      <c r="H1785" s="44"/>
    </row>
    <row r="1786" spans="1:8" s="2" customFormat="1" ht="16.8" customHeight="1">
      <c r="A1786" s="38"/>
      <c r="B1786" s="44"/>
      <c r="C1786" s="291" t="s">
        <v>6060</v>
      </c>
      <c r="D1786" s="38"/>
      <c r="E1786" s="38"/>
      <c r="F1786" s="38"/>
      <c r="G1786" s="38"/>
      <c r="H1786" s="44"/>
    </row>
    <row r="1787" spans="1:8" s="2" customFormat="1" ht="16.8" customHeight="1">
      <c r="A1787" s="38"/>
      <c r="B1787" s="44"/>
      <c r="C1787" s="289" t="s">
        <v>3883</v>
      </c>
      <c r="D1787" s="289" t="s">
        <v>3884</v>
      </c>
      <c r="E1787" s="17" t="s">
        <v>612</v>
      </c>
      <c r="F1787" s="290">
        <v>4.42</v>
      </c>
      <c r="G1787" s="38"/>
      <c r="H1787" s="44"/>
    </row>
    <row r="1788" spans="1:8" s="2" customFormat="1" ht="16.8" customHeight="1">
      <c r="A1788" s="38"/>
      <c r="B1788" s="44"/>
      <c r="C1788" s="285" t="s">
        <v>505</v>
      </c>
      <c r="D1788" s="286" t="s">
        <v>505</v>
      </c>
      <c r="E1788" s="287" t="s">
        <v>28</v>
      </c>
      <c r="F1788" s="288">
        <v>4.09</v>
      </c>
      <c r="G1788" s="38"/>
      <c r="H1788" s="44"/>
    </row>
    <row r="1789" spans="1:8" s="2" customFormat="1" ht="16.8" customHeight="1">
      <c r="A1789" s="38"/>
      <c r="B1789" s="44"/>
      <c r="C1789" s="289" t="s">
        <v>28</v>
      </c>
      <c r="D1789" s="289" t="s">
        <v>2864</v>
      </c>
      <c r="E1789" s="17" t="s">
        <v>28</v>
      </c>
      <c r="F1789" s="290">
        <v>0</v>
      </c>
      <c r="G1789" s="38"/>
      <c r="H1789" s="44"/>
    </row>
    <row r="1790" spans="1:8" s="2" customFormat="1" ht="16.8" customHeight="1">
      <c r="A1790" s="38"/>
      <c r="B1790" s="44"/>
      <c r="C1790" s="289" t="s">
        <v>505</v>
      </c>
      <c r="D1790" s="289" t="s">
        <v>3895</v>
      </c>
      <c r="E1790" s="17" t="s">
        <v>28</v>
      </c>
      <c r="F1790" s="290">
        <v>4.09</v>
      </c>
      <c r="G1790" s="38"/>
      <c r="H1790" s="44"/>
    </row>
    <row r="1791" spans="1:8" s="2" customFormat="1" ht="16.8" customHeight="1">
      <c r="A1791" s="38"/>
      <c r="B1791" s="44"/>
      <c r="C1791" s="291" t="s">
        <v>6060</v>
      </c>
      <c r="D1791" s="38"/>
      <c r="E1791" s="38"/>
      <c r="F1791" s="38"/>
      <c r="G1791" s="38"/>
      <c r="H1791" s="44"/>
    </row>
    <row r="1792" spans="1:8" s="2" customFormat="1" ht="16.8" customHeight="1">
      <c r="A1792" s="38"/>
      <c r="B1792" s="44"/>
      <c r="C1792" s="289" t="s">
        <v>3892</v>
      </c>
      <c r="D1792" s="289" t="s">
        <v>3893</v>
      </c>
      <c r="E1792" s="17" t="s">
        <v>612</v>
      </c>
      <c r="F1792" s="290">
        <v>7.06</v>
      </c>
      <c r="G1792" s="38"/>
      <c r="H1792" s="44"/>
    </row>
    <row r="1793" spans="1:8" s="2" customFormat="1" ht="16.8" customHeight="1">
      <c r="A1793" s="38"/>
      <c r="B1793" s="44"/>
      <c r="C1793" s="285" t="s">
        <v>511</v>
      </c>
      <c r="D1793" s="286" t="s">
        <v>511</v>
      </c>
      <c r="E1793" s="287" t="s">
        <v>28</v>
      </c>
      <c r="F1793" s="288">
        <v>5.46</v>
      </c>
      <c r="G1793" s="38"/>
      <c r="H1793" s="44"/>
    </row>
    <row r="1794" spans="1:8" s="2" customFormat="1" ht="16.8" customHeight="1">
      <c r="A1794" s="38"/>
      <c r="B1794" s="44"/>
      <c r="C1794" s="289" t="s">
        <v>28</v>
      </c>
      <c r="D1794" s="289" t="s">
        <v>2864</v>
      </c>
      <c r="E1794" s="17" t="s">
        <v>28</v>
      </c>
      <c r="F1794" s="290">
        <v>0</v>
      </c>
      <c r="G1794" s="38"/>
      <c r="H1794" s="44"/>
    </row>
    <row r="1795" spans="1:8" s="2" customFormat="1" ht="16.8" customHeight="1">
      <c r="A1795" s="38"/>
      <c r="B1795" s="44"/>
      <c r="C1795" s="289" t="s">
        <v>511</v>
      </c>
      <c r="D1795" s="289" t="s">
        <v>3902</v>
      </c>
      <c r="E1795" s="17" t="s">
        <v>28</v>
      </c>
      <c r="F1795" s="290">
        <v>5.46</v>
      </c>
      <c r="G1795" s="38"/>
      <c r="H1795" s="44"/>
    </row>
    <row r="1796" spans="1:8" s="2" customFormat="1" ht="16.8" customHeight="1">
      <c r="A1796" s="38"/>
      <c r="B1796" s="44"/>
      <c r="C1796" s="291" t="s">
        <v>6060</v>
      </c>
      <c r="D1796" s="38"/>
      <c r="E1796" s="38"/>
      <c r="F1796" s="38"/>
      <c r="G1796" s="38"/>
      <c r="H1796" s="44"/>
    </row>
    <row r="1797" spans="1:8" s="2" customFormat="1" ht="16.8" customHeight="1">
      <c r="A1797" s="38"/>
      <c r="B1797" s="44"/>
      <c r="C1797" s="289" t="s">
        <v>3899</v>
      </c>
      <c r="D1797" s="289" t="s">
        <v>3900</v>
      </c>
      <c r="E1797" s="17" t="s">
        <v>612</v>
      </c>
      <c r="F1797" s="290">
        <v>9.5</v>
      </c>
      <c r="G1797" s="38"/>
      <c r="H1797" s="44"/>
    </row>
    <row r="1798" spans="1:8" s="2" customFormat="1" ht="16.8" customHeight="1">
      <c r="A1798" s="38"/>
      <c r="B1798" s="44"/>
      <c r="C1798" s="285" t="s">
        <v>517</v>
      </c>
      <c r="D1798" s="286" t="s">
        <v>517</v>
      </c>
      <c r="E1798" s="287" t="s">
        <v>28</v>
      </c>
      <c r="F1798" s="288">
        <v>2.72</v>
      </c>
      <c r="G1798" s="38"/>
      <c r="H1798" s="44"/>
    </row>
    <row r="1799" spans="1:8" s="2" customFormat="1" ht="16.8" customHeight="1">
      <c r="A1799" s="38"/>
      <c r="B1799" s="44"/>
      <c r="C1799" s="289" t="s">
        <v>28</v>
      </c>
      <c r="D1799" s="289" t="s">
        <v>2669</v>
      </c>
      <c r="E1799" s="17" t="s">
        <v>28</v>
      </c>
      <c r="F1799" s="290">
        <v>0</v>
      </c>
      <c r="G1799" s="38"/>
      <c r="H1799" s="44"/>
    </row>
    <row r="1800" spans="1:8" s="2" customFormat="1" ht="16.8" customHeight="1">
      <c r="A1800" s="38"/>
      <c r="B1800" s="44"/>
      <c r="C1800" s="289" t="s">
        <v>517</v>
      </c>
      <c r="D1800" s="289" t="s">
        <v>3909</v>
      </c>
      <c r="E1800" s="17" t="s">
        <v>28</v>
      </c>
      <c r="F1800" s="290">
        <v>2.72</v>
      </c>
      <c r="G1800" s="38"/>
      <c r="H1800" s="44"/>
    </row>
    <row r="1801" spans="1:8" s="2" customFormat="1" ht="16.8" customHeight="1">
      <c r="A1801" s="38"/>
      <c r="B1801" s="44"/>
      <c r="C1801" s="291" t="s">
        <v>6060</v>
      </c>
      <c r="D1801" s="38"/>
      <c r="E1801" s="38"/>
      <c r="F1801" s="38"/>
      <c r="G1801" s="38"/>
      <c r="H1801" s="44"/>
    </row>
    <row r="1802" spans="1:8" s="2" customFormat="1" ht="16.8" customHeight="1">
      <c r="A1802" s="38"/>
      <c r="B1802" s="44"/>
      <c r="C1802" s="289" t="s">
        <v>3906</v>
      </c>
      <c r="D1802" s="289" t="s">
        <v>3907</v>
      </c>
      <c r="E1802" s="17" t="s">
        <v>612</v>
      </c>
      <c r="F1802" s="290">
        <v>2.72</v>
      </c>
      <c r="G1802" s="38"/>
      <c r="H1802" s="44"/>
    </row>
    <row r="1803" spans="1:8" s="2" customFormat="1" ht="16.8" customHeight="1">
      <c r="A1803" s="38"/>
      <c r="B1803" s="44"/>
      <c r="C1803" s="285" t="s">
        <v>523</v>
      </c>
      <c r="D1803" s="286" t="s">
        <v>523</v>
      </c>
      <c r="E1803" s="287" t="s">
        <v>28</v>
      </c>
      <c r="F1803" s="288">
        <v>0.4</v>
      </c>
      <c r="G1803" s="38"/>
      <c r="H1803" s="44"/>
    </row>
    <row r="1804" spans="1:8" s="2" customFormat="1" ht="16.8" customHeight="1">
      <c r="A1804" s="38"/>
      <c r="B1804" s="44"/>
      <c r="C1804" s="289" t="s">
        <v>28</v>
      </c>
      <c r="D1804" s="289" t="s">
        <v>2669</v>
      </c>
      <c r="E1804" s="17" t="s">
        <v>28</v>
      </c>
      <c r="F1804" s="290">
        <v>0</v>
      </c>
      <c r="G1804" s="38"/>
      <c r="H1804" s="44"/>
    </row>
    <row r="1805" spans="1:8" s="2" customFormat="1" ht="16.8" customHeight="1">
      <c r="A1805" s="38"/>
      <c r="B1805" s="44"/>
      <c r="C1805" s="289" t="s">
        <v>523</v>
      </c>
      <c r="D1805" s="289" t="s">
        <v>3915</v>
      </c>
      <c r="E1805" s="17" t="s">
        <v>28</v>
      </c>
      <c r="F1805" s="290">
        <v>0.4</v>
      </c>
      <c r="G1805" s="38"/>
      <c r="H1805" s="44"/>
    </row>
    <row r="1806" spans="1:8" s="2" customFormat="1" ht="16.8" customHeight="1">
      <c r="A1806" s="38"/>
      <c r="B1806" s="44"/>
      <c r="C1806" s="291" t="s">
        <v>6060</v>
      </c>
      <c r="D1806" s="38"/>
      <c r="E1806" s="38"/>
      <c r="F1806" s="38"/>
      <c r="G1806" s="38"/>
      <c r="H1806" s="44"/>
    </row>
    <row r="1807" spans="1:8" s="2" customFormat="1" ht="16.8" customHeight="1">
      <c r="A1807" s="38"/>
      <c r="B1807" s="44"/>
      <c r="C1807" s="289" t="s">
        <v>3912</v>
      </c>
      <c r="D1807" s="289" t="s">
        <v>3913</v>
      </c>
      <c r="E1807" s="17" t="s">
        <v>612</v>
      </c>
      <c r="F1807" s="290">
        <v>3.6</v>
      </c>
      <c r="G1807" s="38"/>
      <c r="H1807" s="44"/>
    </row>
    <row r="1808" spans="1:8" s="2" customFormat="1" ht="16.8" customHeight="1">
      <c r="A1808" s="38"/>
      <c r="B1808" s="44"/>
      <c r="C1808" s="285" t="s">
        <v>529</v>
      </c>
      <c r="D1808" s="286" t="s">
        <v>529</v>
      </c>
      <c r="E1808" s="287" t="s">
        <v>28</v>
      </c>
      <c r="F1808" s="288">
        <v>0.3</v>
      </c>
      <c r="G1808" s="38"/>
      <c r="H1808" s="44"/>
    </row>
    <row r="1809" spans="1:8" s="2" customFormat="1" ht="16.8" customHeight="1">
      <c r="A1809" s="38"/>
      <c r="B1809" s="44"/>
      <c r="C1809" s="289" t="s">
        <v>28</v>
      </c>
      <c r="D1809" s="289" t="s">
        <v>2669</v>
      </c>
      <c r="E1809" s="17" t="s">
        <v>28</v>
      </c>
      <c r="F1809" s="290">
        <v>0</v>
      </c>
      <c r="G1809" s="38"/>
      <c r="H1809" s="44"/>
    </row>
    <row r="1810" spans="1:8" s="2" customFormat="1" ht="16.8" customHeight="1">
      <c r="A1810" s="38"/>
      <c r="B1810" s="44"/>
      <c r="C1810" s="289" t="s">
        <v>529</v>
      </c>
      <c r="D1810" s="289" t="s">
        <v>3922</v>
      </c>
      <c r="E1810" s="17" t="s">
        <v>28</v>
      </c>
      <c r="F1810" s="290">
        <v>0.3</v>
      </c>
      <c r="G1810" s="38"/>
      <c r="H1810" s="44"/>
    </row>
    <row r="1811" spans="1:8" s="2" customFormat="1" ht="16.8" customHeight="1">
      <c r="A1811" s="38"/>
      <c r="B1811" s="44"/>
      <c r="C1811" s="291" t="s">
        <v>6060</v>
      </c>
      <c r="D1811" s="38"/>
      <c r="E1811" s="38"/>
      <c r="F1811" s="38"/>
      <c r="G1811" s="38"/>
      <c r="H1811" s="44"/>
    </row>
    <row r="1812" spans="1:8" s="2" customFormat="1" ht="16.8" customHeight="1">
      <c r="A1812" s="38"/>
      <c r="B1812" s="44"/>
      <c r="C1812" s="289" t="s">
        <v>3919</v>
      </c>
      <c r="D1812" s="289" t="s">
        <v>3920</v>
      </c>
      <c r="E1812" s="17" t="s">
        <v>612</v>
      </c>
      <c r="F1812" s="290">
        <v>0.3</v>
      </c>
      <c r="G1812" s="38"/>
      <c r="H1812" s="44"/>
    </row>
    <row r="1813" spans="1:8" s="2" customFormat="1" ht="16.8" customHeight="1">
      <c r="A1813" s="38"/>
      <c r="B1813" s="44"/>
      <c r="C1813" s="285" t="s">
        <v>371</v>
      </c>
      <c r="D1813" s="286" t="s">
        <v>371</v>
      </c>
      <c r="E1813" s="287" t="s">
        <v>28</v>
      </c>
      <c r="F1813" s="288">
        <v>1.099</v>
      </c>
      <c r="G1813" s="38"/>
      <c r="H1813" s="44"/>
    </row>
    <row r="1814" spans="1:8" s="2" customFormat="1" ht="16.8" customHeight="1">
      <c r="A1814" s="38"/>
      <c r="B1814" s="44"/>
      <c r="C1814" s="289" t="s">
        <v>28</v>
      </c>
      <c r="D1814" s="289" t="s">
        <v>2745</v>
      </c>
      <c r="E1814" s="17" t="s">
        <v>28</v>
      </c>
      <c r="F1814" s="290">
        <v>0</v>
      </c>
      <c r="G1814" s="38"/>
      <c r="H1814" s="44"/>
    </row>
    <row r="1815" spans="1:8" s="2" customFormat="1" ht="16.8" customHeight="1">
      <c r="A1815" s="38"/>
      <c r="B1815" s="44"/>
      <c r="C1815" s="289" t="s">
        <v>28</v>
      </c>
      <c r="D1815" s="289" t="s">
        <v>2747</v>
      </c>
      <c r="E1815" s="17" t="s">
        <v>28</v>
      </c>
      <c r="F1815" s="290">
        <v>0</v>
      </c>
      <c r="G1815" s="38"/>
      <c r="H1815" s="44"/>
    </row>
    <row r="1816" spans="1:8" s="2" customFormat="1" ht="16.8" customHeight="1">
      <c r="A1816" s="38"/>
      <c r="B1816" s="44"/>
      <c r="C1816" s="289" t="s">
        <v>371</v>
      </c>
      <c r="D1816" s="289" t="s">
        <v>2749</v>
      </c>
      <c r="E1816" s="17" t="s">
        <v>28</v>
      </c>
      <c r="F1816" s="290">
        <v>1.099</v>
      </c>
      <c r="G1816" s="38"/>
      <c r="H1816" s="44"/>
    </row>
    <row r="1817" spans="1:8" s="2" customFormat="1" ht="16.8" customHeight="1">
      <c r="A1817" s="38"/>
      <c r="B1817" s="44"/>
      <c r="C1817" s="291" t="s">
        <v>6060</v>
      </c>
      <c r="D1817" s="38"/>
      <c r="E1817" s="38"/>
      <c r="F1817" s="38"/>
      <c r="G1817" s="38"/>
      <c r="H1817" s="44"/>
    </row>
    <row r="1818" spans="1:8" s="2" customFormat="1" ht="16.8" customHeight="1">
      <c r="A1818" s="38"/>
      <c r="B1818" s="44"/>
      <c r="C1818" s="289" t="s">
        <v>2741</v>
      </c>
      <c r="D1818" s="289" t="s">
        <v>2742</v>
      </c>
      <c r="E1818" s="17" t="s">
        <v>355</v>
      </c>
      <c r="F1818" s="290">
        <v>3.482</v>
      </c>
      <c r="G1818" s="38"/>
      <c r="H1818" s="44"/>
    </row>
    <row r="1819" spans="1:8" s="2" customFormat="1" ht="16.8" customHeight="1">
      <c r="A1819" s="38"/>
      <c r="B1819" s="44"/>
      <c r="C1819" s="285" t="s">
        <v>566</v>
      </c>
      <c r="D1819" s="286" t="s">
        <v>566</v>
      </c>
      <c r="E1819" s="287" t="s">
        <v>28</v>
      </c>
      <c r="F1819" s="288">
        <v>1.25</v>
      </c>
      <c r="G1819" s="38"/>
      <c r="H1819" s="44"/>
    </row>
    <row r="1820" spans="1:8" s="2" customFormat="1" ht="16.8" customHeight="1">
      <c r="A1820" s="38"/>
      <c r="B1820" s="44"/>
      <c r="C1820" s="289" t="s">
        <v>28</v>
      </c>
      <c r="D1820" s="289" t="s">
        <v>2669</v>
      </c>
      <c r="E1820" s="17" t="s">
        <v>28</v>
      </c>
      <c r="F1820" s="290">
        <v>0</v>
      </c>
      <c r="G1820" s="38"/>
      <c r="H1820" s="44"/>
    </row>
    <row r="1821" spans="1:8" s="2" customFormat="1" ht="16.8" customHeight="1">
      <c r="A1821" s="38"/>
      <c r="B1821" s="44"/>
      <c r="C1821" s="289" t="s">
        <v>566</v>
      </c>
      <c r="D1821" s="289" t="s">
        <v>2873</v>
      </c>
      <c r="E1821" s="17" t="s">
        <v>28</v>
      </c>
      <c r="F1821" s="290">
        <v>1.25</v>
      </c>
      <c r="G1821" s="38"/>
      <c r="H1821" s="44"/>
    </row>
    <row r="1822" spans="1:8" s="2" customFormat="1" ht="16.8" customHeight="1">
      <c r="A1822" s="38"/>
      <c r="B1822" s="44"/>
      <c r="C1822" s="291" t="s">
        <v>6060</v>
      </c>
      <c r="D1822" s="38"/>
      <c r="E1822" s="38"/>
      <c r="F1822" s="38"/>
      <c r="G1822" s="38"/>
      <c r="H1822" s="44"/>
    </row>
    <row r="1823" spans="1:8" s="2" customFormat="1" ht="12">
      <c r="A1823" s="38"/>
      <c r="B1823" s="44"/>
      <c r="C1823" s="289" t="s">
        <v>2870</v>
      </c>
      <c r="D1823" s="289" t="s">
        <v>2871</v>
      </c>
      <c r="E1823" s="17" t="s">
        <v>612</v>
      </c>
      <c r="F1823" s="290">
        <v>1.25</v>
      </c>
      <c r="G1823" s="38"/>
      <c r="H1823" s="44"/>
    </row>
    <row r="1824" spans="1:8" s="2" customFormat="1" ht="16.8" customHeight="1">
      <c r="A1824" s="38"/>
      <c r="B1824" s="44"/>
      <c r="C1824" s="285" t="s">
        <v>583</v>
      </c>
      <c r="D1824" s="286" t="s">
        <v>583</v>
      </c>
      <c r="E1824" s="287" t="s">
        <v>28</v>
      </c>
      <c r="F1824" s="288">
        <v>3.03</v>
      </c>
      <c r="G1824" s="38"/>
      <c r="H1824" s="44"/>
    </row>
    <row r="1825" spans="1:8" s="2" customFormat="1" ht="16.8" customHeight="1">
      <c r="A1825" s="38"/>
      <c r="B1825" s="44"/>
      <c r="C1825" s="289" t="s">
        <v>28</v>
      </c>
      <c r="D1825" s="289" t="s">
        <v>2882</v>
      </c>
      <c r="E1825" s="17" t="s">
        <v>28</v>
      </c>
      <c r="F1825" s="290">
        <v>0</v>
      </c>
      <c r="G1825" s="38"/>
      <c r="H1825" s="44"/>
    </row>
    <row r="1826" spans="1:8" s="2" customFormat="1" ht="16.8" customHeight="1">
      <c r="A1826" s="38"/>
      <c r="B1826" s="44"/>
      <c r="C1826" s="289" t="s">
        <v>28</v>
      </c>
      <c r="D1826" s="289" t="s">
        <v>2883</v>
      </c>
      <c r="E1826" s="17" t="s">
        <v>28</v>
      </c>
      <c r="F1826" s="290">
        <v>0</v>
      </c>
      <c r="G1826" s="38"/>
      <c r="H1826" s="44"/>
    </row>
    <row r="1827" spans="1:8" s="2" customFormat="1" ht="16.8" customHeight="1">
      <c r="A1827" s="38"/>
      <c r="B1827" s="44"/>
      <c r="C1827" s="289" t="s">
        <v>28</v>
      </c>
      <c r="D1827" s="289" t="s">
        <v>2884</v>
      </c>
      <c r="E1827" s="17" t="s">
        <v>28</v>
      </c>
      <c r="F1827" s="290">
        <v>0</v>
      </c>
      <c r="G1827" s="38"/>
      <c r="H1827" s="44"/>
    </row>
    <row r="1828" spans="1:8" s="2" customFormat="1" ht="16.8" customHeight="1">
      <c r="A1828" s="38"/>
      <c r="B1828" s="44"/>
      <c r="C1828" s="289" t="s">
        <v>583</v>
      </c>
      <c r="D1828" s="289" t="s">
        <v>2885</v>
      </c>
      <c r="E1828" s="17" t="s">
        <v>28</v>
      </c>
      <c r="F1828" s="290">
        <v>3.03</v>
      </c>
      <c r="G1828" s="38"/>
      <c r="H1828" s="44"/>
    </row>
    <row r="1829" spans="1:8" s="2" customFormat="1" ht="16.8" customHeight="1">
      <c r="A1829" s="38"/>
      <c r="B1829" s="44"/>
      <c r="C1829" s="291" t="s">
        <v>6060</v>
      </c>
      <c r="D1829" s="38"/>
      <c r="E1829" s="38"/>
      <c r="F1829" s="38"/>
      <c r="G1829" s="38"/>
      <c r="H1829" s="44"/>
    </row>
    <row r="1830" spans="1:8" s="2" customFormat="1" ht="12">
      <c r="A1830" s="38"/>
      <c r="B1830" s="44"/>
      <c r="C1830" s="289" t="s">
        <v>2879</v>
      </c>
      <c r="D1830" s="289" t="s">
        <v>2880</v>
      </c>
      <c r="E1830" s="17" t="s">
        <v>612</v>
      </c>
      <c r="F1830" s="290">
        <v>35.72</v>
      </c>
      <c r="G1830" s="38"/>
      <c r="H1830" s="44"/>
    </row>
    <row r="1831" spans="1:8" s="2" customFormat="1" ht="16.8" customHeight="1">
      <c r="A1831" s="38"/>
      <c r="B1831" s="44"/>
      <c r="C1831" s="285" t="s">
        <v>592</v>
      </c>
      <c r="D1831" s="286" t="s">
        <v>592</v>
      </c>
      <c r="E1831" s="287" t="s">
        <v>28</v>
      </c>
      <c r="F1831" s="288">
        <v>3.03</v>
      </c>
      <c r="G1831" s="38"/>
      <c r="H1831" s="44"/>
    </row>
    <row r="1832" spans="1:8" s="2" customFormat="1" ht="16.8" customHeight="1">
      <c r="A1832" s="38"/>
      <c r="B1832" s="44"/>
      <c r="C1832" s="289" t="s">
        <v>28</v>
      </c>
      <c r="D1832" s="289" t="s">
        <v>2882</v>
      </c>
      <c r="E1832" s="17" t="s">
        <v>28</v>
      </c>
      <c r="F1832" s="290">
        <v>0</v>
      </c>
      <c r="G1832" s="38"/>
      <c r="H1832" s="44"/>
    </row>
    <row r="1833" spans="1:8" s="2" customFormat="1" ht="16.8" customHeight="1">
      <c r="A1833" s="38"/>
      <c r="B1833" s="44"/>
      <c r="C1833" s="289" t="s">
        <v>592</v>
      </c>
      <c r="D1833" s="289" t="s">
        <v>2912</v>
      </c>
      <c r="E1833" s="17" t="s">
        <v>28</v>
      </c>
      <c r="F1833" s="290">
        <v>3.03</v>
      </c>
      <c r="G1833" s="38"/>
      <c r="H1833" s="44"/>
    </row>
    <row r="1834" spans="1:8" s="2" customFormat="1" ht="16.8" customHeight="1">
      <c r="A1834" s="38"/>
      <c r="B1834" s="44"/>
      <c r="C1834" s="291" t="s">
        <v>6060</v>
      </c>
      <c r="D1834" s="38"/>
      <c r="E1834" s="38"/>
      <c r="F1834" s="38"/>
      <c r="G1834" s="38"/>
      <c r="H1834" s="44"/>
    </row>
    <row r="1835" spans="1:8" s="2" customFormat="1" ht="16.8" customHeight="1">
      <c r="A1835" s="38"/>
      <c r="B1835" s="44"/>
      <c r="C1835" s="289" t="s">
        <v>2909</v>
      </c>
      <c r="D1835" s="289" t="s">
        <v>2910</v>
      </c>
      <c r="E1835" s="17" t="s">
        <v>612</v>
      </c>
      <c r="F1835" s="290">
        <v>3.03</v>
      </c>
      <c r="G1835" s="38"/>
      <c r="H1835" s="44"/>
    </row>
    <row r="1836" spans="1:8" s="2" customFormat="1" ht="16.8" customHeight="1">
      <c r="A1836" s="38"/>
      <c r="B1836" s="44"/>
      <c r="C1836" s="285" t="s">
        <v>598</v>
      </c>
      <c r="D1836" s="286" t="s">
        <v>598</v>
      </c>
      <c r="E1836" s="287" t="s">
        <v>28</v>
      </c>
      <c r="F1836" s="288">
        <v>13.92</v>
      </c>
      <c r="G1836" s="38"/>
      <c r="H1836" s="44"/>
    </row>
    <row r="1837" spans="1:8" s="2" customFormat="1" ht="16.8" customHeight="1">
      <c r="A1837" s="38"/>
      <c r="B1837" s="44"/>
      <c r="C1837" s="289" t="s">
        <v>598</v>
      </c>
      <c r="D1837" s="289" t="s">
        <v>2918</v>
      </c>
      <c r="E1837" s="17" t="s">
        <v>28</v>
      </c>
      <c r="F1837" s="290">
        <v>13.92</v>
      </c>
      <c r="G1837" s="38"/>
      <c r="H1837" s="44"/>
    </row>
    <row r="1838" spans="1:8" s="2" customFormat="1" ht="16.8" customHeight="1">
      <c r="A1838" s="38"/>
      <c r="B1838" s="44"/>
      <c r="C1838" s="291" t="s">
        <v>6060</v>
      </c>
      <c r="D1838" s="38"/>
      <c r="E1838" s="38"/>
      <c r="F1838" s="38"/>
      <c r="G1838" s="38"/>
      <c r="H1838" s="44"/>
    </row>
    <row r="1839" spans="1:8" s="2" customFormat="1" ht="16.8" customHeight="1">
      <c r="A1839" s="38"/>
      <c r="B1839" s="44"/>
      <c r="C1839" s="289" t="s">
        <v>2915</v>
      </c>
      <c r="D1839" s="289" t="s">
        <v>2916</v>
      </c>
      <c r="E1839" s="17" t="s">
        <v>612</v>
      </c>
      <c r="F1839" s="290">
        <v>13.92</v>
      </c>
      <c r="G1839" s="38"/>
      <c r="H1839" s="44"/>
    </row>
    <row r="1840" spans="1:8" s="2" customFormat="1" ht="16.8" customHeight="1">
      <c r="A1840" s="38"/>
      <c r="B1840" s="44"/>
      <c r="C1840" s="285" t="s">
        <v>614</v>
      </c>
      <c r="D1840" s="286" t="s">
        <v>614</v>
      </c>
      <c r="E1840" s="287" t="s">
        <v>28</v>
      </c>
      <c r="F1840" s="288">
        <v>13.4</v>
      </c>
      <c r="G1840" s="38"/>
      <c r="H1840" s="44"/>
    </row>
    <row r="1841" spans="1:8" s="2" customFormat="1" ht="16.8" customHeight="1">
      <c r="A1841" s="38"/>
      <c r="B1841" s="44"/>
      <c r="C1841" s="289" t="s">
        <v>28</v>
      </c>
      <c r="D1841" s="289" t="s">
        <v>2882</v>
      </c>
      <c r="E1841" s="17" t="s">
        <v>28</v>
      </c>
      <c r="F1841" s="290">
        <v>0</v>
      </c>
      <c r="G1841" s="38"/>
      <c r="H1841" s="44"/>
    </row>
    <row r="1842" spans="1:8" s="2" customFormat="1" ht="16.8" customHeight="1">
      <c r="A1842" s="38"/>
      <c r="B1842" s="44"/>
      <c r="C1842" s="289" t="s">
        <v>614</v>
      </c>
      <c r="D1842" s="289" t="s">
        <v>2923</v>
      </c>
      <c r="E1842" s="17" t="s">
        <v>28</v>
      </c>
      <c r="F1842" s="290">
        <v>13.4</v>
      </c>
      <c r="G1842" s="38"/>
      <c r="H1842" s="44"/>
    </row>
    <row r="1843" spans="1:8" s="2" customFormat="1" ht="16.8" customHeight="1">
      <c r="A1843" s="38"/>
      <c r="B1843" s="44"/>
      <c r="C1843" s="291" t="s">
        <v>6060</v>
      </c>
      <c r="D1843" s="38"/>
      <c r="E1843" s="38"/>
      <c r="F1843" s="38"/>
      <c r="G1843" s="38"/>
      <c r="H1843" s="44"/>
    </row>
    <row r="1844" spans="1:8" s="2" customFormat="1" ht="16.8" customHeight="1">
      <c r="A1844" s="38"/>
      <c r="B1844" s="44"/>
      <c r="C1844" s="289" t="s">
        <v>2920</v>
      </c>
      <c r="D1844" s="289" t="s">
        <v>2921</v>
      </c>
      <c r="E1844" s="17" t="s">
        <v>612</v>
      </c>
      <c r="F1844" s="290">
        <v>13.4</v>
      </c>
      <c r="G1844" s="38"/>
      <c r="H1844" s="44"/>
    </row>
    <row r="1845" spans="1:8" s="2" customFormat="1" ht="16.8" customHeight="1">
      <c r="A1845" s="38"/>
      <c r="B1845" s="44"/>
      <c r="C1845" s="285" t="s">
        <v>620</v>
      </c>
      <c r="D1845" s="286" t="s">
        <v>620</v>
      </c>
      <c r="E1845" s="287" t="s">
        <v>28</v>
      </c>
      <c r="F1845" s="288">
        <v>2.4</v>
      </c>
      <c r="G1845" s="38"/>
      <c r="H1845" s="44"/>
    </row>
    <row r="1846" spans="1:8" s="2" customFormat="1" ht="16.8" customHeight="1">
      <c r="A1846" s="38"/>
      <c r="B1846" s="44"/>
      <c r="C1846" s="289" t="s">
        <v>28</v>
      </c>
      <c r="D1846" s="289" t="s">
        <v>2882</v>
      </c>
      <c r="E1846" s="17" t="s">
        <v>28</v>
      </c>
      <c r="F1846" s="290">
        <v>0</v>
      </c>
      <c r="G1846" s="38"/>
      <c r="H1846" s="44"/>
    </row>
    <row r="1847" spans="1:8" s="2" customFormat="1" ht="16.8" customHeight="1">
      <c r="A1847" s="38"/>
      <c r="B1847" s="44"/>
      <c r="C1847" s="289" t="s">
        <v>620</v>
      </c>
      <c r="D1847" s="289" t="s">
        <v>2929</v>
      </c>
      <c r="E1847" s="17" t="s">
        <v>28</v>
      </c>
      <c r="F1847" s="290">
        <v>2.4</v>
      </c>
      <c r="G1847" s="38"/>
      <c r="H1847" s="44"/>
    </row>
    <row r="1848" spans="1:8" s="2" customFormat="1" ht="16.8" customHeight="1">
      <c r="A1848" s="38"/>
      <c r="B1848" s="44"/>
      <c r="C1848" s="291" t="s">
        <v>6060</v>
      </c>
      <c r="D1848" s="38"/>
      <c r="E1848" s="38"/>
      <c r="F1848" s="38"/>
      <c r="G1848" s="38"/>
      <c r="H1848" s="44"/>
    </row>
    <row r="1849" spans="1:8" s="2" customFormat="1" ht="16.8" customHeight="1">
      <c r="A1849" s="38"/>
      <c r="B1849" s="44"/>
      <c r="C1849" s="289" t="s">
        <v>2926</v>
      </c>
      <c r="D1849" s="289" t="s">
        <v>2927</v>
      </c>
      <c r="E1849" s="17" t="s">
        <v>612</v>
      </c>
      <c r="F1849" s="290">
        <v>2.4</v>
      </c>
      <c r="G1849" s="38"/>
      <c r="H1849" s="44"/>
    </row>
    <row r="1850" spans="1:8" s="2" customFormat="1" ht="16.8" customHeight="1">
      <c r="A1850" s="38"/>
      <c r="B1850" s="44"/>
      <c r="C1850" s="285" t="s">
        <v>627</v>
      </c>
      <c r="D1850" s="286" t="s">
        <v>627</v>
      </c>
      <c r="E1850" s="287" t="s">
        <v>28</v>
      </c>
      <c r="F1850" s="288">
        <v>2.97</v>
      </c>
      <c r="G1850" s="38"/>
      <c r="H1850" s="44"/>
    </row>
    <row r="1851" spans="1:8" s="2" customFormat="1" ht="16.8" customHeight="1">
      <c r="A1851" s="38"/>
      <c r="B1851" s="44"/>
      <c r="C1851" s="289" t="s">
        <v>28</v>
      </c>
      <c r="D1851" s="289" t="s">
        <v>2882</v>
      </c>
      <c r="E1851" s="17" t="s">
        <v>28</v>
      </c>
      <c r="F1851" s="290">
        <v>0</v>
      </c>
      <c r="G1851" s="38"/>
      <c r="H1851" s="44"/>
    </row>
    <row r="1852" spans="1:8" s="2" customFormat="1" ht="16.8" customHeight="1">
      <c r="A1852" s="38"/>
      <c r="B1852" s="44"/>
      <c r="C1852" s="289" t="s">
        <v>627</v>
      </c>
      <c r="D1852" s="289" t="s">
        <v>2935</v>
      </c>
      <c r="E1852" s="17" t="s">
        <v>28</v>
      </c>
      <c r="F1852" s="290">
        <v>2.97</v>
      </c>
      <c r="G1852" s="38"/>
      <c r="H1852" s="44"/>
    </row>
    <row r="1853" spans="1:8" s="2" customFormat="1" ht="16.8" customHeight="1">
      <c r="A1853" s="38"/>
      <c r="B1853" s="44"/>
      <c r="C1853" s="291" t="s">
        <v>6060</v>
      </c>
      <c r="D1853" s="38"/>
      <c r="E1853" s="38"/>
      <c r="F1853" s="38"/>
      <c r="G1853" s="38"/>
      <c r="H1853" s="44"/>
    </row>
    <row r="1854" spans="1:8" s="2" customFormat="1" ht="16.8" customHeight="1">
      <c r="A1854" s="38"/>
      <c r="B1854" s="44"/>
      <c r="C1854" s="289" t="s">
        <v>2932</v>
      </c>
      <c r="D1854" s="289" t="s">
        <v>2933</v>
      </c>
      <c r="E1854" s="17" t="s">
        <v>612</v>
      </c>
      <c r="F1854" s="290">
        <v>2.97</v>
      </c>
      <c r="G1854" s="38"/>
      <c r="H1854" s="44"/>
    </row>
    <row r="1855" spans="1:8" s="2" customFormat="1" ht="16.8" customHeight="1">
      <c r="A1855" s="38"/>
      <c r="B1855" s="44"/>
      <c r="C1855" s="285" t="s">
        <v>375</v>
      </c>
      <c r="D1855" s="286" t="s">
        <v>375</v>
      </c>
      <c r="E1855" s="287" t="s">
        <v>28</v>
      </c>
      <c r="F1855" s="288">
        <v>3.482</v>
      </c>
      <c r="G1855" s="38"/>
      <c r="H1855" s="44"/>
    </row>
    <row r="1856" spans="1:8" s="2" customFormat="1" ht="16.8" customHeight="1">
      <c r="A1856" s="38"/>
      <c r="B1856" s="44"/>
      <c r="C1856" s="289" t="s">
        <v>375</v>
      </c>
      <c r="D1856" s="289" t="s">
        <v>2822</v>
      </c>
      <c r="E1856" s="17" t="s">
        <v>28</v>
      </c>
      <c r="F1856" s="290">
        <v>3.482</v>
      </c>
      <c r="G1856" s="38"/>
      <c r="H1856" s="44"/>
    </row>
    <row r="1857" spans="1:8" s="2" customFormat="1" ht="16.8" customHeight="1">
      <c r="A1857" s="38"/>
      <c r="B1857" s="44"/>
      <c r="C1857" s="291" t="s">
        <v>6060</v>
      </c>
      <c r="D1857" s="38"/>
      <c r="E1857" s="38"/>
      <c r="F1857" s="38"/>
      <c r="G1857" s="38"/>
      <c r="H1857" s="44"/>
    </row>
    <row r="1858" spans="1:8" s="2" customFormat="1" ht="16.8" customHeight="1">
      <c r="A1858" s="38"/>
      <c r="B1858" s="44"/>
      <c r="C1858" s="289" t="s">
        <v>2818</v>
      </c>
      <c r="D1858" s="289" t="s">
        <v>2819</v>
      </c>
      <c r="E1858" s="17" t="s">
        <v>355</v>
      </c>
      <c r="F1858" s="290">
        <v>3.482</v>
      </c>
      <c r="G1858" s="38"/>
      <c r="H1858" s="44"/>
    </row>
    <row r="1859" spans="1:8" s="2" customFormat="1" ht="16.8" customHeight="1">
      <c r="A1859" s="38"/>
      <c r="B1859" s="44"/>
      <c r="C1859" s="285" t="s">
        <v>638</v>
      </c>
      <c r="D1859" s="286" t="s">
        <v>638</v>
      </c>
      <c r="E1859" s="287" t="s">
        <v>28</v>
      </c>
      <c r="F1859" s="288">
        <v>2.16</v>
      </c>
      <c r="G1859" s="38"/>
      <c r="H1859" s="44"/>
    </row>
    <row r="1860" spans="1:8" s="2" customFormat="1" ht="16.8" customHeight="1">
      <c r="A1860" s="38"/>
      <c r="B1860" s="44"/>
      <c r="C1860" s="289" t="s">
        <v>28</v>
      </c>
      <c r="D1860" s="289" t="s">
        <v>2944</v>
      </c>
      <c r="E1860" s="17" t="s">
        <v>28</v>
      </c>
      <c r="F1860" s="290">
        <v>0</v>
      </c>
      <c r="G1860" s="38"/>
      <c r="H1860" s="44"/>
    </row>
    <row r="1861" spans="1:8" s="2" customFormat="1" ht="16.8" customHeight="1">
      <c r="A1861" s="38"/>
      <c r="B1861" s="44"/>
      <c r="C1861" s="289" t="s">
        <v>638</v>
      </c>
      <c r="D1861" s="289" t="s">
        <v>2945</v>
      </c>
      <c r="E1861" s="17" t="s">
        <v>28</v>
      </c>
      <c r="F1861" s="290">
        <v>2.16</v>
      </c>
      <c r="G1861" s="38"/>
      <c r="H1861" s="44"/>
    </row>
    <row r="1862" spans="1:8" s="2" customFormat="1" ht="16.8" customHeight="1">
      <c r="A1862" s="38"/>
      <c r="B1862" s="44"/>
      <c r="C1862" s="291" t="s">
        <v>6060</v>
      </c>
      <c r="D1862" s="38"/>
      <c r="E1862" s="38"/>
      <c r="F1862" s="38"/>
      <c r="G1862" s="38"/>
      <c r="H1862" s="44"/>
    </row>
    <row r="1863" spans="1:8" s="2" customFormat="1" ht="16.8" customHeight="1">
      <c r="A1863" s="38"/>
      <c r="B1863" s="44"/>
      <c r="C1863" s="289" t="s">
        <v>2941</v>
      </c>
      <c r="D1863" s="289" t="s">
        <v>2942</v>
      </c>
      <c r="E1863" s="17" t="s">
        <v>612</v>
      </c>
      <c r="F1863" s="290">
        <v>14.24</v>
      </c>
      <c r="G1863" s="38"/>
      <c r="H1863" s="44"/>
    </row>
    <row r="1864" spans="1:8" s="2" customFormat="1" ht="16.8" customHeight="1">
      <c r="A1864" s="38"/>
      <c r="B1864" s="44"/>
      <c r="C1864" s="285" t="s">
        <v>643</v>
      </c>
      <c r="D1864" s="286" t="s">
        <v>643</v>
      </c>
      <c r="E1864" s="287" t="s">
        <v>28</v>
      </c>
      <c r="F1864" s="288">
        <v>5.35</v>
      </c>
      <c r="G1864" s="38"/>
      <c r="H1864" s="44"/>
    </row>
    <row r="1865" spans="1:8" s="2" customFormat="1" ht="16.8" customHeight="1">
      <c r="A1865" s="38"/>
      <c r="B1865" s="44"/>
      <c r="C1865" s="289" t="s">
        <v>28</v>
      </c>
      <c r="D1865" s="289" t="s">
        <v>2960</v>
      </c>
      <c r="E1865" s="17" t="s">
        <v>28</v>
      </c>
      <c r="F1865" s="290">
        <v>0</v>
      </c>
      <c r="G1865" s="38"/>
      <c r="H1865" s="44"/>
    </row>
    <row r="1866" spans="1:8" s="2" customFormat="1" ht="16.8" customHeight="1">
      <c r="A1866" s="38"/>
      <c r="B1866" s="44"/>
      <c r="C1866" s="289" t="s">
        <v>643</v>
      </c>
      <c r="D1866" s="289" t="s">
        <v>2961</v>
      </c>
      <c r="E1866" s="17" t="s">
        <v>28</v>
      </c>
      <c r="F1866" s="290">
        <v>5.35</v>
      </c>
      <c r="G1866" s="38"/>
      <c r="H1866" s="44"/>
    </row>
    <row r="1867" spans="1:8" s="2" customFormat="1" ht="16.8" customHeight="1">
      <c r="A1867" s="38"/>
      <c r="B1867" s="44"/>
      <c r="C1867" s="291" t="s">
        <v>6060</v>
      </c>
      <c r="D1867" s="38"/>
      <c r="E1867" s="38"/>
      <c r="F1867" s="38"/>
      <c r="G1867" s="38"/>
      <c r="H1867" s="44"/>
    </row>
    <row r="1868" spans="1:8" s="2" customFormat="1" ht="16.8" customHeight="1">
      <c r="A1868" s="38"/>
      <c r="B1868" s="44"/>
      <c r="C1868" s="289" t="s">
        <v>2957</v>
      </c>
      <c r="D1868" s="289" t="s">
        <v>2958</v>
      </c>
      <c r="E1868" s="17" t="s">
        <v>612</v>
      </c>
      <c r="F1868" s="290">
        <v>11.55</v>
      </c>
      <c r="G1868" s="38"/>
      <c r="H1868" s="44"/>
    </row>
    <row r="1869" spans="1:8" s="2" customFormat="1" ht="16.8" customHeight="1">
      <c r="A1869" s="38"/>
      <c r="B1869" s="44"/>
      <c r="C1869" s="285" t="s">
        <v>648</v>
      </c>
      <c r="D1869" s="286" t="s">
        <v>648</v>
      </c>
      <c r="E1869" s="287" t="s">
        <v>28</v>
      </c>
      <c r="F1869" s="288">
        <v>2.7</v>
      </c>
      <c r="G1869" s="38"/>
      <c r="H1869" s="44"/>
    </row>
    <row r="1870" spans="1:8" s="2" customFormat="1" ht="16.8" customHeight="1">
      <c r="A1870" s="38"/>
      <c r="B1870" s="44"/>
      <c r="C1870" s="289" t="s">
        <v>28</v>
      </c>
      <c r="D1870" s="289" t="s">
        <v>2944</v>
      </c>
      <c r="E1870" s="17" t="s">
        <v>28</v>
      </c>
      <c r="F1870" s="290">
        <v>0</v>
      </c>
      <c r="G1870" s="38"/>
      <c r="H1870" s="44"/>
    </row>
    <row r="1871" spans="1:8" s="2" customFormat="1" ht="16.8" customHeight="1">
      <c r="A1871" s="38"/>
      <c r="B1871" s="44"/>
      <c r="C1871" s="289" t="s">
        <v>648</v>
      </c>
      <c r="D1871" s="289" t="s">
        <v>2969</v>
      </c>
      <c r="E1871" s="17" t="s">
        <v>28</v>
      </c>
      <c r="F1871" s="290">
        <v>2.7</v>
      </c>
      <c r="G1871" s="38"/>
      <c r="H1871" s="44"/>
    </row>
    <row r="1872" spans="1:8" s="2" customFormat="1" ht="16.8" customHeight="1">
      <c r="A1872" s="38"/>
      <c r="B1872" s="44"/>
      <c r="C1872" s="291" t="s">
        <v>6060</v>
      </c>
      <c r="D1872" s="38"/>
      <c r="E1872" s="38"/>
      <c r="F1872" s="38"/>
      <c r="G1872" s="38"/>
      <c r="H1872" s="44"/>
    </row>
    <row r="1873" spans="1:8" s="2" customFormat="1" ht="16.8" customHeight="1">
      <c r="A1873" s="38"/>
      <c r="B1873" s="44"/>
      <c r="C1873" s="289" t="s">
        <v>2966</v>
      </c>
      <c r="D1873" s="289" t="s">
        <v>2967</v>
      </c>
      <c r="E1873" s="17" t="s">
        <v>612</v>
      </c>
      <c r="F1873" s="290">
        <v>2.7</v>
      </c>
      <c r="G1873" s="38"/>
      <c r="H1873" s="44"/>
    </row>
    <row r="1874" spans="1:8" s="2" customFormat="1" ht="16.8" customHeight="1">
      <c r="A1874" s="38"/>
      <c r="B1874" s="44"/>
      <c r="C1874" s="285" t="s">
        <v>654</v>
      </c>
      <c r="D1874" s="286" t="s">
        <v>654</v>
      </c>
      <c r="E1874" s="287" t="s">
        <v>28</v>
      </c>
      <c r="F1874" s="288">
        <v>1.69</v>
      </c>
      <c r="G1874" s="38"/>
      <c r="H1874" s="44"/>
    </row>
    <row r="1875" spans="1:8" s="2" customFormat="1" ht="16.8" customHeight="1">
      <c r="A1875" s="38"/>
      <c r="B1875" s="44"/>
      <c r="C1875" s="289" t="s">
        <v>28</v>
      </c>
      <c r="D1875" s="289" t="s">
        <v>2975</v>
      </c>
      <c r="E1875" s="17" t="s">
        <v>28</v>
      </c>
      <c r="F1875" s="290">
        <v>0</v>
      </c>
      <c r="G1875" s="38"/>
      <c r="H1875" s="44"/>
    </row>
    <row r="1876" spans="1:8" s="2" customFormat="1" ht="16.8" customHeight="1">
      <c r="A1876" s="38"/>
      <c r="B1876" s="44"/>
      <c r="C1876" s="289" t="s">
        <v>654</v>
      </c>
      <c r="D1876" s="289" t="s">
        <v>2976</v>
      </c>
      <c r="E1876" s="17" t="s">
        <v>28</v>
      </c>
      <c r="F1876" s="290">
        <v>1.69</v>
      </c>
      <c r="G1876" s="38"/>
      <c r="H1876" s="44"/>
    </row>
    <row r="1877" spans="1:8" s="2" customFormat="1" ht="16.8" customHeight="1">
      <c r="A1877" s="38"/>
      <c r="B1877" s="44"/>
      <c r="C1877" s="291" t="s">
        <v>6060</v>
      </c>
      <c r="D1877" s="38"/>
      <c r="E1877" s="38"/>
      <c r="F1877" s="38"/>
      <c r="G1877" s="38"/>
      <c r="H1877" s="44"/>
    </row>
    <row r="1878" spans="1:8" s="2" customFormat="1" ht="16.8" customHeight="1">
      <c r="A1878" s="38"/>
      <c r="B1878" s="44"/>
      <c r="C1878" s="289" t="s">
        <v>2972</v>
      </c>
      <c r="D1878" s="289" t="s">
        <v>2973</v>
      </c>
      <c r="E1878" s="17" t="s">
        <v>612</v>
      </c>
      <c r="F1878" s="290">
        <v>5.18</v>
      </c>
      <c r="G1878" s="38"/>
      <c r="H1878" s="44"/>
    </row>
    <row r="1879" spans="1:8" s="2" customFormat="1" ht="16.8" customHeight="1">
      <c r="A1879" s="38"/>
      <c r="B1879" s="44"/>
      <c r="C1879" s="285" t="s">
        <v>660</v>
      </c>
      <c r="D1879" s="286" t="s">
        <v>660</v>
      </c>
      <c r="E1879" s="287" t="s">
        <v>28</v>
      </c>
      <c r="F1879" s="288">
        <v>0.45</v>
      </c>
      <c r="G1879" s="38"/>
      <c r="H1879" s="44"/>
    </row>
    <row r="1880" spans="1:8" s="2" customFormat="1" ht="16.8" customHeight="1">
      <c r="A1880" s="38"/>
      <c r="B1880" s="44"/>
      <c r="C1880" s="289" t="s">
        <v>28</v>
      </c>
      <c r="D1880" s="289" t="s">
        <v>2975</v>
      </c>
      <c r="E1880" s="17" t="s">
        <v>28</v>
      </c>
      <c r="F1880" s="290">
        <v>0</v>
      </c>
      <c r="G1880" s="38"/>
      <c r="H1880" s="44"/>
    </row>
    <row r="1881" spans="1:8" s="2" customFormat="1" ht="16.8" customHeight="1">
      <c r="A1881" s="38"/>
      <c r="B1881" s="44"/>
      <c r="C1881" s="289" t="s">
        <v>660</v>
      </c>
      <c r="D1881" s="289" t="s">
        <v>2985</v>
      </c>
      <c r="E1881" s="17" t="s">
        <v>28</v>
      </c>
      <c r="F1881" s="290">
        <v>0.45</v>
      </c>
      <c r="G1881" s="38"/>
      <c r="H1881" s="44"/>
    </row>
    <row r="1882" spans="1:8" s="2" customFormat="1" ht="16.8" customHeight="1">
      <c r="A1882" s="38"/>
      <c r="B1882" s="44"/>
      <c r="C1882" s="291" t="s">
        <v>6060</v>
      </c>
      <c r="D1882" s="38"/>
      <c r="E1882" s="38"/>
      <c r="F1882" s="38"/>
      <c r="G1882" s="38"/>
      <c r="H1882" s="44"/>
    </row>
    <row r="1883" spans="1:8" s="2" customFormat="1" ht="16.8" customHeight="1">
      <c r="A1883" s="38"/>
      <c r="B1883" s="44"/>
      <c r="C1883" s="289" t="s">
        <v>2982</v>
      </c>
      <c r="D1883" s="289" t="s">
        <v>2983</v>
      </c>
      <c r="E1883" s="17" t="s">
        <v>612</v>
      </c>
      <c r="F1883" s="290">
        <v>8.51</v>
      </c>
      <c r="G1883" s="38"/>
      <c r="H1883" s="44"/>
    </row>
    <row r="1884" spans="1:8" s="2" customFormat="1" ht="16.8" customHeight="1">
      <c r="A1884" s="38"/>
      <c r="B1884" s="44"/>
      <c r="C1884" s="285" t="s">
        <v>665</v>
      </c>
      <c r="D1884" s="286" t="s">
        <v>665</v>
      </c>
      <c r="E1884" s="287" t="s">
        <v>28</v>
      </c>
      <c r="F1884" s="288">
        <v>0.45</v>
      </c>
      <c r="G1884" s="38"/>
      <c r="H1884" s="44"/>
    </row>
    <row r="1885" spans="1:8" s="2" customFormat="1" ht="16.8" customHeight="1">
      <c r="A1885" s="38"/>
      <c r="B1885" s="44"/>
      <c r="C1885" s="289" t="s">
        <v>28</v>
      </c>
      <c r="D1885" s="289" t="s">
        <v>2975</v>
      </c>
      <c r="E1885" s="17" t="s">
        <v>28</v>
      </c>
      <c r="F1885" s="290">
        <v>0</v>
      </c>
      <c r="G1885" s="38"/>
      <c r="H1885" s="44"/>
    </row>
    <row r="1886" spans="1:8" s="2" customFormat="1" ht="16.8" customHeight="1">
      <c r="A1886" s="38"/>
      <c r="B1886" s="44"/>
      <c r="C1886" s="289" t="s">
        <v>665</v>
      </c>
      <c r="D1886" s="289" t="s">
        <v>3001</v>
      </c>
      <c r="E1886" s="17" t="s">
        <v>28</v>
      </c>
      <c r="F1886" s="290">
        <v>0.45</v>
      </c>
      <c r="G1886" s="38"/>
      <c r="H1886" s="44"/>
    </row>
    <row r="1887" spans="1:8" s="2" customFormat="1" ht="16.8" customHeight="1">
      <c r="A1887" s="38"/>
      <c r="B1887" s="44"/>
      <c r="C1887" s="291" t="s">
        <v>6060</v>
      </c>
      <c r="D1887" s="38"/>
      <c r="E1887" s="38"/>
      <c r="F1887" s="38"/>
      <c r="G1887" s="38"/>
      <c r="H1887" s="44"/>
    </row>
    <row r="1888" spans="1:8" s="2" customFormat="1" ht="16.8" customHeight="1">
      <c r="A1888" s="38"/>
      <c r="B1888" s="44"/>
      <c r="C1888" s="289" t="s">
        <v>2998</v>
      </c>
      <c r="D1888" s="289" t="s">
        <v>2999</v>
      </c>
      <c r="E1888" s="17" t="s">
        <v>612</v>
      </c>
      <c r="F1888" s="290">
        <v>0.45</v>
      </c>
      <c r="G1888" s="38"/>
      <c r="H1888" s="44"/>
    </row>
    <row r="1889" spans="1:8" s="2" customFormat="1" ht="16.8" customHeight="1">
      <c r="A1889" s="38"/>
      <c r="B1889" s="44"/>
      <c r="C1889" s="285" t="s">
        <v>671</v>
      </c>
      <c r="D1889" s="286" t="s">
        <v>671</v>
      </c>
      <c r="E1889" s="287" t="s">
        <v>28</v>
      </c>
      <c r="F1889" s="288">
        <v>1.3</v>
      </c>
      <c r="G1889" s="38"/>
      <c r="H1889" s="44"/>
    </row>
    <row r="1890" spans="1:8" s="2" customFormat="1" ht="16.8" customHeight="1">
      <c r="A1890" s="38"/>
      <c r="B1890" s="44"/>
      <c r="C1890" s="289" t="s">
        <v>671</v>
      </c>
      <c r="D1890" s="289" t="s">
        <v>3007</v>
      </c>
      <c r="E1890" s="17" t="s">
        <v>28</v>
      </c>
      <c r="F1890" s="290">
        <v>1.3</v>
      </c>
      <c r="G1890" s="38"/>
      <c r="H1890" s="44"/>
    </row>
    <row r="1891" spans="1:8" s="2" customFormat="1" ht="16.8" customHeight="1">
      <c r="A1891" s="38"/>
      <c r="B1891" s="44"/>
      <c r="C1891" s="291" t="s">
        <v>6060</v>
      </c>
      <c r="D1891" s="38"/>
      <c r="E1891" s="38"/>
      <c r="F1891" s="38"/>
      <c r="G1891" s="38"/>
      <c r="H1891" s="44"/>
    </row>
    <row r="1892" spans="1:8" s="2" customFormat="1" ht="16.8" customHeight="1">
      <c r="A1892" s="38"/>
      <c r="B1892" s="44"/>
      <c r="C1892" s="289" t="s">
        <v>3004</v>
      </c>
      <c r="D1892" s="289" t="s">
        <v>3005</v>
      </c>
      <c r="E1892" s="17" t="s">
        <v>612</v>
      </c>
      <c r="F1892" s="290">
        <v>6.63</v>
      </c>
      <c r="G1892" s="38"/>
      <c r="H1892" s="44"/>
    </row>
    <row r="1893" spans="1:8" s="2" customFormat="1" ht="16.8" customHeight="1">
      <c r="A1893" s="38"/>
      <c r="B1893" s="44"/>
      <c r="C1893" s="285" t="s">
        <v>677</v>
      </c>
      <c r="D1893" s="286" t="s">
        <v>677</v>
      </c>
      <c r="E1893" s="287" t="s">
        <v>28</v>
      </c>
      <c r="F1893" s="288">
        <v>0.25</v>
      </c>
      <c r="G1893" s="38"/>
      <c r="H1893" s="44"/>
    </row>
    <row r="1894" spans="1:8" s="2" customFormat="1" ht="16.8" customHeight="1">
      <c r="A1894" s="38"/>
      <c r="B1894" s="44"/>
      <c r="C1894" s="289" t="s">
        <v>28</v>
      </c>
      <c r="D1894" s="289" t="s">
        <v>2975</v>
      </c>
      <c r="E1894" s="17" t="s">
        <v>28</v>
      </c>
      <c r="F1894" s="290">
        <v>0</v>
      </c>
      <c r="G1894" s="38"/>
      <c r="H1894" s="44"/>
    </row>
    <row r="1895" spans="1:8" s="2" customFormat="1" ht="16.8" customHeight="1">
      <c r="A1895" s="38"/>
      <c r="B1895" s="44"/>
      <c r="C1895" s="289" t="s">
        <v>677</v>
      </c>
      <c r="D1895" s="289" t="s">
        <v>3015</v>
      </c>
      <c r="E1895" s="17" t="s">
        <v>28</v>
      </c>
      <c r="F1895" s="290">
        <v>0.25</v>
      </c>
      <c r="G1895" s="38"/>
      <c r="H1895" s="44"/>
    </row>
    <row r="1896" spans="1:8" s="2" customFormat="1" ht="16.8" customHeight="1">
      <c r="A1896" s="38"/>
      <c r="B1896" s="44"/>
      <c r="C1896" s="291" t="s">
        <v>6060</v>
      </c>
      <c r="D1896" s="38"/>
      <c r="E1896" s="38"/>
      <c r="F1896" s="38"/>
      <c r="G1896" s="38"/>
      <c r="H1896" s="44"/>
    </row>
    <row r="1897" spans="1:8" s="2" customFormat="1" ht="16.8" customHeight="1">
      <c r="A1897" s="38"/>
      <c r="B1897" s="44"/>
      <c r="C1897" s="289" t="s">
        <v>3012</v>
      </c>
      <c r="D1897" s="289" t="s">
        <v>3013</v>
      </c>
      <c r="E1897" s="17" t="s">
        <v>612</v>
      </c>
      <c r="F1897" s="290">
        <v>9.17</v>
      </c>
      <c r="G1897" s="38"/>
      <c r="H1897" s="44"/>
    </row>
    <row r="1898" spans="1:8" s="2" customFormat="1" ht="16.8" customHeight="1">
      <c r="A1898" s="38"/>
      <c r="B1898" s="44"/>
      <c r="C1898" s="285" t="s">
        <v>682</v>
      </c>
      <c r="D1898" s="286" t="s">
        <v>682</v>
      </c>
      <c r="E1898" s="287" t="s">
        <v>28</v>
      </c>
      <c r="F1898" s="288">
        <v>1.09</v>
      </c>
      <c r="G1898" s="38"/>
      <c r="H1898" s="44"/>
    </row>
    <row r="1899" spans="1:8" s="2" customFormat="1" ht="16.8" customHeight="1">
      <c r="A1899" s="38"/>
      <c r="B1899" s="44"/>
      <c r="C1899" s="289" t="s">
        <v>682</v>
      </c>
      <c r="D1899" s="289" t="s">
        <v>3026</v>
      </c>
      <c r="E1899" s="17" t="s">
        <v>28</v>
      </c>
      <c r="F1899" s="290">
        <v>1.09</v>
      </c>
      <c r="G1899" s="38"/>
      <c r="H1899" s="44"/>
    </row>
    <row r="1900" spans="1:8" s="2" customFormat="1" ht="16.8" customHeight="1">
      <c r="A1900" s="38"/>
      <c r="B1900" s="44"/>
      <c r="C1900" s="291" t="s">
        <v>6060</v>
      </c>
      <c r="D1900" s="38"/>
      <c r="E1900" s="38"/>
      <c r="F1900" s="38"/>
      <c r="G1900" s="38"/>
      <c r="H1900" s="44"/>
    </row>
    <row r="1901" spans="1:8" s="2" customFormat="1" ht="16.8" customHeight="1">
      <c r="A1901" s="38"/>
      <c r="B1901" s="44"/>
      <c r="C1901" s="289" t="s">
        <v>3023</v>
      </c>
      <c r="D1901" s="289" t="s">
        <v>3024</v>
      </c>
      <c r="E1901" s="17" t="s">
        <v>612</v>
      </c>
      <c r="F1901" s="290">
        <v>1.09</v>
      </c>
      <c r="G1901" s="38"/>
      <c r="H1901" s="44"/>
    </row>
    <row r="1902" spans="1:8" s="2" customFormat="1" ht="16.8" customHeight="1">
      <c r="A1902" s="38"/>
      <c r="B1902" s="44"/>
      <c r="C1902" s="285" t="s">
        <v>688</v>
      </c>
      <c r="D1902" s="286" t="s">
        <v>688</v>
      </c>
      <c r="E1902" s="287" t="s">
        <v>28</v>
      </c>
      <c r="F1902" s="288">
        <v>4.1</v>
      </c>
      <c r="G1902" s="38"/>
      <c r="H1902" s="44"/>
    </row>
    <row r="1903" spans="1:8" s="2" customFormat="1" ht="16.8" customHeight="1">
      <c r="A1903" s="38"/>
      <c r="B1903" s="44"/>
      <c r="C1903" s="289" t="s">
        <v>28</v>
      </c>
      <c r="D1903" s="289" t="s">
        <v>2975</v>
      </c>
      <c r="E1903" s="17" t="s">
        <v>28</v>
      </c>
      <c r="F1903" s="290">
        <v>0</v>
      </c>
      <c r="G1903" s="38"/>
      <c r="H1903" s="44"/>
    </row>
    <row r="1904" spans="1:8" s="2" customFormat="1" ht="16.8" customHeight="1">
      <c r="A1904" s="38"/>
      <c r="B1904" s="44"/>
      <c r="C1904" s="289" t="s">
        <v>688</v>
      </c>
      <c r="D1904" s="289" t="s">
        <v>3032</v>
      </c>
      <c r="E1904" s="17" t="s">
        <v>28</v>
      </c>
      <c r="F1904" s="290">
        <v>4.1</v>
      </c>
      <c r="G1904" s="38"/>
      <c r="H1904" s="44"/>
    </row>
    <row r="1905" spans="1:8" s="2" customFormat="1" ht="16.8" customHeight="1">
      <c r="A1905" s="38"/>
      <c r="B1905" s="44"/>
      <c r="C1905" s="291" t="s">
        <v>6060</v>
      </c>
      <c r="D1905" s="38"/>
      <c r="E1905" s="38"/>
      <c r="F1905" s="38"/>
      <c r="G1905" s="38"/>
      <c r="H1905" s="44"/>
    </row>
    <row r="1906" spans="1:8" s="2" customFormat="1" ht="16.8" customHeight="1">
      <c r="A1906" s="38"/>
      <c r="B1906" s="44"/>
      <c r="C1906" s="289" t="s">
        <v>3029</v>
      </c>
      <c r="D1906" s="289" t="s">
        <v>3030</v>
      </c>
      <c r="E1906" s="17" t="s">
        <v>612</v>
      </c>
      <c r="F1906" s="290">
        <v>4.1</v>
      </c>
      <c r="G1906" s="38"/>
      <c r="H1906" s="44"/>
    </row>
    <row r="1907" spans="1:8" s="2" customFormat="1" ht="16.8" customHeight="1">
      <c r="A1907" s="38"/>
      <c r="B1907" s="44"/>
      <c r="C1907" s="285" t="s">
        <v>380</v>
      </c>
      <c r="D1907" s="286" t="s">
        <v>380</v>
      </c>
      <c r="E1907" s="287" t="s">
        <v>28</v>
      </c>
      <c r="F1907" s="288">
        <v>3.482</v>
      </c>
      <c r="G1907" s="38"/>
      <c r="H1907" s="44"/>
    </row>
    <row r="1908" spans="1:8" s="2" customFormat="1" ht="16.8" customHeight="1">
      <c r="A1908" s="38"/>
      <c r="B1908" s="44"/>
      <c r="C1908" s="289" t="s">
        <v>380</v>
      </c>
      <c r="D1908" s="289" t="s">
        <v>2831</v>
      </c>
      <c r="E1908" s="17" t="s">
        <v>28</v>
      </c>
      <c r="F1908" s="290">
        <v>3.482</v>
      </c>
      <c r="G1908" s="38"/>
      <c r="H1908" s="44"/>
    </row>
    <row r="1909" spans="1:8" s="2" customFormat="1" ht="16.8" customHeight="1">
      <c r="A1909" s="38"/>
      <c r="B1909" s="44"/>
      <c r="C1909" s="291" t="s">
        <v>6060</v>
      </c>
      <c r="D1909" s="38"/>
      <c r="E1909" s="38"/>
      <c r="F1909" s="38"/>
      <c r="G1909" s="38"/>
      <c r="H1909" s="44"/>
    </row>
    <row r="1910" spans="1:8" s="2" customFormat="1" ht="16.8" customHeight="1">
      <c r="A1910" s="38"/>
      <c r="B1910" s="44"/>
      <c r="C1910" s="289" t="s">
        <v>2827</v>
      </c>
      <c r="D1910" s="289" t="s">
        <v>2828</v>
      </c>
      <c r="E1910" s="17" t="s">
        <v>355</v>
      </c>
      <c r="F1910" s="290">
        <v>3.482</v>
      </c>
      <c r="G1910" s="38"/>
      <c r="H1910" s="44"/>
    </row>
    <row r="1911" spans="1:8" s="2" customFormat="1" ht="16.8" customHeight="1">
      <c r="A1911" s="38"/>
      <c r="B1911" s="44"/>
      <c r="C1911" s="285" t="s">
        <v>694</v>
      </c>
      <c r="D1911" s="286" t="s">
        <v>694</v>
      </c>
      <c r="E1911" s="287" t="s">
        <v>28</v>
      </c>
      <c r="F1911" s="288">
        <v>1</v>
      </c>
      <c r="G1911" s="38"/>
      <c r="H1911" s="44"/>
    </row>
    <row r="1912" spans="1:8" s="2" customFormat="1" ht="16.8" customHeight="1">
      <c r="A1912" s="38"/>
      <c r="B1912" s="44"/>
      <c r="C1912" s="289" t="s">
        <v>28</v>
      </c>
      <c r="D1912" s="289" t="s">
        <v>3038</v>
      </c>
      <c r="E1912" s="17" t="s">
        <v>28</v>
      </c>
      <c r="F1912" s="290">
        <v>0</v>
      </c>
      <c r="G1912" s="38"/>
      <c r="H1912" s="44"/>
    </row>
    <row r="1913" spans="1:8" s="2" customFormat="1" ht="16.8" customHeight="1">
      <c r="A1913" s="38"/>
      <c r="B1913" s="44"/>
      <c r="C1913" s="289" t="s">
        <v>28</v>
      </c>
      <c r="D1913" s="289" t="s">
        <v>3039</v>
      </c>
      <c r="E1913" s="17" t="s">
        <v>28</v>
      </c>
      <c r="F1913" s="290">
        <v>0</v>
      </c>
      <c r="G1913" s="38"/>
      <c r="H1913" s="44"/>
    </row>
    <row r="1914" spans="1:8" s="2" customFormat="1" ht="16.8" customHeight="1">
      <c r="A1914" s="38"/>
      <c r="B1914" s="44"/>
      <c r="C1914" s="289" t="s">
        <v>694</v>
      </c>
      <c r="D1914" s="289" t="s">
        <v>3040</v>
      </c>
      <c r="E1914" s="17" t="s">
        <v>28</v>
      </c>
      <c r="F1914" s="290">
        <v>1</v>
      </c>
      <c r="G1914" s="38"/>
      <c r="H1914" s="44"/>
    </row>
    <row r="1915" spans="1:8" s="2" customFormat="1" ht="16.8" customHeight="1">
      <c r="A1915" s="38"/>
      <c r="B1915" s="44"/>
      <c r="C1915" s="291" t="s">
        <v>6060</v>
      </c>
      <c r="D1915" s="38"/>
      <c r="E1915" s="38"/>
      <c r="F1915" s="38"/>
      <c r="G1915" s="38"/>
      <c r="H1915" s="44"/>
    </row>
    <row r="1916" spans="1:8" s="2" customFormat="1" ht="16.8" customHeight="1">
      <c r="A1916" s="38"/>
      <c r="B1916" s="44"/>
      <c r="C1916" s="289" t="s">
        <v>3035</v>
      </c>
      <c r="D1916" s="289" t="s">
        <v>3036</v>
      </c>
      <c r="E1916" s="17" t="s">
        <v>534</v>
      </c>
      <c r="F1916" s="290">
        <v>1</v>
      </c>
      <c r="G1916" s="38"/>
      <c r="H1916" s="44"/>
    </row>
    <row r="1917" spans="1:8" s="2" customFormat="1" ht="16.8" customHeight="1">
      <c r="A1917" s="38"/>
      <c r="B1917" s="44"/>
      <c r="C1917" s="285" t="s">
        <v>703</v>
      </c>
      <c r="D1917" s="286" t="s">
        <v>703</v>
      </c>
      <c r="E1917" s="287" t="s">
        <v>28</v>
      </c>
      <c r="F1917" s="288">
        <v>1</v>
      </c>
      <c r="G1917" s="38"/>
      <c r="H1917" s="44"/>
    </row>
    <row r="1918" spans="1:8" s="2" customFormat="1" ht="16.8" customHeight="1">
      <c r="A1918" s="38"/>
      <c r="B1918" s="44"/>
      <c r="C1918" s="289" t="s">
        <v>28</v>
      </c>
      <c r="D1918" s="289" t="s">
        <v>3045</v>
      </c>
      <c r="E1918" s="17" t="s">
        <v>28</v>
      </c>
      <c r="F1918" s="290">
        <v>0</v>
      </c>
      <c r="G1918" s="38"/>
      <c r="H1918" s="44"/>
    </row>
    <row r="1919" spans="1:8" s="2" customFormat="1" ht="16.8" customHeight="1">
      <c r="A1919" s="38"/>
      <c r="B1919" s="44"/>
      <c r="C1919" s="289" t="s">
        <v>28</v>
      </c>
      <c r="D1919" s="289" t="s">
        <v>3046</v>
      </c>
      <c r="E1919" s="17" t="s">
        <v>28</v>
      </c>
      <c r="F1919" s="290">
        <v>0</v>
      </c>
      <c r="G1919" s="38"/>
      <c r="H1919" s="44"/>
    </row>
    <row r="1920" spans="1:8" s="2" customFormat="1" ht="16.8" customHeight="1">
      <c r="A1920" s="38"/>
      <c r="B1920" s="44"/>
      <c r="C1920" s="289" t="s">
        <v>703</v>
      </c>
      <c r="D1920" s="289" t="s">
        <v>3047</v>
      </c>
      <c r="E1920" s="17" t="s">
        <v>28</v>
      </c>
      <c r="F1920" s="290">
        <v>1</v>
      </c>
      <c r="G1920" s="38"/>
      <c r="H1920" s="44"/>
    </row>
    <row r="1921" spans="1:8" s="2" customFormat="1" ht="16.8" customHeight="1">
      <c r="A1921" s="38"/>
      <c r="B1921" s="44"/>
      <c r="C1921" s="291" t="s">
        <v>6060</v>
      </c>
      <c r="D1921" s="38"/>
      <c r="E1921" s="38"/>
      <c r="F1921" s="38"/>
      <c r="G1921" s="38"/>
      <c r="H1921" s="44"/>
    </row>
    <row r="1922" spans="1:8" s="2" customFormat="1" ht="16.8" customHeight="1">
      <c r="A1922" s="38"/>
      <c r="B1922" s="44"/>
      <c r="C1922" s="289" t="s">
        <v>3042</v>
      </c>
      <c r="D1922" s="289" t="s">
        <v>3043</v>
      </c>
      <c r="E1922" s="17" t="s">
        <v>534</v>
      </c>
      <c r="F1922" s="290">
        <v>2</v>
      </c>
      <c r="G1922" s="38"/>
      <c r="H1922" s="44"/>
    </row>
    <row r="1923" spans="1:8" s="2" customFormat="1" ht="16.8" customHeight="1">
      <c r="A1923" s="38"/>
      <c r="B1923" s="44"/>
      <c r="C1923" s="285" t="s">
        <v>709</v>
      </c>
      <c r="D1923" s="286" t="s">
        <v>709</v>
      </c>
      <c r="E1923" s="287" t="s">
        <v>28</v>
      </c>
      <c r="F1923" s="288">
        <v>1</v>
      </c>
      <c r="G1923" s="38"/>
      <c r="H1923" s="44"/>
    </row>
    <row r="1924" spans="1:8" s="2" customFormat="1" ht="16.8" customHeight="1">
      <c r="A1924" s="38"/>
      <c r="B1924" s="44"/>
      <c r="C1924" s="289" t="s">
        <v>28</v>
      </c>
      <c r="D1924" s="289" t="s">
        <v>3045</v>
      </c>
      <c r="E1924" s="17" t="s">
        <v>28</v>
      </c>
      <c r="F1924" s="290">
        <v>0</v>
      </c>
      <c r="G1924" s="38"/>
      <c r="H1924" s="44"/>
    </row>
    <row r="1925" spans="1:8" s="2" customFormat="1" ht="16.8" customHeight="1">
      <c r="A1925" s="38"/>
      <c r="B1925" s="44"/>
      <c r="C1925" s="289" t="s">
        <v>28</v>
      </c>
      <c r="D1925" s="289" t="s">
        <v>3054</v>
      </c>
      <c r="E1925" s="17" t="s">
        <v>28</v>
      </c>
      <c r="F1925" s="290">
        <v>0</v>
      </c>
      <c r="G1925" s="38"/>
      <c r="H1925" s="44"/>
    </row>
    <row r="1926" spans="1:8" s="2" customFormat="1" ht="16.8" customHeight="1">
      <c r="A1926" s="38"/>
      <c r="B1926" s="44"/>
      <c r="C1926" s="289" t="s">
        <v>709</v>
      </c>
      <c r="D1926" s="289" t="s">
        <v>3055</v>
      </c>
      <c r="E1926" s="17" t="s">
        <v>28</v>
      </c>
      <c r="F1926" s="290">
        <v>1</v>
      </c>
      <c r="G1926" s="38"/>
      <c r="H1926" s="44"/>
    </row>
    <row r="1927" spans="1:8" s="2" customFormat="1" ht="16.8" customHeight="1">
      <c r="A1927" s="38"/>
      <c r="B1927" s="44"/>
      <c r="C1927" s="291" t="s">
        <v>6060</v>
      </c>
      <c r="D1927" s="38"/>
      <c r="E1927" s="38"/>
      <c r="F1927" s="38"/>
      <c r="G1927" s="38"/>
      <c r="H1927" s="44"/>
    </row>
    <row r="1928" spans="1:8" s="2" customFormat="1" ht="16.8" customHeight="1">
      <c r="A1928" s="38"/>
      <c r="B1928" s="44"/>
      <c r="C1928" s="289" t="s">
        <v>3051</v>
      </c>
      <c r="D1928" s="289" t="s">
        <v>3052</v>
      </c>
      <c r="E1928" s="17" t="s">
        <v>534</v>
      </c>
      <c r="F1928" s="290">
        <v>2</v>
      </c>
      <c r="G1928" s="38"/>
      <c r="H1928" s="44"/>
    </row>
    <row r="1929" spans="1:8" s="2" customFormat="1" ht="16.8" customHeight="1">
      <c r="A1929" s="38"/>
      <c r="B1929" s="44"/>
      <c r="C1929" s="285" t="s">
        <v>715</v>
      </c>
      <c r="D1929" s="286" t="s">
        <v>715</v>
      </c>
      <c r="E1929" s="287" t="s">
        <v>28</v>
      </c>
      <c r="F1929" s="288">
        <v>1</v>
      </c>
      <c r="G1929" s="38"/>
      <c r="H1929" s="44"/>
    </row>
    <row r="1930" spans="1:8" s="2" customFormat="1" ht="16.8" customHeight="1">
      <c r="A1930" s="38"/>
      <c r="B1930" s="44"/>
      <c r="C1930" s="289" t="s">
        <v>28</v>
      </c>
      <c r="D1930" s="289" t="s">
        <v>3045</v>
      </c>
      <c r="E1930" s="17" t="s">
        <v>28</v>
      </c>
      <c r="F1930" s="290">
        <v>0</v>
      </c>
      <c r="G1930" s="38"/>
      <c r="H1930" s="44"/>
    </row>
    <row r="1931" spans="1:8" s="2" customFormat="1" ht="16.8" customHeight="1">
      <c r="A1931" s="38"/>
      <c r="B1931" s="44"/>
      <c r="C1931" s="289" t="s">
        <v>28</v>
      </c>
      <c r="D1931" s="289" t="s">
        <v>3062</v>
      </c>
      <c r="E1931" s="17" t="s">
        <v>28</v>
      </c>
      <c r="F1931" s="290">
        <v>0</v>
      </c>
      <c r="G1931" s="38"/>
      <c r="H1931" s="44"/>
    </row>
    <row r="1932" spans="1:8" s="2" customFormat="1" ht="16.8" customHeight="1">
      <c r="A1932" s="38"/>
      <c r="B1932" s="44"/>
      <c r="C1932" s="289" t="s">
        <v>715</v>
      </c>
      <c r="D1932" s="289" t="s">
        <v>3063</v>
      </c>
      <c r="E1932" s="17" t="s">
        <v>28</v>
      </c>
      <c r="F1932" s="290">
        <v>1</v>
      </c>
      <c r="G1932" s="38"/>
      <c r="H1932" s="44"/>
    </row>
    <row r="1933" spans="1:8" s="2" customFormat="1" ht="16.8" customHeight="1">
      <c r="A1933" s="38"/>
      <c r="B1933" s="44"/>
      <c r="C1933" s="291" t="s">
        <v>6060</v>
      </c>
      <c r="D1933" s="38"/>
      <c r="E1933" s="38"/>
      <c r="F1933" s="38"/>
      <c r="G1933" s="38"/>
      <c r="H1933" s="44"/>
    </row>
    <row r="1934" spans="1:8" s="2" customFormat="1" ht="16.8" customHeight="1">
      <c r="A1934" s="38"/>
      <c r="B1934" s="44"/>
      <c r="C1934" s="289" t="s">
        <v>3059</v>
      </c>
      <c r="D1934" s="289" t="s">
        <v>3060</v>
      </c>
      <c r="E1934" s="17" t="s">
        <v>534</v>
      </c>
      <c r="F1934" s="290">
        <v>3</v>
      </c>
      <c r="G1934" s="38"/>
      <c r="H1934" s="44"/>
    </row>
    <row r="1935" spans="1:8" s="2" customFormat="1" ht="16.8" customHeight="1">
      <c r="A1935" s="38"/>
      <c r="B1935" s="44"/>
      <c r="C1935" s="285" t="s">
        <v>722</v>
      </c>
      <c r="D1935" s="286" t="s">
        <v>722</v>
      </c>
      <c r="E1935" s="287" t="s">
        <v>28</v>
      </c>
      <c r="F1935" s="288">
        <v>1</v>
      </c>
      <c r="G1935" s="38"/>
      <c r="H1935" s="44"/>
    </row>
    <row r="1936" spans="1:8" s="2" customFormat="1" ht="16.8" customHeight="1">
      <c r="A1936" s="38"/>
      <c r="B1936" s="44"/>
      <c r="C1936" s="289" t="s">
        <v>722</v>
      </c>
      <c r="D1936" s="289" t="s">
        <v>3071</v>
      </c>
      <c r="E1936" s="17" t="s">
        <v>28</v>
      </c>
      <c r="F1936" s="290">
        <v>1</v>
      </c>
      <c r="G1936" s="38"/>
      <c r="H1936" s="44"/>
    </row>
    <row r="1937" spans="1:8" s="2" customFormat="1" ht="16.8" customHeight="1">
      <c r="A1937" s="38"/>
      <c r="B1937" s="44"/>
      <c r="C1937" s="291" t="s">
        <v>6060</v>
      </c>
      <c r="D1937" s="38"/>
      <c r="E1937" s="38"/>
      <c r="F1937" s="38"/>
      <c r="G1937" s="38"/>
      <c r="H1937" s="44"/>
    </row>
    <row r="1938" spans="1:8" s="2" customFormat="1" ht="16.8" customHeight="1">
      <c r="A1938" s="38"/>
      <c r="B1938" s="44"/>
      <c r="C1938" s="289" t="s">
        <v>3068</v>
      </c>
      <c r="D1938" s="289" t="s">
        <v>3069</v>
      </c>
      <c r="E1938" s="17" t="s">
        <v>534</v>
      </c>
      <c r="F1938" s="290">
        <v>3</v>
      </c>
      <c r="G1938" s="38"/>
      <c r="H1938" s="44"/>
    </row>
    <row r="1939" spans="1:8" s="2" customFormat="1" ht="16.8" customHeight="1">
      <c r="A1939" s="38"/>
      <c r="B1939" s="44"/>
      <c r="C1939" s="285" t="s">
        <v>728</v>
      </c>
      <c r="D1939" s="286" t="s">
        <v>728</v>
      </c>
      <c r="E1939" s="287" t="s">
        <v>28</v>
      </c>
      <c r="F1939" s="288">
        <v>3</v>
      </c>
      <c r="G1939" s="38"/>
      <c r="H1939" s="44"/>
    </row>
    <row r="1940" spans="1:8" s="2" customFormat="1" ht="16.8" customHeight="1">
      <c r="A1940" s="38"/>
      <c r="B1940" s="44"/>
      <c r="C1940" s="289" t="s">
        <v>728</v>
      </c>
      <c r="D1940" s="289" t="s">
        <v>3079</v>
      </c>
      <c r="E1940" s="17" t="s">
        <v>28</v>
      </c>
      <c r="F1940" s="290">
        <v>3</v>
      </c>
      <c r="G1940" s="38"/>
      <c r="H1940" s="44"/>
    </row>
    <row r="1941" spans="1:8" s="2" customFormat="1" ht="16.8" customHeight="1">
      <c r="A1941" s="38"/>
      <c r="B1941" s="44"/>
      <c r="C1941" s="291" t="s">
        <v>6060</v>
      </c>
      <c r="D1941" s="38"/>
      <c r="E1941" s="38"/>
      <c r="F1941" s="38"/>
      <c r="G1941" s="38"/>
      <c r="H1941" s="44"/>
    </row>
    <row r="1942" spans="1:8" s="2" customFormat="1" ht="16.8" customHeight="1">
      <c r="A1942" s="38"/>
      <c r="B1942" s="44"/>
      <c r="C1942" s="289" t="s">
        <v>3076</v>
      </c>
      <c r="D1942" s="289" t="s">
        <v>3077</v>
      </c>
      <c r="E1942" s="17" t="s">
        <v>534</v>
      </c>
      <c r="F1942" s="290">
        <v>3</v>
      </c>
      <c r="G1942" s="38"/>
      <c r="H1942" s="44"/>
    </row>
    <row r="1943" spans="1:8" s="2" customFormat="1" ht="16.8" customHeight="1">
      <c r="A1943" s="38"/>
      <c r="B1943" s="44"/>
      <c r="C1943" s="285" t="s">
        <v>734</v>
      </c>
      <c r="D1943" s="286" t="s">
        <v>734</v>
      </c>
      <c r="E1943" s="287" t="s">
        <v>28</v>
      </c>
      <c r="F1943" s="288">
        <v>1</v>
      </c>
      <c r="G1943" s="38"/>
      <c r="H1943" s="44"/>
    </row>
    <row r="1944" spans="1:8" s="2" customFormat="1" ht="16.8" customHeight="1">
      <c r="A1944" s="38"/>
      <c r="B1944" s="44"/>
      <c r="C1944" s="289" t="s">
        <v>734</v>
      </c>
      <c r="D1944" s="289" t="s">
        <v>3085</v>
      </c>
      <c r="E1944" s="17" t="s">
        <v>28</v>
      </c>
      <c r="F1944" s="290">
        <v>1</v>
      </c>
      <c r="G1944" s="38"/>
      <c r="H1944" s="44"/>
    </row>
    <row r="1945" spans="1:8" s="2" customFormat="1" ht="16.8" customHeight="1">
      <c r="A1945" s="38"/>
      <c r="B1945" s="44"/>
      <c r="C1945" s="291" t="s">
        <v>6060</v>
      </c>
      <c r="D1945" s="38"/>
      <c r="E1945" s="38"/>
      <c r="F1945" s="38"/>
      <c r="G1945" s="38"/>
      <c r="H1945" s="44"/>
    </row>
    <row r="1946" spans="1:8" s="2" customFormat="1" ht="16.8" customHeight="1">
      <c r="A1946" s="38"/>
      <c r="B1946" s="44"/>
      <c r="C1946" s="289" t="s">
        <v>3082</v>
      </c>
      <c r="D1946" s="289" t="s">
        <v>3083</v>
      </c>
      <c r="E1946" s="17" t="s">
        <v>534</v>
      </c>
      <c r="F1946" s="290">
        <v>1</v>
      </c>
      <c r="G1946" s="38"/>
      <c r="H1946" s="44"/>
    </row>
    <row r="1947" spans="1:8" s="2" customFormat="1" ht="16.8" customHeight="1">
      <c r="A1947" s="38"/>
      <c r="B1947" s="44"/>
      <c r="C1947" s="285" t="s">
        <v>740</v>
      </c>
      <c r="D1947" s="286" t="s">
        <v>740</v>
      </c>
      <c r="E1947" s="287" t="s">
        <v>28</v>
      </c>
      <c r="F1947" s="288">
        <v>1</v>
      </c>
      <c r="G1947" s="38"/>
      <c r="H1947" s="44"/>
    </row>
    <row r="1948" spans="1:8" s="2" customFormat="1" ht="16.8" customHeight="1">
      <c r="A1948" s="38"/>
      <c r="B1948" s="44"/>
      <c r="C1948" s="289" t="s">
        <v>740</v>
      </c>
      <c r="D1948" s="289" t="s">
        <v>3091</v>
      </c>
      <c r="E1948" s="17" t="s">
        <v>28</v>
      </c>
      <c r="F1948" s="290">
        <v>1</v>
      </c>
      <c r="G1948" s="38"/>
      <c r="H1948" s="44"/>
    </row>
    <row r="1949" spans="1:8" s="2" customFormat="1" ht="16.8" customHeight="1">
      <c r="A1949" s="38"/>
      <c r="B1949" s="44"/>
      <c r="C1949" s="291" t="s">
        <v>6060</v>
      </c>
      <c r="D1949" s="38"/>
      <c r="E1949" s="38"/>
      <c r="F1949" s="38"/>
      <c r="G1949" s="38"/>
      <c r="H1949" s="44"/>
    </row>
    <row r="1950" spans="1:8" s="2" customFormat="1" ht="16.8" customHeight="1">
      <c r="A1950" s="38"/>
      <c r="B1950" s="44"/>
      <c r="C1950" s="289" t="s">
        <v>3088</v>
      </c>
      <c r="D1950" s="289" t="s">
        <v>3089</v>
      </c>
      <c r="E1950" s="17" t="s">
        <v>534</v>
      </c>
      <c r="F1950" s="290">
        <v>1</v>
      </c>
      <c r="G1950" s="38"/>
      <c r="H1950" s="44"/>
    </row>
    <row r="1951" spans="1:8" s="2" customFormat="1" ht="16.8" customHeight="1">
      <c r="A1951" s="38"/>
      <c r="B1951" s="44"/>
      <c r="C1951" s="285" t="s">
        <v>746</v>
      </c>
      <c r="D1951" s="286" t="s">
        <v>746</v>
      </c>
      <c r="E1951" s="287" t="s">
        <v>28</v>
      </c>
      <c r="F1951" s="288">
        <v>1</v>
      </c>
      <c r="G1951" s="38"/>
      <c r="H1951" s="44"/>
    </row>
    <row r="1952" spans="1:8" s="2" customFormat="1" ht="16.8" customHeight="1">
      <c r="A1952" s="38"/>
      <c r="B1952" s="44"/>
      <c r="C1952" s="289" t="s">
        <v>746</v>
      </c>
      <c r="D1952" s="289" t="s">
        <v>3097</v>
      </c>
      <c r="E1952" s="17" t="s">
        <v>28</v>
      </c>
      <c r="F1952" s="290">
        <v>1</v>
      </c>
      <c r="G1952" s="38"/>
      <c r="H1952" s="44"/>
    </row>
    <row r="1953" spans="1:8" s="2" customFormat="1" ht="16.8" customHeight="1">
      <c r="A1953" s="38"/>
      <c r="B1953" s="44"/>
      <c r="C1953" s="291" t="s">
        <v>6060</v>
      </c>
      <c r="D1953" s="38"/>
      <c r="E1953" s="38"/>
      <c r="F1953" s="38"/>
      <c r="G1953" s="38"/>
      <c r="H1953" s="44"/>
    </row>
    <row r="1954" spans="1:8" s="2" customFormat="1" ht="16.8" customHeight="1">
      <c r="A1954" s="38"/>
      <c r="B1954" s="44"/>
      <c r="C1954" s="289" t="s">
        <v>3094</v>
      </c>
      <c r="D1954" s="289" t="s">
        <v>3095</v>
      </c>
      <c r="E1954" s="17" t="s">
        <v>534</v>
      </c>
      <c r="F1954" s="290">
        <v>1</v>
      </c>
      <c r="G1954" s="38"/>
      <c r="H1954" s="44"/>
    </row>
    <row r="1955" spans="1:8" s="2" customFormat="1" ht="16.8" customHeight="1">
      <c r="A1955" s="38"/>
      <c r="B1955" s="44"/>
      <c r="C1955" s="285" t="s">
        <v>753</v>
      </c>
      <c r="D1955" s="286" t="s">
        <v>753</v>
      </c>
      <c r="E1955" s="287" t="s">
        <v>28</v>
      </c>
      <c r="F1955" s="288">
        <v>1</v>
      </c>
      <c r="G1955" s="38"/>
      <c r="H1955" s="44"/>
    </row>
    <row r="1956" spans="1:8" s="2" customFormat="1" ht="16.8" customHeight="1">
      <c r="A1956" s="38"/>
      <c r="B1956" s="44"/>
      <c r="C1956" s="289" t="s">
        <v>753</v>
      </c>
      <c r="D1956" s="289" t="s">
        <v>3085</v>
      </c>
      <c r="E1956" s="17" t="s">
        <v>28</v>
      </c>
      <c r="F1956" s="290">
        <v>1</v>
      </c>
      <c r="G1956" s="38"/>
      <c r="H1956" s="44"/>
    </row>
    <row r="1957" spans="1:8" s="2" customFormat="1" ht="16.8" customHeight="1">
      <c r="A1957" s="38"/>
      <c r="B1957" s="44"/>
      <c r="C1957" s="291" t="s">
        <v>6060</v>
      </c>
      <c r="D1957" s="38"/>
      <c r="E1957" s="38"/>
      <c r="F1957" s="38"/>
      <c r="G1957" s="38"/>
      <c r="H1957" s="44"/>
    </row>
    <row r="1958" spans="1:8" s="2" customFormat="1" ht="16.8" customHeight="1">
      <c r="A1958" s="38"/>
      <c r="B1958" s="44"/>
      <c r="C1958" s="289" t="s">
        <v>3100</v>
      </c>
      <c r="D1958" s="289" t="s">
        <v>3101</v>
      </c>
      <c r="E1958" s="17" t="s">
        <v>534</v>
      </c>
      <c r="F1958" s="290">
        <v>1</v>
      </c>
      <c r="G1958" s="38"/>
      <c r="H1958" s="44"/>
    </row>
    <row r="1959" spans="1:8" s="2" customFormat="1" ht="16.8" customHeight="1">
      <c r="A1959" s="38"/>
      <c r="B1959" s="44"/>
      <c r="C1959" s="285" t="s">
        <v>389</v>
      </c>
      <c r="D1959" s="286" t="s">
        <v>389</v>
      </c>
      <c r="E1959" s="287" t="s">
        <v>28</v>
      </c>
      <c r="F1959" s="288">
        <v>15.408</v>
      </c>
      <c r="G1959" s="38"/>
      <c r="H1959" s="44"/>
    </row>
    <row r="1960" spans="1:8" s="2" customFormat="1" ht="16.8" customHeight="1">
      <c r="A1960" s="38"/>
      <c r="B1960" s="44"/>
      <c r="C1960" s="289" t="s">
        <v>28</v>
      </c>
      <c r="D1960" s="289" t="s">
        <v>2839</v>
      </c>
      <c r="E1960" s="17" t="s">
        <v>28</v>
      </c>
      <c r="F1960" s="290">
        <v>0</v>
      </c>
      <c r="G1960" s="38"/>
      <c r="H1960" s="44"/>
    </row>
    <row r="1961" spans="1:8" s="2" customFormat="1" ht="16.8" customHeight="1">
      <c r="A1961" s="38"/>
      <c r="B1961" s="44"/>
      <c r="C1961" s="289" t="s">
        <v>389</v>
      </c>
      <c r="D1961" s="289" t="s">
        <v>2841</v>
      </c>
      <c r="E1961" s="17" t="s">
        <v>28</v>
      </c>
      <c r="F1961" s="290">
        <v>15.408</v>
      </c>
      <c r="G1961" s="38"/>
      <c r="H1961" s="44"/>
    </row>
    <row r="1962" spans="1:8" s="2" customFormat="1" ht="16.8" customHeight="1">
      <c r="A1962" s="38"/>
      <c r="B1962" s="44"/>
      <c r="C1962" s="291" t="s">
        <v>6060</v>
      </c>
      <c r="D1962" s="38"/>
      <c r="E1962" s="38"/>
      <c r="F1962" s="38"/>
      <c r="G1962" s="38"/>
      <c r="H1962" s="44"/>
    </row>
    <row r="1963" spans="1:8" s="2" customFormat="1" ht="16.8" customHeight="1">
      <c r="A1963" s="38"/>
      <c r="B1963" s="44"/>
      <c r="C1963" s="289" t="s">
        <v>2835</v>
      </c>
      <c r="D1963" s="289" t="s">
        <v>2836</v>
      </c>
      <c r="E1963" s="17" t="s">
        <v>355</v>
      </c>
      <c r="F1963" s="290">
        <v>15.408</v>
      </c>
      <c r="G1963" s="38"/>
      <c r="H1963" s="44"/>
    </row>
    <row r="1964" spans="1:8" s="2" customFormat="1" ht="16.8" customHeight="1">
      <c r="A1964" s="38"/>
      <c r="B1964" s="44"/>
      <c r="C1964" s="285" t="s">
        <v>761</v>
      </c>
      <c r="D1964" s="286" t="s">
        <v>761</v>
      </c>
      <c r="E1964" s="287" t="s">
        <v>28</v>
      </c>
      <c r="F1964" s="288">
        <v>60.92</v>
      </c>
      <c r="G1964" s="38"/>
      <c r="H1964" s="44"/>
    </row>
    <row r="1965" spans="1:8" s="2" customFormat="1" ht="16.8" customHeight="1">
      <c r="A1965" s="38"/>
      <c r="B1965" s="44"/>
      <c r="C1965" s="289" t="s">
        <v>28</v>
      </c>
      <c r="D1965" s="289" t="s">
        <v>3107</v>
      </c>
      <c r="E1965" s="17" t="s">
        <v>28</v>
      </c>
      <c r="F1965" s="290">
        <v>0</v>
      </c>
      <c r="G1965" s="38"/>
      <c r="H1965" s="44"/>
    </row>
    <row r="1966" spans="1:8" s="2" customFormat="1" ht="16.8" customHeight="1">
      <c r="A1966" s="38"/>
      <c r="B1966" s="44"/>
      <c r="C1966" s="289" t="s">
        <v>761</v>
      </c>
      <c r="D1966" s="289" t="s">
        <v>3108</v>
      </c>
      <c r="E1966" s="17" t="s">
        <v>28</v>
      </c>
      <c r="F1966" s="290">
        <v>60.92</v>
      </c>
      <c r="G1966" s="38"/>
      <c r="H1966" s="44"/>
    </row>
    <row r="1967" spans="1:8" s="2" customFormat="1" ht="16.8" customHeight="1">
      <c r="A1967" s="38"/>
      <c r="B1967" s="44"/>
      <c r="C1967" s="291" t="s">
        <v>6060</v>
      </c>
      <c r="D1967" s="38"/>
      <c r="E1967" s="38"/>
      <c r="F1967" s="38"/>
      <c r="G1967" s="38"/>
      <c r="H1967" s="44"/>
    </row>
    <row r="1968" spans="1:8" s="2" customFormat="1" ht="16.8" customHeight="1">
      <c r="A1968" s="38"/>
      <c r="B1968" s="44"/>
      <c r="C1968" s="289" t="s">
        <v>3104</v>
      </c>
      <c r="D1968" s="289" t="s">
        <v>3105</v>
      </c>
      <c r="E1968" s="17" t="s">
        <v>612</v>
      </c>
      <c r="F1968" s="290">
        <v>60.92</v>
      </c>
      <c r="G1968" s="38"/>
      <c r="H1968" s="44"/>
    </row>
    <row r="1969" spans="1:8" s="2" customFormat="1" ht="16.8" customHeight="1">
      <c r="A1969" s="38"/>
      <c r="B1969" s="44"/>
      <c r="C1969" s="285" t="s">
        <v>767</v>
      </c>
      <c r="D1969" s="286" t="s">
        <v>767</v>
      </c>
      <c r="E1969" s="287" t="s">
        <v>28</v>
      </c>
      <c r="F1969" s="288">
        <v>2.7</v>
      </c>
      <c r="G1969" s="38"/>
      <c r="H1969" s="44"/>
    </row>
    <row r="1970" spans="1:8" s="2" customFormat="1" ht="16.8" customHeight="1">
      <c r="A1970" s="38"/>
      <c r="B1970" s="44"/>
      <c r="C1970" s="289" t="s">
        <v>767</v>
      </c>
      <c r="D1970" s="289" t="s">
        <v>3114</v>
      </c>
      <c r="E1970" s="17" t="s">
        <v>28</v>
      </c>
      <c r="F1970" s="290">
        <v>2.7</v>
      </c>
      <c r="G1970" s="38"/>
      <c r="H1970" s="44"/>
    </row>
    <row r="1971" spans="1:8" s="2" customFormat="1" ht="16.8" customHeight="1">
      <c r="A1971" s="38"/>
      <c r="B1971" s="44"/>
      <c r="C1971" s="291" t="s">
        <v>6060</v>
      </c>
      <c r="D1971" s="38"/>
      <c r="E1971" s="38"/>
      <c r="F1971" s="38"/>
      <c r="G1971" s="38"/>
      <c r="H1971" s="44"/>
    </row>
    <row r="1972" spans="1:8" s="2" customFormat="1" ht="16.8" customHeight="1">
      <c r="A1972" s="38"/>
      <c r="B1972" s="44"/>
      <c r="C1972" s="289" t="s">
        <v>3111</v>
      </c>
      <c r="D1972" s="289" t="s">
        <v>3112</v>
      </c>
      <c r="E1972" s="17" t="s">
        <v>612</v>
      </c>
      <c r="F1972" s="290">
        <v>2.7</v>
      </c>
      <c r="G1972" s="38"/>
      <c r="H1972" s="44"/>
    </row>
    <row r="1973" spans="1:8" s="2" customFormat="1" ht="16.8" customHeight="1">
      <c r="A1973" s="38"/>
      <c r="B1973" s="44"/>
      <c r="C1973" s="285" t="s">
        <v>772</v>
      </c>
      <c r="D1973" s="286" t="s">
        <v>772</v>
      </c>
      <c r="E1973" s="287" t="s">
        <v>28</v>
      </c>
      <c r="F1973" s="288">
        <v>3</v>
      </c>
      <c r="G1973" s="38"/>
      <c r="H1973" s="44"/>
    </row>
    <row r="1974" spans="1:8" s="2" customFormat="1" ht="16.8" customHeight="1">
      <c r="A1974" s="38"/>
      <c r="B1974" s="44"/>
      <c r="C1974" s="289" t="s">
        <v>28</v>
      </c>
      <c r="D1974" s="289" t="s">
        <v>3120</v>
      </c>
      <c r="E1974" s="17" t="s">
        <v>28</v>
      </c>
      <c r="F1974" s="290">
        <v>0</v>
      </c>
      <c r="G1974" s="38"/>
      <c r="H1974" s="44"/>
    </row>
    <row r="1975" spans="1:8" s="2" customFormat="1" ht="16.8" customHeight="1">
      <c r="A1975" s="38"/>
      <c r="B1975" s="44"/>
      <c r="C1975" s="289" t="s">
        <v>772</v>
      </c>
      <c r="D1975" s="289" t="s">
        <v>3121</v>
      </c>
      <c r="E1975" s="17" t="s">
        <v>28</v>
      </c>
      <c r="F1975" s="290">
        <v>3</v>
      </c>
      <c r="G1975" s="38"/>
      <c r="H1975" s="44"/>
    </row>
    <row r="1976" spans="1:8" s="2" customFormat="1" ht="16.8" customHeight="1">
      <c r="A1976" s="38"/>
      <c r="B1976" s="44"/>
      <c r="C1976" s="291" t="s">
        <v>6060</v>
      </c>
      <c r="D1976" s="38"/>
      <c r="E1976" s="38"/>
      <c r="F1976" s="38"/>
      <c r="G1976" s="38"/>
      <c r="H1976" s="44"/>
    </row>
    <row r="1977" spans="1:8" s="2" customFormat="1" ht="16.8" customHeight="1">
      <c r="A1977" s="38"/>
      <c r="B1977" s="44"/>
      <c r="C1977" s="289" t="s">
        <v>3117</v>
      </c>
      <c r="D1977" s="289" t="s">
        <v>3118</v>
      </c>
      <c r="E1977" s="17" t="s">
        <v>534</v>
      </c>
      <c r="F1977" s="290">
        <v>3</v>
      </c>
      <c r="G1977" s="38"/>
      <c r="H1977" s="44"/>
    </row>
    <row r="1978" spans="1:8" s="2" customFormat="1" ht="16.8" customHeight="1">
      <c r="A1978" s="38"/>
      <c r="B1978" s="44"/>
      <c r="C1978" s="285" t="s">
        <v>779</v>
      </c>
      <c r="D1978" s="286" t="s">
        <v>779</v>
      </c>
      <c r="E1978" s="287" t="s">
        <v>28</v>
      </c>
      <c r="F1978" s="288">
        <v>3</v>
      </c>
      <c r="G1978" s="38"/>
      <c r="H1978" s="44"/>
    </row>
    <row r="1979" spans="1:8" s="2" customFormat="1" ht="16.8" customHeight="1">
      <c r="A1979" s="38"/>
      <c r="B1979" s="44"/>
      <c r="C1979" s="289" t="s">
        <v>28</v>
      </c>
      <c r="D1979" s="289" t="s">
        <v>3127</v>
      </c>
      <c r="E1979" s="17" t="s">
        <v>28</v>
      </c>
      <c r="F1979" s="290">
        <v>0</v>
      </c>
      <c r="G1979" s="38"/>
      <c r="H1979" s="44"/>
    </row>
    <row r="1980" spans="1:8" s="2" customFormat="1" ht="16.8" customHeight="1">
      <c r="A1980" s="38"/>
      <c r="B1980" s="44"/>
      <c r="C1980" s="289" t="s">
        <v>779</v>
      </c>
      <c r="D1980" s="289" t="s">
        <v>3128</v>
      </c>
      <c r="E1980" s="17" t="s">
        <v>28</v>
      </c>
      <c r="F1980" s="290">
        <v>3</v>
      </c>
      <c r="G1980" s="38"/>
      <c r="H1980" s="44"/>
    </row>
    <row r="1981" spans="1:8" s="2" customFormat="1" ht="16.8" customHeight="1">
      <c r="A1981" s="38"/>
      <c r="B1981" s="44"/>
      <c r="C1981" s="291" t="s">
        <v>6060</v>
      </c>
      <c r="D1981" s="38"/>
      <c r="E1981" s="38"/>
      <c r="F1981" s="38"/>
      <c r="G1981" s="38"/>
      <c r="H1981" s="44"/>
    </row>
    <row r="1982" spans="1:8" s="2" customFormat="1" ht="16.8" customHeight="1">
      <c r="A1982" s="38"/>
      <c r="B1982" s="44"/>
      <c r="C1982" s="289" t="s">
        <v>3124</v>
      </c>
      <c r="D1982" s="289" t="s">
        <v>3125</v>
      </c>
      <c r="E1982" s="17" t="s">
        <v>534</v>
      </c>
      <c r="F1982" s="290">
        <v>3</v>
      </c>
      <c r="G1982" s="38"/>
      <c r="H1982" s="44"/>
    </row>
    <row r="1983" spans="1:8" s="2" customFormat="1" ht="16.8" customHeight="1">
      <c r="A1983" s="38"/>
      <c r="B1983" s="44"/>
      <c r="C1983" s="285" t="s">
        <v>785</v>
      </c>
      <c r="D1983" s="286" t="s">
        <v>785</v>
      </c>
      <c r="E1983" s="287" t="s">
        <v>28</v>
      </c>
      <c r="F1983" s="288">
        <v>1</v>
      </c>
      <c r="G1983" s="38"/>
      <c r="H1983" s="44"/>
    </row>
    <row r="1984" spans="1:8" s="2" customFormat="1" ht="16.8" customHeight="1">
      <c r="A1984" s="38"/>
      <c r="B1984" s="44"/>
      <c r="C1984" s="289" t="s">
        <v>785</v>
      </c>
      <c r="D1984" s="289" t="s">
        <v>3134</v>
      </c>
      <c r="E1984" s="17" t="s">
        <v>28</v>
      </c>
      <c r="F1984" s="290">
        <v>1</v>
      </c>
      <c r="G1984" s="38"/>
      <c r="H1984" s="44"/>
    </row>
    <row r="1985" spans="1:8" s="2" customFormat="1" ht="16.8" customHeight="1">
      <c r="A1985" s="38"/>
      <c r="B1985" s="44"/>
      <c r="C1985" s="291" t="s">
        <v>6060</v>
      </c>
      <c r="D1985" s="38"/>
      <c r="E1985" s="38"/>
      <c r="F1985" s="38"/>
      <c r="G1985" s="38"/>
      <c r="H1985" s="44"/>
    </row>
    <row r="1986" spans="1:8" s="2" customFormat="1" ht="16.8" customHeight="1">
      <c r="A1986" s="38"/>
      <c r="B1986" s="44"/>
      <c r="C1986" s="289" t="s">
        <v>3131</v>
      </c>
      <c r="D1986" s="289" t="s">
        <v>3132</v>
      </c>
      <c r="E1986" s="17" t="s">
        <v>534</v>
      </c>
      <c r="F1986" s="290">
        <v>1</v>
      </c>
      <c r="G1986" s="38"/>
      <c r="H1986" s="44"/>
    </row>
    <row r="1987" spans="1:8" s="2" customFormat="1" ht="16.8" customHeight="1">
      <c r="A1987" s="38"/>
      <c r="B1987" s="44"/>
      <c r="C1987" s="285" t="s">
        <v>791</v>
      </c>
      <c r="D1987" s="286" t="s">
        <v>791</v>
      </c>
      <c r="E1987" s="287" t="s">
        <v>28</v>
      </c>
      <c r="F1987" s="288">
        <v>1</v>
      </c>
      <c r="G1987" s="38"/>
      <c r="H1987" s="44"/>
    </row>
    <row r="1988" spans="1:8" s="2" customFormat="1" ht="16.8" customHeight="1">
      <c r="A1988" s="38"/>
      <c r="B1988" s="44"/>
      <c r="C1988" s="289" t="s">
        <v>791</v>
      </c>
      <c r="D1988" s="289" t="s">
        <v>3140</v>
      </c>
      <c r="E1988" s="17" t="s">
        <v>28</v>
      </c>
      <c r="F1988" s="290">
        <v>1</v>
      </c>
      <c r="G1988" s="38"/>
      <c r="H1988" s="44"/>
    </row>
    <row r="1989" spans="1:8" s="2" customFormat="1" ht="16.8" customHeight="1">
      <c r="A1989" s="38"/>
      <c r="B1989" s="44"/>
      <c r="C1989" s="291" t="s">
        <v>6060</v>
      </c>
      <c r="D1989" s="38"/>
      <c r="E1989" s="38"/>
      <c r="F1989" s="38"/>
      <c r="G1989" s="38"/>
      <c r="H1989" s="44"/>
    </row>
    <row r="1990" spans="1:8" s="2" customFormat="1" ht="16.8" customHeight="1">
      <c r="A1990" s="38"/>
      <c r="B1990" s="44"/>
      <c r="C1990" s="289" t="s">
        <v>3137</v>
      </c>
      <c r="D1990" s="289" t="s">
        <v>3138</v>
      </c>
      <c r="E1990" s="17" t="s">
        <v>534</v>
      </c>
      <c r="F1990" s="290">
        <v>1</v>
      </c>
      <c r="G1990" s="38"/>
      <c r="H1990" s="44"/>
    </row>
    <row r="1991" spans="1:8" s="2" customFormat="1" ht="16.8" customHeight="1">
      <c r="A1991" s="38"/>
      <c r="B1991" s="44"/>
      <c r="C1991" s="285" t="s">
        <v>804</v>
      </c>
      <c r="D1991" s="286" t="s">
        <v>804</v>
      </c>
      <c r="E1991" s="287" t="s">
        <v>28</v>
      </c>
      <c r="F1991" s="288">
        <v>1</v>
      </c>
      <c r="G1991" s="38"/>
      <c r="H1991" s="44"/>
    </row>
    <row r="1992" spans="1:8" s="2" customFormat="1" ht="16.8" customHeight="1">
      <c r="A1992" s="38"/>
      <c r="B1992" s="44"/>
      <c r="C1992" s="289" t="s">
        <v>804</v>
      </c>
      <c r="D1992" s="289" t="s">
        <v>3145</v>
      </c>
      <c r="E1992" s="17" t="s">
        <v>28</v>
      </c>
      <c r="F1992" s="290">
        <v>1</v>
      </c>
      <c r="G1992" s="38"/>
      <c r="H1992" s="44"/>
    </row>
    <row r="1993" spans="1:8" s="2" customFormat="1" ht="16.8" customHeight="1">
      <c r="A1993" s="38"/>
      <c r="B1993" s="44"/>
      <c r="C1993" s="291" t="s">
        <v>6060</v>
      </c>
      <c r="D1993" s="38"/>
      <c r="E1993" s="38"/>
      <c r="F1993" s="38"/>
      <c r="G1993" s="38"/>
      <c r="H1993" s="44"/>
    </row>
    <row r="1994" spans="1:8" s="2" customFormat="1" ht="16.8" customHeight="1">
      <c r="A1994" s="38"/>
      <c r="B1994" s="44"/>
      <c r="C1994" s="289" t="s">
        <v>3142</v>
      </c>
      <c r="D1994" s="289" t="s">
        <v>3143</v>
      </c>
      <c r="E1994" s="17" t="s">
        <v>534</v>
      </c>
      <c r="F1994" s="290">
        <v>3</v>
      </c>
      <c r="G1994" s="38"/>
      <c r="H1994" s="44"/>
    </row>
    <row r="1995" spans="1:8" s="2" customFormat="1" ht="16.8" customHeight="1">
      <c r="A1995" s="38"/>
      <c r="B1995" s="44"/>
      <c r="C1995" s="285" t="s">
        <v>822</v>
      </c>
      <c r="D1995" s="286" t="s">
        <v>822</v>
      </c>
      <c r="E1995" s="287" t="s">
        <v>28</v>
      </c>
      <c r="F1995" s="288">
        <v>12.88</v>
      </c>
      <c r="G1995" s="38"/>
      <c r="H1995" s="44"/>
    </row>
    <row r="1996" spans="1:8" s="2" customFormat="1" ht="16.8" customHeight="1">
      <c r="A1996" s="38"/>
      <c r="B1996" s="44"/>
      <c r="C1996" s="289" t="s">
        <v>28</v>
      </c>
      <c r="D1996" s="289" t="s">
        <v>3158</v>
      </c>
      <c r="E1996" s="17" t="s">
        <v>28</v>
      </c>
      <c r="F1996" s="290">
        <v>0</v>
      </c>
      <c r="G1996" s="38"/>
      <c r="H1996" s="44"/>
    </row>
    <row r="1997" spans="1:8" s="2" customFormat="1" ht="16.8" customHeight="1">
      <c r="A1997" s="38"/>
      <c r="B1997" s="44"/>
      <c r="C1997" s="289" t="s">
        <v>28</v>
      </c>
      <c r="D1997" s="289" t="s">
        <v>3159</v>
      </c>
      <c r="E1997" s="17" t="s">
        <v>28</v>
      </c>
      <c r="F1997" s="290">
        <v>0</v>
      </c>
      <c r="G1997" s="38"/>
      <c r="H1997" s="44"/>
    </row>
    <row r="1998" spans="1:8" s="2" customFormat="1" ht="16.8" customHeight="1">
      <c r="A1998" s="38"/>
      <c r="B1998" s="44"/>
      <c r="C1998" s="289" t="s">
        <v>822</v>
      </c>
      <c r="D1998" s="289" t="s">
        <v>3160</v>
      </c>
      <c r="E1998" s="17" t="s">
        <v>28</v>
      </c>
      <c r="F1998" s="290">
        <v>12.88</v>
      </c>
      <c r="G1998" s="38"/>
      <c r="H1998" s="44"/>
    </row>
    <row r="1999" spans="1:8" s="2" customFormat="1" ht="16.8" customHeight="1">
      <c r="A1999" s="38"/>
      <c r="B1999" s="44"/>
      <c r="C1999" s="291" t="s">
        <v>6060</v>
      </c>
      <c r="D1999" s="38"/>
      <c r="E1999" s="38"/>
      <c r="F1999" s="38"/>
      <c r="G1999" s="38"/>
      <c r="H1999" s="44"/>
    </row>
    <row r="2000" spans="1:8" s="2" customFormat="1" ht="16.8" customHeight="1">
      <c r="A2000" s="38"/>
      <c r="B2000" s="44"/>
      <c r="C2000" s="289" t="s">
        <v>3155</v>
      </c>
      <c r="D2000" s="289" t="s">
        <v>3156</v>
      </c>
      <c r="E2000" s="17" t="s">
        <v>612</v>
      </c>
      <c r="F2000" s="290">
        <v>26.44</v>
      </c>
      <c r="G2000" s="38"/>
      <c r="H2000" s="44"/>
    </row>
    <row r="2001" spans="1:8" s="2" customFormat="1" ht="16.8" customHeight="1">
      <c r="A2001" s="38"/>
      <c r="B2001" s="44"/>
      <c r="C2001" s="285" t="s">
        <v>828</v>
      </c>
      <c r="D2001" s="286" t="s">
        <v>828</v>
      </c>
      <c r="E2001" s="287" t="s">
        <v>28</v>
      </c>
      <c r="F2001" s="288">
        <v>27.233</v>
      </c>
      <c r="G2001" s="38"/>
      <c r="H2001" s="44"/>
    </row>
    <row r="2002" spans="1:8" s="2" customFormat="1" ht="16.8" customHeight="1">
      <c r="A2002" s="38"/>
      <c r="B2002" s="44"/>
      <c r="C2002" s="289" t="s">
        <v>28</v>
      </c>
      <c r="D2002" s="289" t="s">
        <v>3167</v>
      </c>
      <c r="E2002" s="17" t="s">
        <v>28</v>
      </c>
      <c r="F2002" s="290">
        <v>0</v>
      </c>
      <c r="G2002" s="38"/>
      <c r="H2002" s="44"/>
    </row>
    <row r="2003" spans="1:8" s="2" customFormat="1" ht="16.8" customHeight="1">
      <c r="A2003" s="38"/>
      <c r="B2003" s="44"/>
      <c r="C2003" s="289" t="s">
        <v>828</v>
      </c>
      <c r="D2003" s="289" t="s">
        <v>3168</v>
      </c>
      <c r="E2003" s="17" t="s">
        <v>28</v>
      </c>
      <c r="F2003" s="290">
        <v>27.233</v>
      </c>
      <c r="G2003" s="38"/>
      <c r="H2003" s="44"/>
    </row>
    <row r="2004" spans="1:8" s="2" customFormat="1" ht="16.8" customHeight="1">
      <c r="A2004" s="38"/>
      <c r="B2004" s="44"/>
      <c r="C2004" s="291" t="s">
        <v>6060</v>
      </c>
      <c r="D2004" s="38"/>
      <c r="E2004" s="38"/>
      <c r="F2004" s="38"/>
      <c r="G2004" s="38"/>
      <c r="H2004" s="44"/>
    </row>
    <row r="2005" spans="1:8" s="2" customFormat="1" ht="16.8" customHeight="1">
      <c r="A2005" s="38"/>
      <c r="B2005" s="44"/>
      <c r="C2005" s="289" t="s">
        <v>3164</v>
      </c>
      <c r="D2005" s="289" t="s">
        <v>3165</v>
      </c>
      <c r="E2005" s="17" t="s">
        <v>612</v>
      </c>
      <c r="F2005" s="290">
        <v>27.233</v>
      </c>
      <c r="G2005" s="38"/>
      <c r="H2005" s="44"/>
    </row>
    <row r="2006" spans="1:8" s="2" customFormat="1" ht="16.8" customHeight="1">
      <c r="A2006" s="38"/>
      <c r="B2006" s="44"/>
      <c r="C2006" s="285" t="s">
        <v>400</v>
      </c>
      <c r="D2006" s="286" t="s">
        <v>400</v>
      </c>
      <c r="E2006" s="287" t="s">
        <v>28</v>
      </c>
      <c r="F2006" s="288">
        <v>15.408</v>
      </c>
      <c r="G2006" s="38"/>
      <c r="H2006" s="44"/>
    </row>
    <row r="2007" spans="1:8" s="2" customFormat="1" ht="16.8" customHeight="1">
      <c r="A2007" s="38"/>
      <c r="B2007" s="44"/>
      <c r="C2007" s="289" t="s">
        <v>400</v>
      </c>
      <c r="D2007" s="289" t="s">
        <v>2849</v>
      </c>
      <c r="E2007" s="17" t="s">
        <v>28</v>
      </c>
      <c r="F2007" s="290">
        <v>15.408</v>
      </c>
      <c r="G2007" s="38"/>
      <c r="H2007" s="44"/>
    </row>
    <row r="2008" spans="1:8" s="2" customFormat="1" ht="16.8" customHeight="1">
      <c r="A2008" s="38"/>
      <c r="B2008" s="44"/>
      <c r="C2008" s="291" t="s">
        <v>6060</v>
      </c>
      <c r="D2008" s="38"/>
      <c r="E2008" s="38"/>
      <c r="F2008" s="38"/>
      <c r="G2008" s="38"/>
      <c r="H2008" s="44"/>
    </row>
    <row r="2009" spans="1:8" s="2" customFormat="1" ht="16.8" customHeight="1">
      <c r="A2009" s="38"/>
      <c r="B2009" s="44"/>
      <c r="C2009" s="289" t="s">
        <v>2845</v>
      </c>
      <c r="D2009" s="289" t="s">
        <v>2846</v>
      </c>
      <c r="E2009" s="17" t="s">
        <v>355</v>
      </c>
      <c r="F2009" s="290">
        <v>15.408</v>
      </c>
      <c r="G2009" s="38"/>
      <c r="H2009" s="44"/>
    </row>
    <row r="2010" spans="1:8" s="2" customFormat="1" ht="16.8" customHeight="1">
      <c r="A2010" s="38"/>
      <c r="B2010" s="44"/>
      <c r="C2010" s="285" t="s">
        <v>834</v>
      </c>
      <c r="D2010" s="286" t="s">
        <v>834</v>
      </c>
      <c r="E2010" s="287" t="s">
        <v>28</v>
      </c>
      <c r="F2010" s="288">
        <v>17.98</v>
      </c>
      <c r="G2010" s="38"/>
      <c r="H2010" s="44"/>
    </row>
    <row r="2011" spans="1:8" s="2" customFormat="1" ht="16.8" customHeight="1">
      <c r="A2011" s="38"/>
      <c r="B2011" s="44"/>
      <c r="C2011" s="289" t="s">
        <v>28</v>
      </c>
      <c r="D2011" s="289" t="s">
        <v>3174</v>
      </c>
      <c r="E2011" s="17" t="s">
        <v>28</v>
      </c>
      <c r="F2011" s="290">
        <v>0</v>
      </c>
      <c r="G2011" s="38"/>
      <c r="H2011" s="44"/>
    </row>
    <row r="2012" spans="1:8" s="2" customFormat="1" ht="16.8" customHeight="1">
      <c r="A2012" s="38"/>
      <c r="B2012" s="44"/>
      <c r="C2012" s="289" t="s">
        <v>28</v>
      </c>
      <c r="D2012" s="289" t="s">
        <v>3175</v>
      </c>
      <c r="E2012" s="17" t="s">
        <v>28</v>
      </c>
      <c r="F2012" s="290">
        <v>0</v>
      </c>
      <c r="G2012" s="38"/>
      <c r="H2012" s="44"/>
    </row>
    <row r="2013" spans="1:8" s="2" customFormat="1" ht="16.8" customHeight="1">
      <c r="A2013" s="38"/>
      <c r="B2013" s="44"/>
      <c r="C2013" s="289" t="s">
        <v>834</v>
      </c>
      <c r="D2013" s="289" t="s">
        <v>3176</v>
      </c>
      <c r="E2013" s="17" t="s">
        <v>28</v>
      </c>
      <c r="F2013" s="290">
        <v>17.98</v>
      </c>
      <c r="G2013" s="38"/>
      <c r="H2013" s="44"/>
    </row>
    <row r="2014" spans="1:8" s="2" customFormat="1" ht="16.8" customHeight="1">
      <c r="A2014" s="38"/>
      <c r="B2014" s="44"/>
      <c r="C2014" s="291" t="s">
        <v>6060</v>
      </c>
      <c r="D2014" s="38"/>
      <c r="E2014" s="38"/>
      <c r="F2014" s="38"/>
      <c r="G2014" s="38"/>
      <c r="H2014" s="44"/>
    </row>
    <row r="2015" spans="1:8" s="2" customFormat="1" ht="16.8" customHeight="1">
      <c r="A2015" s="38"/>
      <c r="B2015" s="44"/>
      <c r="C2015" s="289" t="s">
        <v>3171</v>
      </c>
      <c r="D2015" s="289" t="s">
        <v>3172</v>
      </c>
      <c r="E2015" s="17" t="s">
        <v>612</v>
      </c>
      <c r="F2015" s="290">
        <v>41.01</v>
      </c>
      <c r="G2015" s="38"/>
      <c r="H2015" s="44"/>
    </row>
    <row r="2016" spans="1:8" s="2" customFormat="1" ht="16.8" customHeight="1">
      <c r="A2016" s="38"/>
      <c r="B2016" s="44"/>
      <c r="C2016" s="285" t="s">
        <v>845</v>
      </c>
      <c r="D2016" s="286" t="s">
        <v>845</v>
      </c>
      <c r="E2016" s="287" t="s">
        <v>28</v>
      </c>
      <c r="F2016" s="288">
        <v>42.24</v>
      </c>
      <c r="G2016" s="38"/>
      <c r="H2016" s="44"/>
    </row>
    <row r="2017" spans="1:8" s="2" customFormat="1" ht="16.8" customHeight="1">
      <c r="A2017" s="38"/>
      <c r="B2017" s="44"/>
      <c r="C2017" s="289" t="s">
        <v>845</v>
      </c>
      <c r="D2017" s="289" t="s">
        <v>3182</v>
      </c>
      <c r="E2017" s="17" t="s">
        <v>28</v>
      </c>
      <c r="F2017" s="290">
        <v>42.24</v>
      </c>
      <c r="G2017" s="38"/>
      <c r="H2017" s="44"/>
    </row>
    <row r="2018" spans="1:8" s="2" customFormat="1" ht="16.8" customHeight="1">
      <c r="A2018" s="38"/>
      <c r="B2018" s="44"/>
      <c r="C2018" s="291" t="s">
        <v>6060</v>
      </c>
      <c r="D2018" s="38"/>
      <c r="E2018" s="38"/>
      <c r="F2018" s="38"/>
      <c r="G2018" s="38"/>
      <c r="H2018" s="44"/>
    </row>
    <row r="2019" spans="1:8" s="2" customFormat="1" ht="16.8" customHeight="1">
      <c r="A2019" s="38"/>
      <c r="B2019" s="44"/>
      <c r="C2019" s="289" t="s">
        <v>3179</v>
      </c>
      <c r="D2019" s="289" t="s">
        <v>3180</v>
      </c>
      <c r="E2019" s="17" t="s">
        <v>612</v>
      </c>
      <c r="F2019" s="290">
        <v>42.24</v>
      </c>
      <c r="G2019" s="38"/>
      <c r="H2019" s="44"/>
    </row>
    <row r="2020" spans="1:8" s="2" customFormat="1" ht="16.8" customHeight="1">
      <c r="A2020" s="38"/>
      <c r="B2020" s="44"/>
      <c r="C2020" s="285" t="s">
        <v>851</v>
      </c>
      <c r="D2020" s="286" t="s">
        <v>851</v>
      </c>
      <c r="E2020" s="287" t="s">
        <v>28</v>
      </c>
      <c r="F2020" s="288">
        <v>23.05</v>
      </c>
      <c r="G2020" s="38"/>
      <c r="H2020" s="44"/>
    </row>
    <row r="2021" spans="1:8" s="2" customFormat="1" ht="16.8" customHeight="1">
      <c r="A2021" s="38"/>
      <c r="B2021" s="44"/>
      <c r="C2021" s="289" t="s">
        <v>28</v>
      </c>
      <c r="D2021" s="289" t="s">
        <v>3188</v>
      </c>
      <c r="E2021" s="17" t="s">
        <v>28</v>
      </c>
      <c r="F2021" s="290">
        <v>0</v>
      </c>
      <c r="G2021" s="38"/>
      <c r="H2021" s="44"/>
    </row>
    <row r="2022" spans="1:8" s="2" customFormat="1" ht="16.8" customHeight="1">
      <c r="A2022" s="38"/>
      <c r="B2022" s="44"/>
      <c r="C2022" s="289" t="s">
        <v>28</v>
      </c>
      <c r="D2022" s="289" t="s">
        <v>3159</v>
      </c>
      <c r="E2022" s="17" t="s">
        <v>28</v>
      </c>
      <c r="F2022" s="290">
        <v>0</v>
      </c>
      <c r="G2022" s="38"/>
      <c r="H2022" s="44"/>
    </row>
    <row r="2023" spans="1:8" s="2" customFormat="1" ht="16.8" customHeight="1">
      <c r="A2023" s="38"/>
      <c r="B2023" s="44"/>
      <c r="C2023" s="289" t="s">
        <v>851</v>
      </c>
      <c r="D2023" s="289" t="s">
        <v>3189</v>
      </c>
      <c r="E2023" s="17" t="s">
        <v>28</v>
      </c>
      <c r="F2023" s="290">
        <v>23.05</v>
      </c>
      <c r="G2023" s="38"/>
      <c r="H2023" s="44"/>
    </row>
    <row r="2024" spans="1:8" s="2" customFormat="1" ht="16.8" customHeight="1">
      <c r="A2024" s="38"/>
      <c r="B2024" s="44"/>
      <c r="C2024" s="291" t="s">
        <v>6060</v>
      </c>
      <c r="D2024" s="38"/>
      <c r="E2024" s="38"/>
      <c r="F2024" s="38"/>
      <c r="G2024" s="38"/>
      <c r="H2024" s="44"/>
    </row>
    <row r="2025" spans="1:8" s="2" customFormat="1" ht="16.8" customHeight="1">
      <c r="A2025" s="38"/>
      <c r="B2025" s="44"/>
      <c r="C2025" s="289" t="s">
        <v>3185</v>
      </c>
      <c r="D2025" s="289" t="s">
        <v>3186</v>
      </c>
      <c r="E2025" s="17" t="s">
        <v>612</v>
      </c>
      <c r="F2025" s="290">
        <v>39.42</v>
      </c>
      <c r="G2025" s="38"/>
      <c r="H2025" s="44"/>
    </row>
    <row r="2026" spans="1:8" s="2" customFormat="1" ht="16.8" customHeight="1">
      <c r="A2026" s="38"/>
      <c r="B2026" s="44"/>
      <c r="C2026" s="285" t="s">
        <v>860</v>
      </c>
      <c r="D2026" s="286" t="s">
        <v>860</v>
      </c>
      <c r="E2026" s="287" t="s">
        <v>28</v>
      </c>
      <c r="F2026" s="288">
        <v>40.603</v>
      </c>
      <c r="G2026" s="38"/>
      <c r="H2026" s="44"/>
    </row>
    <row r="2027" spans="1:8" s="2" customFormat="1" ht="16.8" customHeight="1">
      <c r="A2027" s="38"/>
      <c r="B2027" s="44"/>
      <c r="C2027" s="289" t="s">
        <v>860</v>
      </c>
      <c r="D2027" s="289" t="s">
        <v>3194</v>
      </c>
      <c r="E2027" s="17" t="s">
        <v>28</v>
      </c>
      <c r="F2027" s="290">
        <v>40.603</v>
      </c>
      <c r="G2027" s="38"/>
      <c r="H2027" s="44"/>
    </row>
    <row r="2028" spans="1:8" s="2" customFormat="1" ht="16.8" customHeight="1">
      <c r="A2028" s="38"/>
      <c r="B2028" s="44"/>
      <c r="C2028" s="291" t="s">
        <v>6060</v>
      </c>
      <c r="D2028" s="38"/>
      <c r="E2028" s="38"/>
      <c r="F2028" s="38"/>
      <c r="G2028" s="38"/>
      <c r="H2028" s="44"/>
    </row>
    <row r="2029" spans="1:8" s="2" customFormat="1" ht="16.8" customHeight="1">
      <c r="A2029" s="38"/>
      <c r="B2029" s="44"/>
      <c r="C2029" s="289" t="s">
        <v>3191</v>
      </c>
      <c r="D2029" s="289" t="s">
        <v>3192</v>
      </c>
      <c r="E2029" s="17" t="s">
        <v>612</v>
      </c>
      <c r="F2029" s="290">
        <v>40.603</v>
      </c>
      <c r="G2029" s="38"/>
      <c r="H2029" s="44"/>
    </row>
    <row r="2030" spans="1:8" s="2" customFormat="1" ht="16.8" customHeight="1">
      <c r="A2030" s="38"/>
      <c r="B2030" s="44"/>
      <c r="C2030" s="285" t="s">
        <v>865</v>
      </c>
      <c r="D2030" s="286" t="s">
        <v>865</v>
      </c>
      <c r="E2030" s="287" t="s">
        <v>28</v>
      </c>
      <c r="F2030" s="288">
        <v>1.3</v>
      </c>
      <c r="G2030" s="38"/>
      <c r="H2030" s="44"/>
    </row>
    <row r="2031" spans="1:8" s="2" customFormat="1" ht="16.8" customHeight="1">
      <c r="A2031" s="38"/>
      <c r="B2031" s="44"/>
      <c r="C2031" s="289" t="s">
        <v>28</v>
      </c>
      <c r="D2031" s="289" t="s">
        <v>3200</v>
      </c>
      <c r="E2031" s="17" t="s">
        <v>28</v>
      </c>
      <c r="F2031" s="290">
        <v>0</v>
      </c>
      <c r="G2031" s="38"/>
      <c r="H2031" s="44"/>
    </row>
    <row r="2032" spans="1:8" s="2" customFormat="1" ht="16.8" customHeight="1">
      <c r="A2032" s="38"/>
      <c r="B2032" s="44"/>
      <c r="C2032" s="289" t="s">
        <v>865</v>
      </c>
      <c r="D2032" s="289" t="s">
        <v>3201</v>
      </c>
      <c r="E2032" s="17" t="s">
        <v>28</v>
      </c>
      <c r="F2032" s="290">
        <v>1.3</v>
      </c>
      <c r="G2032" s="38"/>
      <c r="H2032" s="44"/>
    </row>
    <row r="2033" spans="1:8" s="2" customFormat="1" ht="16.8" customHeight="1">
      <c r="A2033" s="38"/>
      <c r="B2033" s="44"/>
      <c r="C2033" s="291" t="s">
        <v>6060</v>
      </c>
      <c r="D2033" s="38"/>
      <c r="E2033" s="38"/>
      <c r="F2033" s="38"/>
      <c r="G2033" s="38"/>
      <c r="H2033" s="44"/>
    </row>
    <row r="2034" spans="1:8" s="2" customFormat="1" ht="16.8" customHeight="1">
      <c r="A2034" s="38"/>
      <c r="B2034" s="44"/>
      <c r="C2034" s="289" t="s">
        <v>3197</v>
      </c>
      <c r="D2034" s="289" t="s">
        <v>3198</v>
      </c>
      <c r="E2034" s="17" t="s">
        <v>612</v>
      </c>
      <c r="F2034" s="290">
        <v>1.3</v>
      </c>
      <c r="G2034" s="38"/>
      <c r="H2034" s="44"/>
    </row>
    <row r="2035" spans="1:8" s="2" customFormat="1" ht="16.8" customHeight="1">
      <c r="A2035" s="38"/>
      <c r="B2035" s="44"/>
      <c r="C2035" s="285" t="s">
        <v>871</v>
      </c>
      <c r="D2035" s="286" t="s">
        <v>871</v>
      </c>
      <c r="E2035" s="287" t="s">
        <v>28</v>
      </c>
      <c r="F2035" s="288">
        <v>1.3</v>
      </c>
      <c r="G2035" s="38"/>
      <c r="H2035" s="44"/>
    </row>
    <row r="2036" spans="1:8" s="2" customFormat="1" ht="16.8" customHeight="1">
      <c r="A2036" s="38"/>
      <c r="B2036" s="44"/>
      <c r="C2036" s="289" t="s">
        <v>28</v>
      </c>
      <c r="D2036" s="289" t="s">
        <v>3200</v>
      </c>
      <c r="E2036" s="17" t="s">
        <v>28</v>
      </c>
      <c r="F2036" s="290">
        <v>0</v>
      </c>
      <c r="G2036" s="38"/>
      <c r="H2036" s="44"/>
    </row>
    <row r="2037" spans="1:8" s="2" customFormat="1" ht="16.8" customHeight="1">
      <c r="A2037" s="38"/>
      <c r="B2037" s="44"/>
      <c r="C2037" s="289" t="s">
        <v>871</v>
      </c>
      <c r="D2037" s="289" t="s">
        <v>3207</v>
      </c>
      <c r="E2037" s="17" t="s">
        <v>28</v>
      </c>
      <c r="F2037" s="290">
        <v>1.3</v>
      </c>
      <c r="G2037" s="38"/>
      <c r="H2037" s="44"/>
    </row>
    <row r="2038" spans="1:8" s="2" customFormat="1" ht="16.8" customHeight="1">
      <c r="A2038" s="38"/>
      <c r="B2038" s="44"/>
      <c r="C2038" s="291" t="s">
        <v>6060</v>
      </c>
      <c r="D2038" s="38"/>
      <c r="E2038" s="38"/>
      <c r="F2038" s="38"/>
      <c r="G2038" s="38"/>
      <c r="H2038" s="44"/>
    </row>
    <row r="2039" spans="1:8" s="2" customFormat="1" ht="16.8" customHeight="1">
      <c r="A2039" s="38"/>
      <c r="B2039" s="44"/>
      <c r="C2039" s="289" t="s">
        <v>3204</v>
      </c>
      <c r="D2039" s="289" t="s">
        <v>3205</v>
      </c>
      <c r="E2039" s="17" t="s">
        <v>612</v>
      </c>
      <c r="F2039" s="290">
        <v>1.3</v>
      </c>
      <c r="G2039" s="38"/>
      <c r="H2039" s="44"/>
    </row>
    <row r="2040" spans="1:8" s="2" customFormat="1" ht="16.8" customHeight="1">
      <c r="A2040" s="38"/>
      <c r="B2040" s="44"/>
      <c r="C2040" s="285" t="s">
        <v>877</v>
      </c>
      <c r="D2040" s="286" t="s">
        <v>877</v>
      </c>
      <c r="E2040" s="287" t="s">
        <v>28</v>
      </c>
      <c r="F2040" s="288">
        <v>3.38</v>
      </c>
      <c r="G2040" s="38"/>
      <c r="H2040" s="44"/>
    </row>
    <row r="2041" spans="1:8" s="2" customFormat="1" ht="16.8" customHeight="1">
      <c r="A2041" s="38"/>
      <c r="B2041" s="44"/>
      <c r="C2041" s="289" t="s">
        <v>877</v>
      </c>
      <c r="D2041" s="289" t="s">
        <v>3215</v>
      </c>
      <c r="E2041" s="17" t="s">
        <v>28</v>
      </c>
      <c r="F2041" s="290">
        <v>3.38</v>
      </c>
      <c r="G2041" s="38"/>
      <c r="H2041" s="44"/>
    </row>
    <row r="2042" spans="1:8" s="2" customFormat="1" ht="16.8" customHeight="1">
      <c r="A2042" s="38"/>
      <c r="B2042" s="44"/>
      <c r="C2042" s="291" t="s">
        <v>6060</v>
      </c>
      <c r="D2042" s="38"/>
      <c r="E2042" s="38"/>
      <c r="F2042" s="38"/>
      <c r="G2042" s="38"/>
      <c r="H2042" s="44"/>
    </row>
    <row r="2043" spans="1:8" s="2" customFormat="1" ht="12">
      <c r="A2043" s="38"/>
      <c r="B2043" s="44"/>
      <c r="C2043" s="289" t="s">
        <v>3210</v>
      </c>
      <c r="D2043" s="289" t="s">
        <v>3211</v>
      </c>
      <c r="E2043" s="17" t="s">
        <v>612</v>
      </c>
      <c r="F2043" s="290">
        <v>7.91</v>
      </c>
      <c r="G2043" s="38"/>
      <c r="H2043" s="44"/>
    </row>
    <row r="2044" spans="1:8" s="2" customFormat="1" ht="16.8" customHeight="1">
      <c r="A2044" s="38"/>
      <c r="B2044" s="44"/>
      <c r="C2044" s="285" t="s">
        <v>882</v>
      </c>
      <c r="D2044" s="286" t="s">
        <v>882</v>
      </c>
      <c r="E2044" s="287" t="s">
        <v>28</v>
      </c>
      <c r="F2044" s="288">
        <v>3.8</v>
      </c>
      <c r="G2044" s="38"/>
      <c r="H2044" s="44"/>
    </row>
    <row r="2045" spans="1:8" s="2" customFormat="1" ht="16.8" customHeight="1">
      <c r="A2045" s="38"/>
      <c r="B2045" s="44"/>
      <c r="C2045" s="289" t="s">
        <v>882</v>
      </c>
      <c r="D2045" s="289" t="s">
        <v>3224</v>
      </c>
      <c r="E2045" s="17" t="s">
        <v>28</v>
      </c>
      <c r="F2045" s="290">
        <v>3.8</v>
      </c>
      <c r="G2045" s="38"/>
      <c r="H2045" s="44"/>
    </row>
    <row r="2046" spans="1:8" s="2" customFormat="1" ht="16.8" customHeight="1">
      <c r="A2046" s="38"/>
      <c r="B2046" s="44"/>
      <c r="C2046" s="291" t="s">
        <v>6060</v>
      </c>
      <c r="D2046" s="38"/>
      <c r="E2046" s="38"/>
      <c r="F2046" s="38"/>
      <c r="G2046" s="38"/>
      <c r="H2046" s="44"/>
    </row>
    <row r="2047" spans="1:8" s="2" customFormat="1" ht="12">
      <c r="A2047" s="38"/>
      <c r="B2047" s="44"/>
      <c r="C2047" s="289" t="s">
        <v>3219</v>
      </c>
      <c r="D2047" s="289" t="s">
        <v>3220</v>
      </c>
      <c r="E2047" s="17" t="s">
        <v>612</v>
      </c>
      <c r="F2047" s="290">
        <v>15.92</v>
      </c>
      <c r="G2047" s="38"/>
      <c r="H2047" s="44"/>
    </row>
    <row r="2048" spans="1:8" s="2" customFormat="1" ht="16.8" customHeight="1">
      <c r="A2048" s="38"/>
      <c r="B2048" s="44"/>
      <c r="C2048" s="285" t="s">
        <v>888</v>
      </c>
      <c r="D2048" s="286" t="s">
        <v>888</v>
      </c>
      <c r="E2048" s="287" t="s">
        <v>28</v>
      </c>
      <c r="F2048" s="288">
        <v>3.8</v>
      </c>
      <c r="G2048" s="38"/>
      <c r="H2048" s="44"/>
    </row>
    <row r="2049" spans="1:8" s="2" customFormat="1" ht="16.8" customHeight="1">
      <c r="A2049" s="38"/>
      <c r="B2049" s="44"/>
      <c r="C2049" s="289" t="s">
        <v>888</v>
      </c>
      <c r="D2049" s="289" t="s">
        <v>3241</v>
      </c>
      <c r="E2049" s="17" t="s">
        <v>28</v>
      </c>
      <c r="F2049" s="290">
        <v>3.8</v>
      </c>
      <c r="G2049" s="38"/>
      <c r="H2049" s="44"/>
    </row>
    <row r="2050" spans="1:8" s="2" customFormat="1" ht="16.8" customHeight="1">
      <c r="A2050" s="38"/>
      <c r="B2050" s="44"/>
      <c r="C2050" s="291" t="s">
        <v>6060</v>
      </c>
      <c r="D2050" s="38"/>
      <c r="E2050" s="38"/>
      <c r="F2050" s="38"/>
      <c r="G2050" s="38"/>
      <c r="H2050" s="44"/>
    </row>
    <row r="2051" spans="1:8" s="2" customFormat="1" ht="12">
      <c r="A2051" s="38"/>
      <c r="B2051" s="44"/>
      <c r="C2051" s="289" t="s">
        <v>3238</v>
      </c>
      <c r="D2051" s="289" t="s">
        <v>3239</v>
      </c>
      <c r="E2051" s="17" t="s">
        <v>612</v>
      </c>
      <c r="F2051" s="290">
        <v>4.97</v>
      </c>
      <c r="G2051" s="38"/>
      <c r="H2051" s="44"/>
    </row>
    <row r="2052" spans="1:8" s="2" customFormat="1" ht="16.8" customHeight="1">
      <c r="A2052" s="38"/>
      <c r="B2052" s="44"/>
      <c r="C2052" s="285" t="s">
        <v>894</v>
      </c>
      <c r="D2052" s="286" t="s">
        <v>894</v>
      </c>
      <c r="E2052" s="287" t="s">
        <v>28</v>
      </c>
      <c r="F2052" s="288">
        <v>2.96</v>
      </c>
      <c r="G2052" s="38"/>
      <c r="H2052" s="44"/>
    </row>
    <row r="2053" spans="1:8" s="2" customFormat="1" ht="16.8" customHeight="1">
      <c r="A2053" s="38"/>
      <c r="B2053" s="44"/>
      <c r="C2053" s="289" t="s">
        <v>894</v>
      </c>
      <c r="D2053" s="289" t="s">
        <v>3248</v>
      </c>
      <c r="E2053" s="17" t="s">
        <v>28</v>
      </c>
      <c r="F2053" s="290">
        <v>2.96</v>
      </c>
      <c r="G2053" s="38"/>
      <c r="H2053" s="44"/>
    </row>
    <row r="2054" spans="1:8" s="2" customFormat="1" ht="16.8" customHeight="1">
      <c r="A2054" s="38"/>
      <c r="B2054" s="44"/>
      <c r="C2054" s="291" t="s">
        <v>6060</v>
      </c>
      <c r="D2054" s="38"/>
      <c r="E2054" s="38"/>
      <c r="F2054" s="38"/>
      <c r="G2054" s="38"/>
      <c r="H2054" s="44"/>
    </row>
    <row r="2055" spans="1:8" s="2" customFormat="1" ht="12">
      <c r="A2055" s="38"/>
      <c r="B2055" s="44"/>
      <c r="C2055" s="289" t="s">
        <v>3245</v>
      </c>
      <c r="D2055" s="289" t="s">
        <v>3246</v>
      </c>
      <c r="E2055" s="17" t="s">
        <v>612</v>
      </c>
      <c r="F2055" s="290">
        <v>25.11</v>
      </c>
      <c r="G2055" s="38"/>
      <c r="H2055" s="44"/>
    </row>
    <row r="2056" spans="1:8" s="2" customFormat="1" ht="16.8" customHeight="1">
      <c r="A2056" s="38"/>
      <c r="B2056" s="44"/>
      <c r="C2056" s="285" t="s">
        <v>409</v>
      </c>
      <c r="D2056" s="286" t="s">
        <v>409</v>
      </c>
      <c r="E2056" s="287" t="s">
        <v>28</v>
      </c>
      <c r="F2056" s="288">
        <v>3.125</v>
      </c>
      <c r="G2056" s="38"/>
      <c r="H2056" s="44"/>
    </row>
    <row r="2057" spans="1:8" s="2" customFormat="1" ht="16.8" customHeight="1">
      <c r="A2057" s="38"/>
      <c r="B2057" s="44"/>
      <c r="C2057" s="289" t="s">
        <v>409</v>
      </c>
      <c r="D2057" s="289" t="s">
        <v>2857</v>
      </c>
      <c r="E2057" s="17" t="s">
        <v>28</v>
      </c>
      <c r="F2057" s="290">
        <v>3.125</v>
      </c>
      <c r="G2057" s="38"/>
      <c r="H2057" s="44"/>
    </row>
    <row r="2058" spans="1:8" s="2" customFormat="1" ht="16.8" customHeight="1">
      <c r="A2058" s="38"/>
      <c r="B2058" s="44"/>
      <c r="C2058" s="291" t="s">
        <v>6060</v>
      </c>
      <c r="D2058" s="38"/>
      <c r="E2058" s="38"/>
      <c r="F2058" s="38"/>
      <c r="G2058" s="38"/>
      <c r="H2058" s="44"/>
    </row>
    <row r="2059" spans="1:8" s="2" customFormat="1" ht="16.8" customHeight="1">
      <c r="A2059" s="38"/>
      <c r="B2059" s="44"/>
      <c r="C2059" s="289" t="s">
        <v>2854</v>
      </c>
      <c r="D2059" s="289" t="s">
        <v>2855</v>
      </c>
      <c r="E2059" s="17" t="s">
        <v>355</v>
      </c>
      <c r="F2059" s="290">
        <v>3.125</v>
      </c>
      <c r="G2059" s="38"/>
      <c r="H2059" s="44"/>
    </row>
    <row r="2060" spans="1:8" s="2" customFormat="1" ht="16.8" customHeight="1">
      <c r="A2060" s="38"/>
      <c r="B2060" s="44"/>
      <c r="C2060" s="285" t="s">
        <v>900</v>
      </c>
      <c r="D2060" s="286" t="s">
        <v>900</v>
      </c>
      <c r="E2060" s="287" t="s">
        <v>28</v>
      </c>
      <c r="F2060" s="288">
        <v>5.17</v>
      </c>
      <c r="G2060" s="38"/>
      <c r="H2060" s="44"/>
    </row>
    <row r="2061" spans="1:8" s="2" customFormat="1" ht="16.8" customHeight="1">
      <c r="A2061" s="38"/>
      <c r="B2061" s="44"/>
      <c r="C2061" s="289" t="s">
        <v>900</v>
      </c>
      <c r="D2061" s="289" t="s">
        <v>3263</v>
      </c>
      <c r="E2061" s="17" t="s">
        <v>28</v>
      </c>
      <c r="F2061" s="290">
        <v>5.17</v>
      </c>
      <c r="G2061" s="38"/>
      <c r="H2061" s="44"/>
    </row>
    <row r="2062" spans="1:8" s="2" customFormat="1" ht="16.8" customHeight="1">
      <c r="A2062" s="38"/>
      <c r="B2062" s="44"/>
      <c r="C2062" s="291" t="s">
        <v>6060</v>
      </c>
      <c r="D2062" s="38"/>
      <c r="E2062" s="38"/>
      <c r="F2062" s="38"/>
      <c r="G2062" s="38"/>
      <c r="H2062" s="44"/>
    </row>
    <row r="2063" spans="1:8" s="2" customFormat="1" ht="12">
      <c r="A2063" s="38"/>
      <c r="B2063" s="44"/>
      <c r="C2063" s="289" t="s">
        <v>3260</v>
      </c>
      <c r="D2063" s="289" t="s">
        <v>3261</v>
      </c>
      <c r="E2063" s="17" t="s">
        <v>612</v>
      </c>
      <c r="F2063" s="290">
        <v>10.53</v>
      </c>
      <c r="G2063" s="38"/>
      <c r="H2063" s="44"/>
    </row>
    <row r="2064" spans="1:8" s="2" customFormat="1" ht="16.8" customHeight="1">
      <c r="A2064" s="38"/>
      <c r="B2064" s="44"/>
      <c r="C2064" s="285" t="s">
        <v>906</v>
      </c>
      <c r="D2064" s="286" t="s">
        <v>906</v>
      </c>
      <c r="E2064" s="287" t="s">
        <v>28</v>
      </c>
      <c r="F2064" s="288">
        <v>3.83</v>
      </c>
      <c r="G2064" s="38"/>
      <c r="H2064" s="44"/>
    </row>
    <row r="2065" spans="1:8" s="2" customFormat="1" ht="16.8" customHeight="1">
      <c r="A2065" s="38"/>
      <c r="B2065" s="44"/>
      <c r="C2065" s="289" t="s">
        <v>906</v>
      </c>
      <c r="D2065" s="289" t="s">
        <v>3270</v>
      </c>
      <c r="E2065" s="17" t="s">
        <v>28</v>
      </c>
      <c r="F2065" s="290">
        <v>3.83</v>
      </c>
      <c r="G2065" s="38"/>
      <c r="H2065" s="44"/>
    </row>
    <row r="2066" spans="1:8" s="2" customFormat="1" ht="16.8" customHeight="1">
      <c r="A2066" s="38"/>
      <c r="B2066" s="44"/>
      <c r="C2066" s="291" t="s">
        <v>6060</v>
      </c>
      <c r="D2066" s="38"/>
      <c r="E2066" s="38"/>
      <c r="F2066" s="38"/>
      <c r="G2066" s="38"/>
      <c r="H2066" s="44"/>
    </row>
    <row r="2067" spans="1:8" s="2" customFormat="1" ht="12">
      <c r="A2067" s="38"/>
      <c r="B2067" s="44"/>
      <c r="C2067" s="289" t="s">
        <v>3267</v>
      </c>
      <c r="D2067" s="289" t="s">
        <v>3268</v>
      </c>
      <c r="E2067" s="17" t="s">
        <v>612</v>
      </c>
      <c r="F2067" s="290">
        <v>6.71</v>
      </c>
      <c r="G2067" s="38"/>
      <c r="H2067" s="44"/>
    </row>
    <row r="2068" spans="1:8" s="2" customFormat="1" ht="16.8" customHeight="1">
      <c r="A2068" s="38"/>
      <c r="B2068" s="44"/>
      <c r="C2068" s="285" t="s">
        <v>912</v>
      </c>
      <c r="D2068" s="286" t="s">
        <v>912</v>
      </c>
      <c r="E2068" s="287" t="s">
        <v>28</v>
      </c>
      <c r="F2068" s="288">
        <v>9</v>
      </c>
      <c r="G2068" s="38"/>
      <c r="H2068" s="44"/>
    </row>
    <row r="2069" spans="1:8" s="2" customFormat="1" ht="16.8" customHeight="1">
      <c r="A2069" s="38"/>
      <c r="B2069" s="44"/>
      <c r="C2069" s="289" t="s">
        <v>912</v>
      </c>
      <c r="D2069" s="289" t="s">
        <v>3277</v>
      </c>
      <c r="E2069" s="17" t="s">
        <v>28</v>
      </c>
      <c r="F2069" s="290">
        <v>9</v>
      </c>
      <c r="G2069" s="38"/>
      <c r="H2069" s="44"/>
    </row>
    <row r="2070" spans="1:8" s="2" customFormat="1" ht="16.8" customHeight="1">
      <c r="A2070" s="38"/>
      <c r="B2070" s="44"/>
      <c r="C2070" s="291" t="s">
        <v>6060</v>
      </c>
      <c r="D2070" s="38"/>
      <c r="E2070" s="38"/>
      <c r="F2070" s="38"/>
      <c r="G2070" s="38"/>
      <c r="H2070" s="44"/>
    </row>
    <row r="2071" spans="1:8" s="2" customFormat="1" ht="16.8" customHeight="1">
      <c r="A2071" s="38"/>
      <c r="B2071" s="44"/>
      <c r="C2071" s="289" t="s">
        <v>3274</v>
      </c>
      <c r="D2071" s="289" t="s">
        <v>3275</v>
      </c>
      <c r="E2071" s="17" t="s">
        <v>534</v>
      </c>
      <c r="F2071" s="290">
        <v>18</v>
      </c>
      <c r="G2071" s="38"/>
      <c r="H2071" s="44"/>
    </row>
    <row r="2072" spans="1:8" s="2" customFormat="1" ht="16.8" customHeight="1">
      <c r="A2072" s="38"/>
      <c r="B2072" s="44"/>
      <c r="C2072" s="285" t="s">
        <v>921</v>
      </c>
      <c r="D2072" s="286" t="s">
        <v>921</v>
      </c>
      <c r="E2072" s="287" t="s">
        <v>28</v>
      </c>
      <c r="F2072" s="288">
        <v>1</v>
      </c>
      <c r="G2072" s="38"/>
      <c r="H2072" s="44"/>
    </row>
    <row r="2073" spans="1:8" s="2" customFormat="1" ht="16.8" customHeight="1">
      <c r="A2073" s="38"/>
      <c r="B2073" s="44"/>
      <c r="C2073" s="289" t="s">
        <v>28</v>
      </c>
      <c r="D2073" s="289" t="s">
        <v>3282</v>
      </c>
      <c r="E2073" s="17" t="s">
        <v>28</v>
      </c>
      <c r="F2073" s="290">
        <v>0</v>
      </c>
      <c r="G2073" s="38"/>
      <c r="H2073" s="44"/>
    </row>
    <row r="2074" spans="1:8" s="2" customFormat="1" ht="16.8" customHeight="1">
      <c r="A2074" s="38"/>
      <c r="B2074" s="44"/>
      <c r="C2074" s="289" t="s">
        <v>921</v>
      </c>
      <c r="D2074" s="289" t="s">
        <v>3283</v>
      </c>
      <c r="E2074" s="17" t="s">
        <v>28</v>
      </c>
      <c r="F2074" s="290">
        <v>1</v>
      </c>
      <c r="G2074" s="38"/>
      <c r="H2074" s="44"/>
    </row>
    <row r="2075" spans="1:8" s="2" customFormat="1" ht="16.8" customHeight="1">
      <c r="A2075" s="38"/>
      <c r="B2075" s="44"/>
      <c r="C2075" s="291" t="s">
        <v>6060</v>
      </c>
      <c r="D2075" s="38"/>
      <c r="E2075" s="38"/>
      <c r="F2075" s="38"/>
      <c r="G2075" s="38"/>
      <c r="H2075" s="44"/>
    </row>
    <row r="2076" spans="1:8" s="2" customFormat="1" ht="16.8" customHeight="1">
      <c r="A2076" s="38"/>
      <c r="B2076" s="44"/>
      <c r="C2076" s="289" t="s">
        <v>3279</v>
      </c>
      <c r="D2076" s="289" t="s">
        <v>3280</v>
      </c>
      <c r="E2076" s="17" t="s">
        <v>534</v>
      </c>
      <c r="F2076" s="290">
        <v>1</v>
      </c>
      <c r="G2076" s="38"/>
      <c r="H2076" s="44"/>
    </row>
    <row r="2077" spans="1:8" s="2" customFormat="1" ht="16.8" customHeight="1">
      <c r="A2077" s="38"/>
      <c r="B2077" s="44"/>
      <c r="C2077" s="285" t="s">
        <v>927</v>
      </c>
      <c r="D2077" s="286" t="s">
        <v>927</v>
      </c>
      <c r="E2077" s="287" t="s">
        <v>28</v>
      </c>
      <c r="F2077" s="288">
        <v>5</v>
      </c>
      <c r="G2077" s="38"/>
      <c r="H2077" s="44"/>
    </row>
    <row r="2078" spans="1:8" s="2" customFormat="1" ht="16.8" customHeight="1">
      <c r="A2078" s="38"/>
      <c r="B2078" s="44"/>
      <c r="C2078" s="289" t="s">
        <v>28</v>
      </c>
      <c r="D2078" s="289" t="s">
        <v>3289</v>
      </c>
      <c r="E2078" s="17" t="s">
        <v>28</v>
      </c>
      <c r="F2078" s="290">
        <v>0</v>
      </c>
      <c r="G2078" s="38"/>
      <c r="H2078" s="44"/>
    </row>
    <row r="2079" spans="1:8" s="2" customFormat="1" ht="16.8" customHeight="1">
      <c r="A2079" s="38"/>
      <c r="B2079" s="44"/>
      <c r="C2079" s="289" t="s">
        <v>927</v>
      </c>
      <c r="D2079" s="289" t="s">
        <v>3290</v>
      </c>
      <c r="E2079" s="17" t="s">
        <v>28</v>
      </c>
      <c r="F2079" s="290">
        <v>5</v>
      </c>
      <c r="G2079" s="38"/>
      <c r="H2079" s="44"/>
    </row>
    <row r="2080" spans="1:8" s="2" customFormat="1" ht="16.8" customHeight="1">
      <c r="A2080" s="38"/>
      <c r="B2080" s="44"/>
      <c r="C2080" s="291" t="s">
        <v>6060</v>
      </c>
      <c r="D2080" s="38"/>
      <c r="E2080" s="38"/>
      <c r="F2080" s="38"/>
      <c r="G2080" s="38"/>
      <c r="H2080" s="44"/>
    </row>
    <row r="2081" spans="1:8" s="2" customFormat="1" ht="16.8" customHeight="1">
      <c r="A2081" s="38"/>
      <c r="B2081" s="44"/>
      <c r="C2081" s="289" t="s">
        <v>3286</v>
      </c>
      <c r="D2081" s="289" t="s">
        <v>3287</v>
      </c>
      <c r="E2081" s="17" t="s">
        <v>534</v>
      </c>
      <c r="F2081" s="290">
        <v>12</v>
      </c>
      <c r="G2081" s="38"/>
      <c r="H2081" s="44"/>
    </row>
    <row r="2082" spans="1:8" s="2" customFormat="1" ht="16.8" customHeight="1">
      <c r="A2082" s="38"/>
      <c r="B2082" s="44"/>
      <c r="C2082" s="285" t="s">
        <v>932</v>
      </c>
      <c r="D2082" s="286" t="s">
        <v>932</v>
      </c>
      <c r="E2082" s="287" t="s">
        <v>28</v>
      </c>
      <c r="F2082" s="288">
        <v>1</v>
      </c>
      <c r="G2082" s="38"/>
      <c r="H2082" s="44"/>
    </row>
    <row r="2083" spans="1:8" s="2" customFormat="1" ht="16.8" customHeight="1">
      <c r="A2083" s="38"/>
      <c r="B2083" s="44"/>
      <c r="C2083" s="289" t="s">
        <v>28</v>
      </c>
      <c r="D2083" s="289" t="s">
        <v>3289</v>
      </c>
      <c r="E2083" s="17" t="s">
        <v>28</v>
      </c>
      <c r="F2083" s="290">
        <v>0</v>
      </c>
      <c r="G2083" s="38"/>
      <c r="H2083" s="44"/>
    </row>
    <row r="2084" spans="1:8" s="2" customFormat="1" ht="16.8" customHeight="1">
      <c r="A2084" s="38"/>
      <c r="B2084" s="44"/>
      <c r="C2084" s="289" t="s">
        <v>932</v>
      </c>
      <c r="D2084" s="289" t="s">
        <v>3297</v>
      </c>
      <c r="E2084" s="17" t="s">
        <v>28</v>
      </c>
      <c r="F2084" s="290">
        <v>1</v>
      </c>
      <c r="G2084" s="38"/>
      <c r="H2084" s="44"/>
    </row>
    <row r="2085" spans="1:8" s="2" customFormat="1" ht="16.8" customHeight="1">
      <c r="A2085" s="38"/>
      <c r="B2085" s="44"/>
      <c r="C2085" s="291" t="s">
        <v>6060</v>
      </c>
      <c r="D2085" s="38"/>
      <c r="E2085" s="38"/>
      <c r="F2085" s="38"/>
      <c r="G2085" s="38"/>
      <c r="H2085" s="44"/>
    </row>
    <row r="2086" spans="1:8" s="2" customFormat="1" ht="16.8" customHeight="1">
      <c r="A2086" s="38"/>
      <c r="B2086" s="44"/>
      <c r="C2086" s="289" t="s">
        <v>3294</v>
      </c>
      <c r="D2086" s="289" t="s">
        <v>3295</v>
      </c>
      <c r="E2086" s="17" t="s">
        <v>534</v>
      </c>
      <c r="F2086" s="290">
        <v>1</v>
      </c>
      <c r="G2086" s="38"/>
      <c r="H2086" s="44"/>
    </row>
    <row r="2087" spans="1:8" s="2" customFormat="1" ht="16.8" customHeight="1">
      <c r="A2087" s="38"/>
      <c r="B2087" s="44"/>
      <c r="C2087" s="285" t="s">
        <v>938</v>
      </c>
      <c r="D2087" s="286" t="s">
        <v>938</v>
      </c>
      <c r="E2087" s="287" t="s">
        <v>28</v>
      </c>
      <c r="F2087" s="288">
        <v>2</v>
      </c>
      <c r="G2087" s="38"/>
      <c r="H2087" s="44"/>
    </row>
    <row r="2088" spans="1:8" s="2" customFormat="1" ht="16.8" customHeight="1">
      <c r="A2088" s="38"/>
      <c r="B2088" s="44"/>
      <c r="C2088" s="289" t="s">
        <v>28</v>
      </c>
      <c r="D2088" s="289" t="s">
        <v>3289</v>
      </c>
      <c r="E2088" s="17" t="s">
        <v>28</v>
      </c>
      <c r="F2088" s="290">
        <v>0</v>
      </c>
      <c r="G2088" s="38"/>
      <c r="H2088" s="44"/>
    </row>
    <row r="2089" spans="1:8" s="2" customFormat="1" ht="16.8" customHeight="1">
      <c r="A2089" s="38"/>
      <c r="B2089" s="44"/>
      <c r="C2089" s="289" t="s">
        <v>938</v>
      </c>
      <c r="D2089" s="289" t="s">
        <v>3304</v>
      </c>
      <c r="E2089" s="17" t="s">
        <v>28</v>
      </c>
      <c r="F2089" s="290">
        <v>2</v>
      </c>
      <c r="G2089" s="38"/>
      <c r="H2089" s="44"/>
    </row>
    <row r="2090" spans="1:8" s="2" customFormat="1" ht="16.8" customHeight="1">
      <c r="A2090" s="38"/>
      <c r="B2090" s="44"/>
      <c r="C2090" s="291" t="s">
        <v>6060</v>
      </c>
      <c r="D2090" s="38"/>
      <c r="E2090" s="38"/>
      <c r="F2090" s="38"/>
      <c r="G2090" s="38"/>
      <c r="H2090" s="44"/>
    </row>
    <row r="2091" spans="1:8" s="2" customFormat="1" ht="16.8" customHeight="1">
      <c r="A2091" s="38"/>
      <c r="B2091" s="44"/>
      <c r="C2091" s="289" t="s">
        <v>3300</v>
      </c>
      <c r="D2091" s="289" t="s">
        <v>3301</v>
      </c>
      <c r="E2091" s="17" t="s">
        <v>3302</v>
      </c>
      <c r="F2091" s="290">
        <v>3</v>
      </c>
      <c r="G2091" s="38"/>
      <c r="H2091" s="44"/>
    </row>
    <row r="2092" spans="1:8" s="2" customFormat="1" ht="16.8" customHeight="1">
      <c r="A2092" s="38"/>
      <c r="B2092" s="44"/>
      <c r="C2092" s="285" t="s">
        <v>944</v>
      </c>
      <c r="D2092" s="286" t="s">
        <v>944</v>
      </c>
      <c r="E2092" s="287" t="s">
        <v>28</v>
      </c>
      <c r="F2092" s="288">
        <v>1</v>
      </c>
      <c r="G2092" s="38"/>
      <c r="H2092" s="44"/>
    </row>
    <row r="2093" spans="1:8" s="2" customFormat="1" ht="16.8" customHeight="1">
      <c r="A2093" s="38"/>
      <c r="B2093" s="44"/>
      <c r="C2093" s="289" t="s">
        <v>944</v>
      </c>
      <c r="D2093" s="289" t="s">
        <v>3311</v>
      </c>
      <c r="E2093" s="17" t="s">
        <v>28</v>
      </c>
      <c r="F2093" s="290">
        <v>1</v>
      </c>
      <c r="G2093" s="38"/>
      <c r="H2093" s="44"/>
    </row>
    <row r="2094" spans="1:8" s="2" customFormat="1" ht="16.8" customHeight="1">
      <c r="A2094" s="38"/>
      <c r="B2094" s="44"/>
      <c r="C2094" s="291" t="s">
        <v>6060</v>
      </c>
      <c r="D2094" s="38"/>
      <c r="E2094" s="38"/>
      <c r="F2094" s="38"/>
      <c r="G2094" s="38"/>
      <c r="H2094" s="44"/>
    </row>
    <row r="2095" spans="1:8" s="2" customFormat="1" ht="16.8" customHeight="1">
      <c r="A2095" s="38"/>
      <c r="B2095" s="44"/>
      <c r="C2095" s="289" t="s">
        <v>3308</v>
      </c>
      <c r="D2095" s="289" t="s">
        <v>3309</v>
      </c>
      <c r="E2095" s="17" t="s">
        <v>534</v>
      </c>
      <c r="F2095" s="290">
        <v>1</v>
      </c>
      <c r="G2095" s="38"/>
      <c r="H2095" s="44"/>
    </row>
    <row r="2096" spans="1:8" s="2" customFormat="1" ht="16.8" customHeight="1">
      <c r="A2096" s="38"/>
      <c r="B2096" s="44"/>
      <c r="C2096" s="285" t="s">
        <v>957</v>
      </c>
      <c r="D2096" s="286" t="s">
        <v>957</v>
      </c>
      <c r="E2096" s="287" t="s">
        <v>28</v>
      </c>
      <c r="F2096" s="288">
        <v>1</v>
      </c>
      <c r="G2096" s="38"/>
      <c r="H2096" s="44"/>
    </row>
    <row r="2097" spans="1:8" s="2" customFormat="1" ht="16.8" customHeight="1">
      <c r="A2097" s="38"/>
      <c r="B2097" s="44"/>
      <c r="C2097" s="289" t="s">
        <v>28</v>
      </c>
      <c r="D2097" s="289" t="s">
        <v>3316</v>
      </c>
      <c r="E2097" s="17" t="s">
        <v>28</v>
      </c>
      <c r="F2097" s="290">
        <v>0</v>
      </c>
      <c r="G2097" s="38"/>
      <c r="H2097" s="44"/>
    </row>
    <row r="2098" spans="1:8" s="2" customFormat="1" ht="16.8" customHeight="1">
      <c r="A2098" s="38"/>
      <c r="B2098" s="44"/>
      <c r="C2098" s="289" t="s">
        <v>957</v>
      </c>
      <c r="D2098" s="289" t="s">
        <v>3317</v>
      </c>
      <c r="E2098" s="17" t="s">
        <v>28</v>
      </c>
      <c r="F2098" s="290">
        <v>1</v>
      </c>
      <c r="G2098" s="38"/>
      <c r="H2098" s="44"/>
    </row>
    <row r="2099" spans="1:8" s="2" customFormat="1" ht="16.8" customHeight="1">
      <c r="A2099" s="38"/>
      <c r="B2099" s="44"/>
      <c r="C2099" s="291" t="s">
        <v>6060</v>
      </c>
      <c r="D2099" s="38"/>
      <c r="E2099" s="38"/>
      <c r="F2099" s="38"/>
      <c r="G2099" s="38"/>
      <c r="H2099" s="44"/>
    </row>
    <row r="2100" spans="1:8" s="2" customFormat="1" ht="16.8" customHeight="1">
      <c r="A2100" s="38"/>
      <c r="B2100" s="44"/>
      <c r="C2100" s="289" t="s">
        <v>3313</v>
      </c>
      <c r="D2100" s="289" t="s">
        <v>3314</v>
      </c>
      <c r="E2100" s="17" t="s">
        <v>534</v>
      </c>
      <c r="F2100" s="290">
        <v>1</v>
      </c>
      <c r="G2100" s="38"/>
      <c r="H2100" s="44"/>
    </row>
    <row r="2101" spans="1:8" s="2" customFormat="1" ht="16.8" customHeight="1">
      <c r="A2101" s="38"/>
      <c r="B2101" s="44"/>
      <c r="C2101" s="285" t="s">
        <v>963</v>
      </c>
      <c r="D2101" s="286" t="s">
        <v>963</v>
      </c>
      <c r="E2101" s="287" t="s">
        <v>28</v>
      </c>
      <c r="F2101" s="288">
        <v>1</v>
      </c>
      <c r="G2101" s="38"/>
      <c r="H2101" s="44"/>
    </row>
    <row r="2102" spans="1:8" s="2" customFormat="1" ht="16.8" customHeight="1">
      <c r="A2102" s="38"/>
      <c r="B2102" s="44"/>
      <c r="C2102" s="289" t="s">
        <v>28</v>
      </c>
      <c r="D2102" s="289" t="s">
        <v>3316</v>
      </c>
      <c r="E2102" s="17" t="s">
        <v>28</v>
      </c>
      <c r="F2102" s="290">
        <v>0</v>
      </c>
      <c r="G2102" s="38"/>
      <c r="H2102" s="44"/>
    </row>
    <row r="2103" spans="1:8" s="2" customFormat="1" ht="16.8" customHeight="1">
      <c r="A2103" s="38"/>
      <c r="B2103" s="44"/>
      <c r="C2103" s="289" t="s">
        <v>963</v>
      </c>
      <c r="D2103" s="289" t="s">
        <v>3323</v>
      </c>
      <c r="E2103" s="17" t="s">
        <v>28</v>
      </c>
      <c r="F2103" s="290">
        <v>1</v>
      </c>
      <c r="G2103" s="38"/>
      <c r="H2103" s="44"/>
    </row>
    <row r="2104" spans="1:8" s="2" customFormat="1" ht="16.8" customHeight="1">
      <c r="A2104" s="38"/>
      <c r="B2104" s="44"/>
      <c r="C2104" s="291" t="s">
        <v>6060</v>
      </c>
      <c r="D2104" s="38"/>
      <c r="E2104" s="38"/>
      <c r="F2104" s="38"/>
      <c r="G2104" s="38"/>
      <c r="H2104" s="44"/>
    </row>
    <row r="2105" spans="1:8" s="2" customFormat="1" ht="16.8" customHeight="1">
      <c r="A2105" s="38"/>
      <c r="B2105" s="44"/>
      <c r="C2105" s="289" t="s">
        <v>3320</v>
      </c>
      <c r="D2105" s="289" t="s">
        <v>3321</v>
      </c>
      <c r="E2105" s="17" t="s">
        <v>534</v>
      </c>
      <c r="F2105" s="290">
        <v>2</v>
      </c>
      <c r="G2105" s="38"/>
      <c r="H2105" s="44"/>
    </row>
    <row r="2106" spans="1:8" s="2" customFormat="1" ht="16.8" customHeight="1">
      <c r="A2106" s="38"/>
      <c r="B2106" s="44"/>
      <c r="C2106" s="285" t="s">
        <v>415</v>
      </c>
      <c r="D2106" s="286" t="s">
        <v>415</v>
      </c>
      <c r="E2106" s="287" t="s">
        <v>28</v>
      </c>
      <c r="F2106" s="288">
        <v>1.549</v>
      </c>
      <c r="G2106" s="38"/>
      <c r="H2106" s="44"/>
    </row>
    <row r="2107" spans="1:8" s="2" customFormat="1" ht="16.8" customHeight="1">
      <c r="A2107" s="38"/>
      <c r="B2107" s="44"/>
      <c r="C2107" s="289" t="s">
        <v>28</v>
      </c>
      <c r="D2107" s="289" t="s">
        <v>2669</v>
      </c>
      <c r="E2107" s="17" t="s">
        <v>28</v>
      </c>
      <c r="F2107" s="290">
        <v>0</v>
      </c>
      <c r="G2107" s="38"/>
      <c r="H2107" s="44"/>
    </row>
    <row r="2108" spans="1:8" s="2" customFormat="1" ht="16.8" customHeight="1">
      <c r="A2108" s="38"/>
      <c r="B2108" s="44"/>
      <c r="C2108" s="289" t="s">
        <v>415</v>
      </c>
      <c r="D2108" s="289" t="s">
        <v>2863</v>
      </c>
      <c r="E2108" s="17" t="s">
        <v>28</v>
      </c>
      <c r="F2108" s="290">
        <v>1.549</v>
      </c>
      <c r="G2108" s="38"/>
      <c r="H2108" s="44"/>
    </row>
    <row r="2109" spans="1:8" s="2" customFormat="1" ht="16.8" customHeight="1">
      <c r="A2109" s="38"/>
      <c r="B2109" s="44"/>
      <c r="C2109" s="291" t="s">
        <v>6060</v>
      </c>
      <c r="D2109" s="38"/>
      <c r="E2109" s="38"/>
      <c r="F2109" s="38"/>
      <c r="G2109" s="38"/>
      <c r="H2109" s="44"/>
    </row>
    <row r="2110" spans="1:8" s="2" customFormat="1" ht="16.8" customHeight="1">
      <c r="A2110" s="38"/>
      <c r="B2110" s="44"/>
      <c r="C2110" s="289" t="s">
        <v>2860</v>
      </c>
      <c r="D2110" s="289" t="s">
        <v>2861</v>
      </c>
      <c r="E2110" s="17" t="s">
        <v>398</v>
      </c>
      <c r="F2110" s="290">
        <v>3.971</v>
      </c>
      <c r="G2110" s="38"/>
      <c r="H2110" s="44"/>
    </row>
    <row r="2111" spans="1:8" s="2" customFormat="1" ht="16.8" customHeight="1">
      <c r="A2111" s="38"/>
      <c r="B2111" s="44"/>
      <c r="C2111" s="285" t="s">
        <v>969</v>
      </c>
      <c r="D2111" s="286" t="s">
        <v>969</v>
      </c>
      <c r="E2111" s="287" t="s">
        <v>28</v>
      </c>
      <c r="F2111" s="288">
        <v>1</v>
      </c>
      <c r="G2111" s="38"/>
      <c r="H2111" s="44"/>
    </row>
    <row r="2112" spans="1:8" s="2" customFormat="1" ht="16.8" customHeight="1">
      <c r="A2112" s="38"/>
      <c r="B2112" s="44"/>
      <c r="C2112" s="289" t="s">
        <v>28</v>
      </c>
      <c r="D2112" s="289" t="s">
        <v>3330</v>
      </c>
      <c r="E2112" s="17" t="s">
        <v>28</v>
      </c>
      <c r="F2112" s="290">
        <v>0</v>
      </c>
      <c r="G2112" s="38"/>
      <c r="H2112" s="44"/>
    </row>
    <row r="2113" spans="1:8" s="2" customFormat="1" ht="16.8" customHeight="1">
      <c r="A2113" s="38"/>
      <c r="B2113" s="44"/>
      <c r="C2113" s="289" t="s">
        <v>969</v>
      </c>
      <c r="D2113" s="289" t="s">
        <v>3331</v>
      </c>
      <c r="E2113" s="17" t="s">
        <v>28</v>
      </c>
      <c r="F2113" s="290">
        <v>1</v>
      </c>
      <c r="G2113" s="38"/>
      <c r="H2113" s="44"/>
    </row>
    <row r="2114" spans="1:8" s="2" customFormat="1" ht="16.8" customHeight="1">
      <c r="A2114" s="38"/>
      <c r="B2114" s="44"/>
      <c r="C2114" s="291" t="s">
        <v>6060</v>
      </c>
      <c r="D2114" s="38"/>
      <c r="E2114" s="38"/>
      <c r="F2114" s="38"/>
      <c r="G2114" s="38"/>
      <c r="H2114" s="44"/>
    </row>
    <row r="2115" spans="1:8" s="2" customFormat="1" ht="16.8" customHeight="1">
      <c r="A2115" s="38"/>
      <c r="B2115" s="44"/>
      <c r="C2115" s="289" t="s">
        <v>3327</v>
      </c>
      <c r="D2115" s="289" t="s">
        <v>3328</v>
      </c>
      <c r="E2115" s="17" t="s">
        <v>534</v>
      </c>
      <c r="F2115" s="290">
        <v>2</v>
      </c>
      <c r="G2115" s="38"/>
      <c r="H2115" s="44"/>
    </row>
    <row r="2116" spans="1:8" s="2" customFormat="1" ht="16.8" customHeight="1">
      <c r="A2116" s="38"/>
      <c r="B2116" s="44"/>
      <c r="C2116" s="285" t="s">
        <v>974</v>
      </c>
      <c r="D2116" s="286" t="s">
        <v>974</v>
      </c>
      <c r="E2116" s="287" t="s">
        <v>28</v>
      </c>
      <c r="F2116" s="288">
        <v>1</v>
      </c>
      <c r="G2116" s="38"/>
      <c r="H2116" s="44"/>
    </row>
    <row r="2117" spans="1:8" s="2" customFormat="1" ht="16.8" customHeight="1">
      <c r="A2117" s="38"/>
      <c r="B2117" s="44"/>
      <c r="C2117" s="289" t="s">
        <v>28</v>
      </c>
      <c r="D2117" s="289" t="s">
        <v>3337</v>
      </c>
      <c r="E2117" s="17" t="s">
        <v>28</v>
      </c>
      <c r="F2117" s="290">
        <v>0</v>
      </c>
      <c r="G2117" s="38"/>
      <c r="H2117" s="44"/>
    </row>
    <row r="2118" spans="1:8" s="2" customFormat="1" ht="16.8" customHeight="1">
      <c r="A2118" s="38"/>
      <c r="B2118" s="44"/>
      <c r="C2118" s="289" t="s">
        <v>974</v>
      </c>
      <c r="D2118" s="289" t="s">
        <v>3338</v>
      </c>
      <c r="E2118" s="17" t="s">
        <v>28</v>
      </c>
      <c r="F2118" s="290">
        <v>1</v>
      </c>
      <c r="G2118" s="38"/>
      <c r="H2118" s="44"/>
    </row>
    <row r="2119" spans="1:8" s="2" customFormat="1" ht="16.8" customHeight="1">
      <c r="A2119" s="38"/>
      <c r="B2119" s="44"/>
      <c r="C2119" s="291" t="s">
        <v>6060</v>
      </c>
      <c r="D2119" s="38"/>
      <c r="E2119" s="38"/>
      <c r="F2119" s="38"/>
      <c r="G2119" s="38"/>
      <c r="H2119" s="44"/>
    </row>
    <row r="2120" spans="1:8" s="2" customFormat="1" ht="16.8" customHeight="1">
      <c r="A2120" s="38"/>
      <c r="B2120" s="44"/>
      <c r="C2120" s="289" t="s">
        <v>3334</v>
      </c>
      <c r="D2120" s="289" t="s">
        <v>3335</v>
      </c>
      <c r="E2120" s="17" t="s">
        <v>534</v>
      </c>
      <c r="F2120" s="290">
        <v>1</v>
      </c>
      <c r="G2120" s="38"/>
      <c r="H2120" s="44"/>
    </row>
    <row r="2121" spans="1:8" s="2" customFormat="1" ht="16.8" customHeight="1">
      <c r="A2121" s="38"/>
      <c r="B2121" s="44"/>
      <c r="C2121" s="285" t="s">
        <v>980</v>
      </c>
      <c r="D2121" s="286" t="s">
        <v>980</v>
      </c>
      <c r="E2121" s="287" t="s">
        <v>28</v>
      </c>
      <c r="F2121" s="288">
        <v>1</v>
      </c>
      <c r="G2121" s="38"/>
      <c r="H2121" s="44"/>
    </row>
    <row r="2122" spans="1:8" s="2" customFormat="1" ht="16.8" customHeight="1">
      <c r="A2122" s="38"/>
      <c r="B2122" s="44"/>
      <c r="C2122" s="289" t="s">
        <v>28</v>
      </c>
      <c r="D2122" s="289" t="s">
        <v>3344</v>
      </c>
      <c r="E2122" s="17" t="s">
        <v>28</v>
      </c>
      <c r="F2122" s="290">
        <v>0</v>
      </c>
      <c r="G2122" s="38"/>
      <c r="H2122" s="44"/>
    </row>
    <row r="2123" spans="1:8" s="2" customFormat="1" ht="16.8" customHeight="1">
      <c r="A2123" s="38"/>
      <c r="B2123" s="44"/>
      <c r="C2123" s="289" t="s">
        <v>980</v>
      </c>
      <c r="D2123" s="289" t="s">
        <v>3345</v>
      </c>
      <c r="E2123" s="17" t="s">
        <v>28</v>
      </c>
      <c r="F2123" s="290">
        <v>1</v>
      </c>
      <c r="G2123" s="38"/>
      <c r="H2123" s="44"/>
    </row>
    <row r="2124" spans="1:8" s="2" customFormat="1" ht="16.8" customHeight="1">
      <c r="A2124" s="38"/>
      <c r="B2124" s="44"/>
      <c r="C2124" s="291" t="s">
        <v>6060</v>
      </c>
      <c r="D2124" s="38"/>
      <c r="E2124" s="38"/>
      <c r="F2124" s="38"/>
      <c r="G2124" s="38"/>
      <c r="H2124" s="44"/>
    </row>
    <row r="2125" spans="1:8" s="2" customFormat="1" ht="16.8" customHeight="1">
      <c r="A2125" s="38"/>
      <c r="B2125" s="44"/>
      <c r="C2125" s="289" t="s">
        <v>3341</v>
      </c>
      <c r="D2125" s="289" t="s">
        <v>3342</v>
      </c>
      <c r="E2125" s="17" t="s">
        <v>534</v>
      </c>
      <c r="F2125" s="290">
        <v>1</v>
      </c>
      <c r="G2125" s="38"/>
      <c r="H2125" s="44"/>
    </row>
    <row r="2126" spans="1:8" s="2" customFormat="1" ht="16.8" customHeight="1">
      <c r="A2126" s="38"/>
      <c r="B2126" s="44"/>
      <c r="C2126" s="285" t="s">
        <v>986</v>
      </c>
      <c r="D2126" s="286" t="s">
        <v>986</v>
      </c>
      <c r="E2126" s="287" t="s">
        <v>28</v>
      </c>
      <c r="F2126" s="288">
        <v>106.87</v>
      </c>
      <c r="G2126" s="38"/>
      <c r="H2126" s="44"/>
    </row>
    <row r="2127" spans="1:8" s="2" customFormat="1" ht="16.8" customHeight="1">
      <c r="A2127" s="38"/>
      <c r="B2127" s="44"/>
      <c r="C2127" s="289" t="s">
        <v>28</v>
      </c>
      <c r="D2127" s="289" t="s">
        <v>3107</v>
      </c>
      <c r="E2127" s="17" t="s">
        <v>28</v>
      </c>
      <c r="F2127" s="290">
        <v>0</v>
      </c>
      <c r="G2127" s="38"/>
      <c r="H2127" s="44"/>
    </row>
    <row r="2128" spans="1:8" s="2" customFormat="1" ht="16.8" customHeight="1">
      <c r="A2128" s="38"/>
      <c r="B2128" s="44"/>
      <c r="C2128" s="289" t="s">
        <v>986</v>
      </c>
      <c r="D2128" s="289" t="s">
        <v>3351</v>
      </c>
      <c r="E2128" s="17" t="s">
        <v>28</v>
      </c>
      <c r="F2128" s="290">
        <v>106.87</v>
      </c>
      <c r="G2128" s="38"/>
      <c r="H2128" s="44"/>
    </row>
    <row r="2129" spans="1:8" s="2" customFormat="1" ht="16.8" customHeight="1">
      <c r="A2129" s="38"/>
      <c r="B2129" s="44"/>
      <c r="C2129" s="291" t="s">
        <v>6060</v>
      </c>
      <c r="D2129" s="38"/>
      <c r="E2129" s="38"/>
      <c r="F2129" s="38"/>
      <c r="G2129" s="38"/>
      <c r="H2129" s="44"/>
    </row>
    <row r="2130" spans="1:8" s="2" customFormat="1" ht="16.8" customHeight="1">
      <c r="A2130" s="38"/>
      <c r="B2130" s="44"/>
      <c r="C2130" s="289" t="s">
        <v>3348</v>
      </c>
      <c r="D2130" s="289" t="s">
        <v>3349</v>
      </c>
      <c r="E2130" s="17" t="s">
        <v>612</v>
      </c>
      <c r="F2130" s="290">
        <v>106.87</v>
      </c>
      <c r="G2130" s="38"/>
      <c r="H2130" s="44"/>
    </row>
    <row r="2131" spans="1:8" s="2" customFormat="1" ht="16.8" customHeight="1">
      <c r="A2131" s="38"/>
      <c r="B2131" s="44"/>
      <c r="C2131" s="285" t="s">
        <v>991</v>
      </c>
      <c r="D2131" s="286" t="s">
        <v>991</v>
      </c>
      <c r="E2131" s="287" t="s">
        <v>28</v>
      </c>
      <c r="F2131" s="288">
        <v>106.87</v>
      </c>
      <c r="G2131" s="38"/>
      <c r="H2131" s="44"/>
    </row>
    <row r="2132" spans="1:8" s="2" customFormat="1" ht="16.8" customHeight="1">
      <c r="A2132" s="38"/>
      <c r="B2132" s="44"/>
      <c r="C2132" s="289" t="s">
        <v>991</v>
      </c>
      <c r="D2132" s="289" t="s">
        <v>3357</v>
      </c>
      <c r="E2132" s="17" t="s">
        <v>28</v>
      </c>
      <c r="F2132" s="290">
        <v>106.87</v>
      </c>
      <c r="G2132" s="38"/>
      <c r="H2132" s="44"/>
    </row>
    <row r="2133" spans="1:8" s="2" customFormat="1" ht="16.8" customHeight="1">
      <c r="A2133" s="38"/>
      <c r="B2133" s="44"/>
      <c r="C2133" s="291" t="s">
        <v>6060</v>
      </c>
      <c r="D2133" s="38"/>
      <c r="E2133" s="38"/>
      <c r="F2133" s="38"/>
      <c r="G2133" s="38"/>
      <c r="H2133" s="44"/>
    </row>
    <row r="2134" spans="1:8" s="2" customFormat="1" ht="16.8" customHeight="1">
      <c r="A2134" s="38"/>
      <c r="B2134" s="44"/>
      <c r="C2134" s="289" t="s">
        <v>3354</v>
      </c>
      <c r="D2134" s="289" t="s">
        <v>3355</v>
      </c>
      <c r="E2134" s="17" t="s">
        <v>612</v>
      </c>
      <c r="F2134" s="290">
        <v>106.87</v>
      </c>
      <c r="G2134" s="38"/>
      <c r="H2134" s="44"/>
    </row>
    <row r="2135" spans="1:8" s="2" customFormat="1" ht="16.8" customHeight="1">
      <c r="A2135" s="38"/>
      <c r="B2135" s="44"/>
      <c r="C2135" s="285" t="s">
        <v>999</v>
      </c>
      <c r="D2135" s="286" t="s">
        <v>999</v>
      </c>
      <c r="E2135" s="287" t="s">
        <v>28</v>
      </c>
      <c r="F2135" s="288">
        <v>1</v>
      </c>
      <c r="G2135" s="38"/>
      <c r="H2135" s="44"/>
    </row>
    <row r="2136" spans="1:8" s="2" customFormat="1" ht="16.8" customHeight="1">
      <c r="A2136" s="38"/>
      <c r="B2136" s="44"/>
      <c r="C2136" s="289" t="s">
        <v>28</v>
      </c>
      <c r="D2136" s="289" t="s">
        <v>3362</v>
      </c>
      <c r="E2136" s="17" t="s">
        <v>28</v>
      </c>
      <c r="F2136" s="290">
        <v>0</v>
      </c>
      <c r="G2136" s="38"/>
      <c r="H2136" s="44"/>
    </row>
    <row r="2137" spans="1:8" s="2" customFormat="1" ht="16.8" customHeight="1">
      <c r="A2137" s="38"/>
      <c r="B2137" s="44"/>
      <c r="C2137" s="289" t="s">
        <v>999</v>
      </c>
      <c r="D2137" s="289" t="s">
        <v>3363</v>
      </c>
      <c r="E2137" s="17" t="s">
        <v>28</v>
      </c>
      <c r="F2137" s="290">
        <v>1</v>
      </c>
      <c r="G2137" s="38"/>
      <c r="H2137" s="44"/>
    </row>
    <row r="2138" spans="1:8" s="2" customFormat="1" ht="16.8" customHeight="1">
      <c r="A2138" s="38"/>
      <c r="B2138" s="44"/>
      <c r="C2138" s="291" t="s">
        <v>6060</v>
      </c>
      <c r="D2138" s="38"/>
      <c r="E2138" s="38"/>
      <c r="F2138" s="38"/>
      <c r="G2138" s="38"/>
      <c r="H2138" s="44"/>
    </row>
    <row r="2139" spans="1:8" s="2" customFormat="1" ht="16.8" customHeight="1">
      <c r="A2139" s="38"/>
      <c r="B2139" s="44"/>
      <c r="C2139" s="289" t="s">
        <v>3359</v>
      </c>
      <c r="D2139" s="289" t="s">
        <v>3360</v>
      </c>
      <c r="E2139" s="17" t="s">
        <v>534</v>
      </c>
      <c r="F2139" s="290">
        <v>1</v>
      </c>
      <c r="G2139" s="38"/>
      <c r="H2139" s="44"/>
    </row>
    <row r="2140" spans="1:8" s="2" customFormat="1" ht="16.8" customHeight="1">
      <c r="A2140" s="38"/>
      <c r="B2140" s="44"/>
      <c r="C2140" s="285" t="s">
        <v>1005</v>
      </c>
      <c r="D2140" s="286" t="s">
        <v>1005</v>
      </c>
      <c r="E2140" s="287" t="s">
        <v>28</v>
      </c>
      <c r="F2140" s="288">
        <v>1</v>
      </c>
      <c r="G2140" s="38"/>
      <c r="H2140" s="44"/>
    </row>
    <row r="2141" spans="1:8" s="2" customFormat="1" ht="16.8" customHeight="1">
      <c r="A2141" s="38"/>
      <c r="B2141" s="44"/>
      <c r="C2141" s="289" t="s">
        <v>28</v>
      </c>
      <c r="D2141" s="289" t="s">
        <v>3369</v>
      </c>
      <c r="E2141" s="17" t="s">
        <v>28</v>
      </c>
      <c r="F2141" s="290">
        <v>0</v>
      </c>
      <c r="G2141" s="38"/>
      <c r="H2141" s="44"/>
    </row>
    <row r="2142" spans="1:8" s="2" customFormat="1" ht="16.8" customHeight="1">
      <c r="A2142" s="38"/>
      <c r="B2142" s="44"/>
      <c r="C2142" s="289" t="s">
        <v>1005</v>
      </c>
      <c r="D2142" s="289" t="s">
        <v>3370</v>
      </c>
      <c r="E2142" s="17" t="s">
        <v>28</v>
      </c>
      <c r="F2142" s="290">
        <v>1</v>
      </c>
      <c r="G2142" s="38"/>
      <c r="H2142" s="44"/>
    </row>
    <row r="2143" spans="1:8" s="2" customFormat="1" ht="16.8" customHeight="1">
      <c r="A2143" s="38"/>
      <c r="B2143" s="44"/>
      <c r="C2143" s="291" t="s">
        <v>6060</v>
      </c>
      <c r="D2143" s="38"/>
      <c r="E2143" s="38"/>
      <c r="F2143" s="38"/>
      <c r="G2143" s="38"/>
      <c r="H2143" s="44"/>
    </row>
    <row r="2144" spans="1:8" s="2" customFormat="1" ht="16.8" customHeight="1">
      <c r="A2144" s="38"/>
      <c r="B2144" s="44"/>
      <c r="C2144" s="289" t="s">
        <v>3366</v>
      </c>
      <c r="D2144" s="289" t="s">
        <v>3367</v>
      </c>
      <c r="E2144" s="17" t="s">
        <v>534</v>
      </c>
      <c r="F2144" s="290">
        <v>1</v>
      </c>
      <c r="G2144" s="38"/>
      <c r="H2144" s="44"/>
    </row>
    <row r="2145" spans="1:8" s="2" customFormat="1" ht="16.8" customHeight="1">
      <c r="A2145" s="38"/>
      <c r="B2145" s="44"/>
      <c r="C2145" s="285" t="s">
        <v>1010</v>
      </c>
      <c r="D2145" s="286" t="s">
        <v>1010</v>
      </c>
      <c r="E2145" s="287" t="s">
        <v>28</v>
      </c>
      <c r="F2145" s="288">
        <v>1</v>
      </c>
      <c r="G2145" s="38"/>
      <c r="H2145" s="44"/>
    </row>
    <row r="2146" spans="1:8" s="2" customFormat="1" ht="16.8" customHeight="1">
      <c r="A2146" s="38"/>
      <c r="B2146" s="44"/>
      <c r="C2146" s="289" t="s">
        <v>28</v>
      </c>
      <c r="D2146" s="289" t="s">
        <v>3376</v>
      </c>
      <c r="E2146" s="17" t="s">
        <v>28</v>
      </c>
      <c r="F2146" s="290">
        <v>0</v>
      </c>
      <c r="G2146" s="38"/>
      <c r="H2146" s="44"/>
    </row>
    <row r="2147" spans="1:8" s="2" customFormat="1" ht="16.8" customHeight="1">
      <c r="A2147" s="38"/>
      <c r="B2147" s="44"/>
      <c r="C2147" s="289" t="s">
        <v>1010</v>
      </c>
      <c r="D2147" s="289" t="s">
        <v>3377</v>
      </c>
      <c r="E2147" s="17" t="s">
        <v>28</v>
      </c>
      <c r="F2147" s="290">
        <v>1</v>
      </c>
      <c r="G2147" s="38"/>
      <c r="H2147" s="44"/>
    </row>
    <row r="2148" spans="1:8" s="2" customFormat="1" ht="16.8" customHeight="1">
      <c r="A2148" s="38"/>
      <c r="B2148" s="44"/>
      <c r="C2148" s="291" t="s">
        <v>6060</v>
      </c>
      <c r="D2148" s="38"/>
      <c r="E2148" s="38"/>
      <c r="F2148" s="38"/>
      <c r="G2148" s="38"/>
      <c r="H2148" s="44"/>
    </row>
    <row r="2149" spans="1:8" s="2" customFormat="1" ht="16.8" customHeight="1">
      <c r="A2149" s="38"/>
      <c r="B2149" s="44"/>
      <c r="C2149" s="289" t="s">
        <v>3373</v>
      </c>
      <c r="D2149" s="289" t="s">
        <v>3374</v>
      </c>
      <c r="E2149" s="17" t="s">
        <v>534</v>
      </c>
      <c r="F2149" s="290">
        <v>1</v>
      </c>
      <c r="G2149" s="38"/>
      <c r="H2149" s="44"/>
    </row>
    <row r="2150" spans="1:8" s="2" customFormat="1" ht="16.8" customHeight="1">
      <c r="A2150" s="38"/>
      <c r="B2150" s="44"/>
      <c r="C2150" s="285" t="s">
        <v>3384</v>
      </c>
      <c r="D2150" s="286" t="s">
        <v>3384</v>
      </c>
      <c r="E2150" s="287" t="s">
        <v>28</v>
      </c>
      <c r="F2150" s="288">
        <v>1</v>
      </c>
      <c r="G2150" s="38"/>
      <c r="H2150" s="44"/>
    </row>
    <row r="2151" spans="1:8" s="2" customFormat="1" ht="16.8" customHeight="1">
      <c r="A2151" s="38"/>
      <c r="B2151" s="44"/>
      <c r="C2151" s="289" t="s">
        <v>28</v>
      </c>
      <c r="D2151" s="289" t="s">
        <v>3383</v>
      </c>
      <c r="E2151" s="17" t="s">
        <v>28</v>
      </c>
      <c r="F2151" s="290">
        <v>0</v>
      </c>
      <c r="G2151" s="38"/>
      <c r="H2151" s="44"/>
    </row>
    <row r="2152" spans="1:8" s="2" customFormat="1" ht="16.8" customHeight="1">
      <c r="A2152" s="38"/>
      <c r="B2152" s="44"/>
      <c r="C2152" s="289" t="s">
        <v>3384</v>
      </c>
      <c r="D2152" s="289" t="s">
        <v>3385</v>
      </c>
      <c r="E2152" s="17" t="s">
        <v>28</v>
      </c>
      <c r="F2152" s="290">
        <v>1</v>
      </c>
      <c r="G2152" s="38"/>
      <c r="H2152" s="44"/>
    </row>
    <row r="2153" spans="1:8" s="2" customFormat="1" ht="16.8" customHeight="1">
      <c r="A2153" s="38"/>
      <c r="B2153" s="44"/>
      <c r="C2153" s="291" t="s">
        <v>6060</v>
      </c>
      <c r="D2153" s="38"/>
      <c r="E2153" s="38"/>
      <c r="F2153" s="38"/>
      <c r="G2153" s="38"/>
      <c r="H2153" s="44"/>
    </row>
    <row r="2154" spans="1:8" s="2" customFormat="1" ht="16.8" customHeight="1">
      <c r="A2154" s="38"/>
      <c r="B2154" s="44"/>
      <c r="C2154" s="289" t="s">
        <v>3380</v>
      </c>
      <c r="D2154" s="289" t="s">
        <v>3381</v>
      </c>
      <c r="E2154" s="17" t="s">
        <v>534</v>
      </c>
      <c r="F2154" s="290">
        <v>1</v>
      </c>
      <c r="G2154" s="38"/>
      <c r="H2154" s="44"/>
    </row>
    <row r="2155" spans="1:8" s="2" customFormat="1" ht="16.8" customHeight="1">
      <c r="A2155" s="38"/>
      <c r="B2155" s="44"/>
      <c r="C2155" s="285" t="s">
        <v>1020</v>
      </c>
      <c r="D2155" s="286" t="s">
        <v>1020</v>
      </c>
      <c r="E2155" s="287" t="s">
        <v>28</v>
      </c>
      <c r="F2155" s="288">
        <v>2</v>
      </c>
      <c r="G2155" s="38"/>
      <c r="H2155" s="44"/>
    </row>
    <row r="2156" spans="1:8" s="2" customFormat="1" ht="16.8" customHeight="1">
      <c r="A2156" s="38"/>
      <c r="B2156" s="44"/>
      <c r="C2156" s="289" t="s">
        <v>28</v>
      </c>
      <c r="D2156" s="289" t="s">
        <v>3391</v>
      </c>
      <c r="E2156" s="17" t="s">
        <v>28</v>
      </c>
      <c r="F2156" s="290">
        <v>0</v>
      </c>
      <c r="G2156" s="38"/>
      <c r="H2156" s="44"/>
    </row>
    <row r="2157" spans="1:8" s="2" customFormat="1" ht="16.8" customHeight="1">
      <c r="A2157" s="38"/>
      <c r="B2157" s="44"/>
      <c r="C2157" s="289" t="s">
        <v>1020</v>
      </c>
      <c r="D2157" s="289" t="s">
        <v>3392</v>
      </c>
      <c r="E2157" s="17" t="s">
        <v>28</v>
      </c>
      <c r="F2157" s="290">
        <v>2</v>
      </c>
      <c r="G2157" s="38"/>
      <c r="H2157" s="44"/>
    </row>
    <row r="2158" spans="1:8" s="2" customFormat="1" ht="16.8" customHeight="1">
      <c r="A2158" s="38"/>
      <c r="B2158" s="44"/>
      <c r="C2158" s="291" t="s">
        <v>6060</v>
      </c>
      <c r="D2158" s="38"/>
      <c r="E2158" s="38"/>
      <c r="F2158" s="38"/>
      <c r="G2158" s="38"/>
      <c r="H2158" s="44"/>
    </row>
    <row r="2159" spans="1:8" s="2" customFormat="1" ht="16.8" customHeight="1">
      <c r="A2159" s="38"/>
      <c r="B2159" s="44"/>
      <c r="C2159" s="289" t="s">
        <v>3388</v>
      </c>
      <c r="D2159" s="289" t="s">
        <v>3389</v>
      </c>
      <c r="E2159" s="17" t="s">
        <v>534</v>
      </c>
      <c r="F2159" s="290">
        <v>2</v>
      </c>
      <c r="G2159" s="38"/>
      <c r="H2159" s="44"/>
    </row>
    <row r="2160" spans="1:8" s="2" customFormat="1" ht="16.8" customHeight="1">
      <c r="A2160" s="38"/>
      <c r="B2160" s="44"/>
      <c r="C2160" s="285" t="s">
        <v>2580</v>
      </c>
      <c r="D2160" s="286" t="s">
        <v>2580</v>
      </c>
      <c r="E2160" s="287" t="s">
        <v>28</v>
      </c>
      <c r="F2160" s="288">
        <v>0.01</v>
      </c>
      <c r="G2160" s="38"/>
      <c r="H2160" s="44"/>
    </row>
    <row r="2161" spans="1:8" s="2" customFormat="1" ht="16.8" customHeight="1">
      <c r="A2161" s="38"/>
      <c r="B2161" s="44"/>
      <c r="C2161" s="289" t="s">
        <v>2580</v>
      </c>
      <c r="D2161" s="289" t="s">
        <v>2813</v>
      </c>
      <c r="E2161" s="17" t="s">
        <v>28</v>
      </c>
      <c r="F2161" s="290">
        <v>0.01</v>
      </c>
      <c r="G2161" s="38"/>
      <c r="H2161" s="44"/>
    </row>
    <row r="2162" spans="1:8" s="2" customFormat="1" ht="16.8" customHeight="1">
      <c r="A2162" s="38"/>
      <c r="B2162" s="44"/>
      <c r="C2162" s="291" t="s">
        <v>6060</v>
      </c>
      <c r="D2162" s="38"/>
      <c r="E2162" s="38"/>
      <c r="F2162" s="38"/>
      <c r="G2162" s="38"/>
      <c r="H2162" s="44"/>
    </row>
    <row r="2163" spans="1:8" s="2" customFormat="1" ht="16.8" customHeight="1">
      <c r="A2163" s="38"/>
      <c r="B2163" s="44"/>
      <c r="C2163" s="289" t="s">
        <v>2741</v>
      </c>
      <c r="D2163" s="289" t="s">
        <v>2742</v>
      </c>
      <c r="E2163" s="17" t="s">
        <v>355</v>
      </c>
      <c r="F2163" s="290">
        <v>3.482</v>
      </c>
      <c r="G2163" s="38"/>
      <c r="H2163" s="44"/>
    </row>
    <row r="2164" spans="1:8" s="2" customFormat="1" ht="16.8" customHeight="1">
      <c r="A2164" s="38"/>
      <c r="B2164" s="44"/>
      <c r="C2164" s="285" t="s">
        <v>2815</v>
      </c>
      <c r="D2164" s="286" t="s">
        <v>2815</v>
      </c>
      <c r="E2164" s="287" t="s">
        <v>28</v>
      </c>
      <c r="F2164" s="288">
        <v>3.482</v>
      </c>
      <c r="G2164" s="38"/>
      <c r="H2164" s="44"/>
    </row>
    <row r="2165" spans="1:8" s="2" customFormat="1" ht="12">
      <c r="A2165" s="38"/>
      <c r="B2165" s="44"/>
      <c r="C2165" s="289" t="s">
        <v>2815</v>
      </c>
      <c r="D2165" s="289" t="s">
        <v>2816</v>
      </c>
      <c r="E2165" s="17" t="s">
        <v>28</v>
      </c>
      <c r="F2165" s="290">
        <v>3.482</v>
      </c>
      <c r="G2165" s="38"/>
      <c r="H2165" s="44"/>
    </row>
    <row r="2166" spans="1:8" s="2" customFormat="1" ht="16.8" customHeight="1">
      <c r="A2166" s="38"/>
      <c r="B2166" s="44"/>
      <c r="C2166" s="285" t="s">
        <v>2498</v>
      </c>
      <c r="D2166" s="286" t="s">
        <v>2498</v>
      </c>
      <c r="E2166" s="287" t="s">
        <v>28</v>
      </c>
      <c r="F2166" s="288">
        <v>0.208</v>
      </c>
      <c r="G2166" s="38"/>
      <c r="H2166" s="44"/>
    </row>
    <row r="2167" spans="1:8" s="2" customFormat="1" ht="16.8" customHeight="1">
      <c r="A2167" s="38"/>
      <c r="B2167" s="44"/>
      <c r="C2167" s="289" t="s">
        <v>2498</v>
      </c>
      <c r="D2167" s="289" t="s">
        <v>2674</v>
      </c>
      <c r="E2167" s="17" t="s">
        <v>28</v>
      </c>
      <c r="F2167" s="290">
        <v>0.208</v>
      </c>
      <c r="G2167" s="38"/>
      <c r="H2167" s="44"/>
    </row>
    <row r="2168" spans="1:8" s="2" customFormat="1" ht="16.8" customHeight="1">
      <c r="A2168" s="38"/>
      <c r="B2168" s="44"/>
      <c r="C2168" s="291" t="s">
        <v>6060</v>
      </c>
      <c r="D2168" s="38"/>
      <c r="E2168" s="38"/>
      <c r="F2168" s="38"/>
      <c r="G2168" s="38"/>
      <c r="H2168" s="44"/>
    </row>
    <row r="2169" spans="1:8" s="2" customFormat="1" ht="16.8" customHeight="1">
      <c r="A2169" s="38"/>
      <c r="B2169" s="44"/>
      <c r="C2169" s="289" t="s">
        <v>2662</v>
      </c>
      <c r="D2169" s="289" t="s">
        <v>2663</v>
      </c>
      <c r="E2169" s="17" t="s">
        <v>355</v>
      </c>
      <c r="F2169" s="290">
        <v>18.89</v>
      </c>
      <c r="G2169" s="38"/>
      <c r="H2169" s="44"/>
    </row>
    <row r="2170" spans="1:8" s="2" customFormat="1" ht="16.8" customHeight="1">
      <c r="A2170" s="38"/>
      <c r="B2170" s="44"/>
      <c r="C2170" s="285" t="s">
        <v>2585</v>
      </c>
      <c r="D2170" s="286" t="s">
        <v>2585</v>
      </c>
      <c r="E2170" s="287" t="s">
        <v>28</v>
      </c>
      <c r="F2170" s="288">
        <v>2</v>
      </c>
      <c r="G2170" s="38"/>
      <c r="H2170" s="44"/>
    </row>
    <row r="2171" spans="1:8" s="2" customFormat="1" ht="16.8" customHeight="1">
      <c r="A2171" s="38"/>
      <c r="B2171" s="44"/>
      <c r="C2171" s="289" t="s">
        <v>28</v>
      </c>
      <c r="D2171" s="289" t="s">
        <v>3774</v>
      </c>
      <c r="E2171" s="17" t="s">
        <v>28</v>
      </c>
      <c r="F2171" s="290">
        <v>0</v>
      </c>
      <c r="G2171" s="38"/>
      <c r="H2171" s="44"/>
    </row>
    <row r="2172" spans="1:8" s="2" customFormat="1" ht="16.8" customHeight="1">
      <c r="A2172" s="38"/>
      <c r="B2172" s="44"/>
      <c r="C2172" s="289" t="s">
        <v>2585</v>
      </c>
      <c r="D2172" s="289" t="s">
        <v>3775</v>
      </c>
      <c r="E2172" s="17" t="s">
        <v>28</v>
      </c>
      <c r="F2172" s="290">
        <v>2</v>
      </c>
      <c r="G2172" s="38"/>
      <c r="H2172" s="44"/>
    </row>
    <row r="2173" spans="1:8" s="2" customFormat="1" ht="16.8" customHeight="1">
      <c r="A2173" s="38"/>
      <c r="B2173" s="44"/>
      <c r="C2173" s="291" t="s">
        <v>6060</v>
      </c>
      <c r="D2173" s="38"/>
      <c r="E2173" s="38"/>
      <c r="F2173" s="38"/>
      <c r="G2173" s="38"/>
      <c r="H2173" s="44"/>
    </row>
    <row r="2174" spans="1:8" s="2" customFormat="1" ht="16.8" customHeight="1">
      <c r="A2174" s="38"/>
      <c r="B2174" s="44"/>
      <c r="C2174" s="289" t="s">
        <v>3769</v>
      </c>
      <c r="D2174" s="289" t="s">
        <v>3770</v>
      </c>
      <c r="E2174" s="17" t="s">
        <v>534</v>
      </c>
      <c r="F2174" s="290">
        <v>76</v>
      </c>
      <c r="G2174" s="38"/>
      <c r="H2174" s="44"/>
    </row>
    <row r="2175" spans="1:8" s="2" customFormat="1" ht="16.8" customHeight="1">
      <c r="A2175" s="38"/>
      <c r="B2175" s="44"/>
      <c r="C2175" s="285" t="s">
        <v>2808</v>
      </c>
      <c r="D2175" s="286" t="s">
        <v>2808</v>
      </c>
      <c r="E2175" s="287" t="s">
        <v>28</v>
      </c>
      <c r="F2175" s="288">
        <v>2</v>
      </c>
      <c r="G2175" s="38"/>
      <c r="H2175" s="44"/>
    </row>
    <row r="2176" spans="1:8" s="2" customFormat="1" ht="16.8" customHeight="1">
      <c r="A2176" s="38"/>
      <c r="B2176" s="44"/>
      <c r="C2176" s="289" t="s">
        <v>2808</v>
      </c>
      <c r="D2176" s="289" t="s">
        <v>3398</v>
      </c>
      <c r="E2176" s="17" t="s">
        <v>28</v>
      </c>
      <c r="F2176" s="290">
        <v>2</v>
      </c>
      <c r="G2176" s="38"/>
      <c r="H2176" s="44"/>
    </row>
    <row r="2177" spans="1:8" s="2" customFormat="1" ht="16.8" customHeight="1">
      <c r="A2177" s="38"/>
      <c r="B2177" s="44"/>
      <c r="C2177" s="291" t="s">
        <v>6060</v>
      </c>
      <c r="D2177" s="38"/>
      <c r="E2177" s="38"/>
      <c r="F2177" s="38"/>
      <c r="G2177" s="38"/>
      <c r="H2177" s="44"/>
    </row>
    <row r="2178" spans="1:8" s="2" customFormat="1" ht="16.8" customHeight="1">
      <c r="A2178" s="38"/>
      <c r="B2178" s="44"/>
      <c r="C2178" s="289" t="s">
        <v>3394</v>
      </c>
      <c r="D2178" s="289" t="s">
        <v>3395</v>
      </c>
      <c r="E2178" s="17" t="s">
        <v>534</v>
      </c>
      <c r="F2178" s="290">
        <v>7</v>
      </c>
      <c r="G2178" s="38"/>
      <c r="H2178" s="44"/>
    </row>
    <row r="2179" spans="1:8" s="2" customFormat="1" ht="16.8" customHeight="1">
      <c r="A2179" s="38"/>
      <c r="B2179" s="44"/>
      <c r="C2179" s="285" t="s">
        <v>3409</v>
      </c>
      <c r="D2179" s="286" t="s">
        <v>3409</v>
      </c>
      <c r="E2179" s="287" t="s">
        <v>28</v>
      </c>
      <c r="F2179" s="288">
        <v>1</v>
      </c>
      <c r="G2179" s="38"/>
      <c r="H2179" s="44"/>
    </row>
    <row r="2180" spans="1:8" s="2" customFormat="1" ht="16.8" customHeight="1">
      <c r="A2180" s="38"/>
      <c r="B2180" s="44"/>
      <c r="C2180" s="289" t="s">
        <v>3409</v>
      </c>
      <c r="D2180" s="289" t="s">
        <v>3410</v>
      </c>
      <c r="E2180" s="17" t="s">
        <v>28</v>
      </c>
      <c r="F2180" s="290">
        <v>1</v>
      </c>
      <c r="G2180" s="38"/>
      <c r="H2180" s="44"/>
    </row>
    <row r="2181" spans="1:8" s="2" customFormat="1" ht="16.8" customHeight="1">
      <c r="A2181" s="38"/>
      <c r="B2181" s="44"/>
      <c r="C2181" s="285" t="s">
        <v>2817</v>
      </c>
      <c r="D2181" s="286" t="s">
        <v>2817</v>
      </c>
      <c r="E2181" s="287" t="s">
        <v>28</v>
      </c>
      <c r="F2181" s="288">
        <v>1</v>
      </c>
      <c r="G2181" s="38"/>
      <c r="H2181" s="44"/>
    </row>
    <row r="2182" spans="1:8" s="2" customFormat="1" ht="16.8" customHeight="1">
      <c r="A2182" s="38"/>
      <c r="B2182" s="44"/>
      <c r="C2182" s="289" t="s">
        <v>2817</v>
      </c>
      <c r="D2182" s="289" t="s">
        <v>3417</v>
      </c>
      <c r="E2182" s="17" t="s">
        <v>28</v>
      </c>
      <c r="F2182" s="290">
        <v>1</v>
      </c>
      <c r="G2182" s="38"/>
      <c r="H2182" s="44"/>
    </row>
    <row r="2183" spans="1:8" s="2" customFormat="1" ht="16.8" customHeight="1">
      <c r="A2183" s="38"/>
      <c r="B2183" s="44"/>
      <c r="C2183" s="291" t="s">
        <v>6060</v>
      </c>
      <c r="D2183" s="38"/>
      <c r="E2183" s="38"/>
      <c r="F2183" s="38"/>
      <c r="G2183" s="38"/>
      <c r="H2183" s="44"/>
    </row>
    <row r="2184" spans="1:8" s="2" customFormat="1" ht="16.8" customHeight="1">
      <c r="A2184" s="38"/>
      <c r="B2184" s="44"/>
      <c r="C2184" s="289" t="s">
        <v>3411</v>
      </c>
      <c r="D2184" s="289" t="s">
        <v>3412</v>
      </c>
      <c r="E2184" s="17" t="s">
        <v>534</v>
      </c>
      <c r="F2184" s="290">
        <v>2</v>
      </c>
      <c r="G2184" s="38"/>
      <c r="H2184" s="44"/>
    </row>
    <row r="2185" spans="1:8" s="2" customFormat="1" ht="16.8" customHeight="1">
      <c r="A2185" s="38"/>
      <c r="B2185" s="44"/>
      <c r="C2185" s="285" t="s">
        <v>3431</v>
      </c>
      <c r="D2185" s="286" t="s">
        <v>3431</v>
      </c>
      <c r="E2185" s="287" t="s">
        <v>28</v>
      </c>
      <c r="F2185" s="288">
        <v>1.43</v>
      </c>
      <c r="G2185" s="38"/>
      <c r="H2185" s="44"/>
    </row>
    <row r="2186" spans="1:8" s="2" customFormat="1" ht="16.8" customHeight="1">
      <c r="A2186" s="38"/>
      <c r="B2186" s="44"/>
      <c r="C2186" s="289" t="s">
        <v>3431</v>
      </c>
      <c r="D2186" s="289" t="s">
        <v>3432</v>
      </c>
      <c r="E2186" s="17" t="s">
        <v>28</v>
      </c>
      <c r="F2186" s="290">
        <v>1.43</v>
      </c>
      <c r="G2186" s="38"/>
      <c r="H2186" s="44"/>
    </row>
    <row r="2187" spans="1:8" s="2" customFormat="1" ht="16.8" customHeight="1">
      <c r="A2187" s="38"/>
      <c r="B2187" s="44"/>
      <c r="C2187" s="285" t="s">
        <v>3438</v>
      </c>
      <c r="D2187" s="286" t="s">
        <v>3438</v>
      </c>
      <c r="E2187" s="287" t="s">
        <v>28</v>
      </c>
      <c r="F2187" s="288">
        <v>2.62</v>
      </c>
      <c r="G2187" s="38"/>
      <c r="H2187" s="44"/>
    </row>
    <row r="2188" spans="1:8" s="2" customFormat="1" ht="16.8" customHeight="1">
      <c r="A2188" s="38"/>
      <c r="B2188" s="44"/>
      <c r="C2188" s="289" t="s">
        <v>3438</v>
      </c>
      <c r="D2188" s="289" t="s">
        <v>3439</v>
      </c>
      <c r="E2188" s="17" t="s">
        <v>28</v>
      </c>
      <c r="F2188" s="290">
        <v>2.62</v>
      </c>
      <c r="G2188" s="38"/>
      <c r="H2188" s="44"/>
    </row>
    <row r="2189" spans="1:8" s="2" customFormat="1" ht="16.8" customHeight="1">
      <c r="A2189" s="38"/>
      <c r="B2189" s="44"/>
      <c r="C2189" s="285" t="s">
        <v>3444</v>
      </c>
      <c r="D2189" s="286" t="s">
        <v>3444</v>
      </c>
      <c r="E2189" s="287" t="s">
        <v>28</v>
      </c>
      <c r="F2189" s="288">
        <v>0.47</v>
      </c>
      <c r="G2189" s="38"/>
      <c r="H2189" s="44"/>
    </row>
    <row r="2190" spans="1:8" s="2" customFormat="1" ht="16.8" customHeight="1">
      <c r="A2190" s="38"/>
      <c r="B2190" s="44"/>
      <c r="C2190" s="289" t="s">
        <v>3444</v>
      </c>
      <c r="D2190" s="289" t="s">
        <v>3445</v>
      </c>
      <c r="E2190" s="17" t="s">
        <v>28</v>
      </c>
      <c r="F2190" s="290">
        <v>0.47</v>
      </c>
      <c r="G2190" s="38"/>
      <c r="H2190" s="44"/>
    </row>
    <row r="2191" spans="1:8" s="2" customFormat="1" ht="16.8" customHeight="1">
      <c r="A2191" s="38"/>
      <c r="B2191" s="44"/>
      <c r="C2191" s="285" t="s">
        <v>3451</v>
      </c>
      <c r="D2191" s="286" t="s">
        <v>3451</v>
      </c>
      <c r="E2191" s="287" t="s">
        <v>28</v>
      </c>
      <c r="F2191" s="288">
        <v>1</v>
      </c>
      <c r="G2191" s="38"/>
      <c r="H2191" s="44"/>
    </row>
    <row r="2192" spans="1:8" s="2" customFormat="1" ht="16.8" customHeight="1">
      <c r="A2192" s="38"/>
      <c r="B2192" s="44"/>
      <c r="C2192" s="289" t="s">
        <v>3451</v>
      </c>
      <c r="D2192" s="289" t="s">
        <v>3452</v>
      </c>
      <c r="E2192" s="17" t="s">
        <v>28</v>
      </c>
      <c r="F2192" s="290">
        <v>1</v>
      </c>
      <c r="G2192" s="38"/>
      <c r="H2192" s="44"/>
    </row>
    <row r="2193" spans="1:8" s="2" customFormat="1" ht="16.8" customHeight="1">
      <c r="A2193" s="38"/>
      <c r="B2193" s="44"/>
      <c r="C2193" s="285" t="s">
        <v>214</v>
      </c>
      <c r="D2193" s="286" t="s">
        <v>214</v>
      </c>
      <c r="E2193" s="287" t="s">
        <v>28</v>
      </c>
      <c r="F2193" s="288">
        <v>1</v>
      </c>
      <c r="G2193" s="38"/>
      <c r="H2193" s="44"/>
    </row>
    <row r="2194" spans="1:8" s="2" customFormat="1" ht="16.8" customHeight="1">
      <c r="A2194" s="38"/>
      <c r="B2194" s="44"/>
      <c r="C2194" s="289" t="s">
        <v>214</v>
      </c>
      <c r="D2194" s="289" t="s">
        <v>3458</v>
      </c>
      <c r="E2194" s="17" t="s">
        <v>28</v>
      </c>
      <c r="F2194" s="290">
        <v>1</v>
      </c>
      <c r="G2194" s="38"/>
      <c r="H2194" s="44"/>
    </row>
    <row r="2195" spans="1:8" s="2" customFormat="1" ht="16.8" customHeight="1">
      <c r="A2195" s="38"/>
      <c r="B2195" s="44"/>
      <c r="C2195" s="285" t="s">
        <v>3464</v>
      </c>
      <c r="D2195" s="286" t="s">
        <v>3464</v>
      </c>
      <c r="E2195" s="287" t="s">
        <v>28</v>
      </c>
      <c r="F2195" s="288">
        <v>1</v>
      </c>
      <c r="G2195" s="38"/>
      <c r="H2195" s="44"/>
    </row>
    <row r="2196" spans="1:8" s="2" customFormat="1" ht="16.8" customHeight="1">
      <c r="A2196" s="38"/>
      <c r="B2196" s="44"/>
      <c r="C2196" s="289" t="s">
        <v>3464</v>
      </c>
      <c r="D2196" s="289" t="s">
        <v>3465</v>
      </c>
      <c r="E2196" s="17" t="s">
        <v>28</v>
      </c>
      <c r="F2196" s="290">
        <v>1</v>
      </c>
      <c r="G2196" s="38"/>
      <c r="H2196" s="44"/>
    </row>
    <row r="2197" spans="1:8" s="2" customFormat="1" ht="16.8" customHeight="1">
      <c r="A2197" s="38"/>
      <c r="B2197" s="44"/>
      <c r="C2197" s="285" t="s">
        <v>3817</v>
      </c>
      <c r="D2197" s="286" t="s">
        <v>3817</v>
      </c>
      <c r="E2197" s="287" t="s">
        <v>28</v>
      </c>
      <c r="F2197" s="288">
        <v>20</v>
      </c>
      <c r="G2197" s="38"/>
      <c r="H2197" s="44"/>
    </row>
    <row r="2198" spans="1:8" s="2" customFormat="1" ht="16.8" customHeight="1">
      <c r="A2198" s="38"/>
      <c r="B2198" s="44"/>
      <c r="C2198" s="289" t="s">
        <v>3817</v>
      </c>
      <c r="D2198" s="289" t="s">
        <v>3818</v>
      </c>
      <c r="E2198" s="17" t="s">
        <v>28</v>
      </c>
      <c r="F2198" s="290">
        <v>20</v>
      </c>
      <c r="G2198" s="38"/>
      <c r="H2198" s="44"/>
    </row>
    <row r="2199" spans="1:8" s="2" customFormat="1" ht="16.8" customHeight="1">
      <c r="A2199" s="38"/>
      <c r="B2199" s="44"/>
      <c r="C2199" s="285" t="s">
        <v>3469</v>
      </c>
      <c r="D2199" s="286" t="s">
        <v>3469</v>
      </c>
      <c r="E2199" s="287" t="s">
        <v>28</v>
      </c>
      <c r="F2199" s="288">
        <v>1</v>
      </c>
      <c r="G2199" s="38"/>
      <c r="H2199" s="44"/>
    </row>
    <row r="2200" spans="1:8" s="2" customFormat="1" ht="16.8" customHeight="1">
      <c r="A2200" s="38"/>
      <c r="B2200" s="44"/>
      <c r="C2200" s="289" t="s">
        <v>3469</v>
      </c>
      <c r="D2200" s="289" t="s">
        <v>3470</v>
      </c>
      <c r="E2200" s="17" t="s">
        <v>28</v>
      </c>
      <c r="F2200" s="290">
        <v>1</v>
      </c>
      <c r="G2200" s="38"/>
      <c r="H2200" s="44"/>
    </row>
    <row r="2201" spans="1:8" s="2" customFormat="1" ht="16.8" customHeight="1">
      <c r="A2201" s="38"/>
      <c r="B2201" s="44"/>
      <c r="C2201" s="285" t="s">
        <v>3481</v>
      </c>
      <c r="D2201" s="286" t="s">
        <v>3481</v>
      </c>
      <c r="E2201" s="287" t="s">
        <v>28</v>
      </c>
      <c r="F2201" s="288">
        <v>1</v>
      </c>
      <c r="G2201" s="38"/>
      <c r="H2201" s="44"/>
    </row>
    <row r="2202" spans="1:8" s="2" customFormat="1" ht="16.8" customHeight="1">
      <c r="A2202" s="38"/>
      <c r="B2202" s="44"/>
      <c r="C2202" s="289" t="s">
        <v>3481</v>
      </c>
      <c r="D2202" s="289" t="s">
        <v>3482</v>
      </c>
      <c r="E2202" s="17" t="s">
        <v>28</v>
      </c>
      <c r="F2202" s="290">
        <v>1</v>
      </c>
      <c r="G2202" s="38"/>
      <c r="H2202" s="44"/>
    </row>
    <row r="2203" spans="1:8" s="2" customFormat="1" ht="16.8" customHeight="1">
      <c r="A2203" s="38"/>
      <c r="B2203" s="44"/>
      <c r="C2203" s="285" t="s">
        <v>2820</v>
      </c>
      <c r="D2203" s="286" t="s">
        <v>2820</v>
      </c>
      <c r="E2203" s="287" t="s">
        <v>28</v>
      </c>
      <c r="F2203" s="288">
        <v>1</v>
      </c>
      <c r="G2203" s="38"/>
      <c r="H2203" s="44"/>
    </row>
    <row r="2204" spans="1:8" s="2" customFormat="1" ht="16.8" customHeight="1">
      <c r="A2204" s="38"/>
      <c r="B2204" s="44"/>
      <c r="C2204" s="289" t="s">
        <v>28</v>
      </c>
      <c r="D2204" s="289" t="s">
        <v>3495</v>
      </c>
      <c r="E2204" s="17" t="s">
        <v>28</v>
      </c>
      <c r="F2204" s="290">
        <v>0</v>
      </c>
      <c r="G2204" s="38"/>
      <c r="H2204" s="44"/>
    </row>
    <row r="2205" spans="1:8" s="2" customFormat="1" ht="16.8" customHeight="1">
      <c r="A2205" s="38"/>
      <c r="B2205" s="44"/>
      <c r="C2205" s="289" t="s">
        <v>2820</v>
      </c>
      <c r="D2205" s="289" t="s">
        <v>3496</v>
      </c>
      <c r="E2205" s="17" t="s">
        <v>28</v>
      </c>
      <c r="F2205" s="290">
        <v>1</v>
      </c>
      <c r="G2205" s="38"/>
      <c r="H2205" s="44"/>
    </row>
    <row r="2206" spans="1:8" s="2" customFormat="1" ht="16.8" customHeight="1">
      <c r="A2206" s="38"/>
      <c r="B2206" s="44"/>
      <c r="C2206" s="291" t="s">
        <v>6060</v>
      </c>
      <c r="D2206" s="38"/>
      <c r="E2206" s="38"/>
      <c r="F2206" s="38"/>
      <c r="G2206" s="38"/>
      <c r="H2206" s="44"/>
    </row>
    <row r="2207" spans="1:8" s="2" customFormat="1" ht="16.8" customHeight="1">
      <c r="A2207" s="38"/>
      <c r="B2207" s="44"/>
      <c r="C2207" s="289" t="s">
        <v>3489</v>
      </c>
      <c r="D2207" s="289" t="s">
        <v>3490</v>
      </c>
      <c r="E2207" s="17" t="s">
        <v>534</v>
      </c>
      <c r="F2207" s="290">
        <v>2</v>
      </c>
      <c r="G2207" s="38"/>
      <c r="H2207" s="44"/>
    </row>
    <row r="2208" spans="1:8" s="2" customFormat="1" ht="16.8" customHeight="1">
      <c r="A2208" s="38"/>
      <c r="B2208" s="44"/>
      <c r="C2208" s="285" t="s">
        <v>3503</v>
      </c>
      <c r="D2208" s="286" t="s">
        <v>3503</v>
      </c>
      <c r="E2208" s="287" t="s">
        <v>28</v>
      </c>
      <c r="F2208" s="288">
        <v>1</v>
      </c>
      <c r="G2208" s="38"/>
      <c r="H2208" s="44"/>
    </row>
    <row r="2209" spans="1:8" s="2" customFormat="1" ht="16.8" customHeight="1">
      <c r="A2209" s="38"/>
      <c r="B2209" s="44"/>
      <c r="C2209" s="289" t="s">
        <v>3503</v>
      </c>
      <c r="D2209" s="289" t="s">
        <v>3504</v>
      </c>
      <c r="E2209" s="17" t="s">
        <v>28</v>
      </c>
      <c r="F2209" s="290">
        <v>1</v>
      </c>
      <c r="G2209" s="38"/>
      <c r="H2209" s="44"/>
    </row>
    <row r="2210" spans="1:8" s="2" customFormat="1" ht="16.8" customHeight="1">
      <c r="A2210" s="38"/>
      <c r="B2210" s="44"/>
      <c r="C2210" s="285" t="s">
        <v>3510</v>
      </c>
      <c r="D2210" s="286" t="s">
        <v>3510</v>
      </c>
      <c r="E2210" s="287" t="s">
        <v>28</v>
      </c>
      <c r="F2210" s="288">
        <v>1</v>
      </c>
      <c r="G2210" s="38"/>
      <c r="H2210" s="44"/>
    </row>
    <row r="2211" spans="1:8" s="2" customFormat="1" ht="16.8" customHeight="1">
      <c r="A2211" s="38"/>
      <c r="B2211" s="44"/>
      <c r="C2211" s="289" t="s">
        <v>3510</v>
      </c>
      <c r="D2211" s="289" t="s">
        <v>3511</v>
      </c>
      <c r="E2211" s="17" t="s">
        <v>28</v>
      </c>
      <c r="F2211" s="290">
        <v>1</v>
      </c>
      <c r="G2211" s="38"/>
      <c r="H2211" s="44"/>
    </row>
    <row r="2212" spans="1:8" s="2" customFormat="1" ht="16.8" customHeight="1">
      <c r="A2212" s="38"/>
      <c r="B2212" s="44"/>
      <c r="C2212" s="285" t="s">
        <v>219</v>
      </c>
      <c r="D2212" s="286" t="s">
        <v>219</v>
      </c>
      <c r="E2212" s="287" t="s">
        <v>28</v>
      </c>
      <c r="F2212" s="288">
        <v>1</v>
      </c>
      <c r="G2212" s="38"/>
      <c r="H2212" s="44"/>
    </row>
    <row r="2213" spans="1:8" s="2" customFormat="1" ht="16.8" customHeight="1">
      <c r="A2213" s="38"/>
      <c r="B2213" s="44"/>
      <c r="C2213" s="289" t="s">
        <v>219</v>
      </c>
      <c r="D2213" s="289" t="s">
        <v>3517</v>
      </c>
      <c r="E2213" s="17" t="s">
        <v>28</v>
      </c>
      <c r="F2213" s="290">
        <v>1</v>
      </c>
      <c r="G2213" s="38"/>
      <c r="H2213" s="44"/>
    </row>
    <row r="2214" spans="1:8" s="2" customFormat="1" ht="16.8" customHeight="1">
      <c r="A2214" s="38"/>
      <c r="B2214" s="44"/>
      <c r="C2214" s="285" t="s">
        <v>3522</v>
      </c>
      <c r="D2214" s="286" t="s">
        <v>3522</v>
      </c>
      <c r="E2214" s="287" t="s">
        <v>28</v>
      </c>
      <c r="F2214" s="288">
        <v>1</v>
      </c>
      <c r="G2214" s="38"/>
      <c r="H2214" s="44"/>
    </row>
    <row r="2215" spans="1:8" s="2" customFormat="1" ht="16.8" customHeight="1">
      <c r="A2215" s="38"/>
      <c r="B2215" s="44"/>
      <c r="C2215" s="289" t="s">
        <v>3522</v>
      </c>
      <c r="D2215" s="289" t="s">
        <v>3523</v>
      </c>
      <c r="E2215" s="17" t="s">
        <v>28</v>
      </c>
      <c r="F2215" s="290">
        <v>1</v>
      </c>
      <c r="G2215" s="38"/>
      <c r="H2215" s="44"/>
    </row>
    <row r="2216" spans="1:8" s="2" customFormat="1" ht="16.8" customHeight="1">
      <c r="A2216" s="38"/>
      <c r="B2216" s="44"/>
      <c r="C2216" s="285" t="s">
        <v>221</v>
      </c>
      <c r="D2216" s="286" t="s">
        <v>221</v>
      </c>
      <c r="E2216" s="287" t="s">
        <v>28</v>
      </c>
      <c r="F2216" s="288">
        <v>1</v>
      </c>
      <c r="G2216" s="38"/>
      <c r="H2216" s="44"/>
    </row>
    <row r="2217" spans="1:8" s="2" customFormat="1" ht="16.8" customHeight="1">
      <c r="A2217" s="38"/>
      <c r="B2217" s="44"/>
      <c r="C2217" s="289" t="s">
        <v>221</v>
      </c>
      <c r="D2217" s="289" t="s">
        <v>3529</v>
      </c>
      <c r="E2217" s="17" t="s">
        <v>28</v>
      </c>
      <c r="F2217" s="290">
        <v>1</v>
      </c>
      <c r="G2217" s="38"/>
      <c r="H2217" s="44"/>
    </row>
    <row r="2218" spans="1:8" s="2" customFormat="1" ht="16.8" customHeight="1">
      <c r="A2218" s="38"/>
      <c r="B2218" s="44"/>
      <c r="C2218" s="285" t="s">
        <v>3823</v>
      </c>
      <c r="D2218" s="286" t="s">
        <v>3823</v>
      </c>
      <c r="E2218" s="287" t="s">
        <v>28</v>
      </c>
      <c r="F2218" s="288">
        <v>12</v>
      </c>
      <c r="G2218" s="38"/>
      <c r="H2218" s="44"/>
    </row>
    <row r="2219" spans="1:8" s="2" customFormat="1" ht="16.8" customHeight="1">
      <c r="A2219" s="38"/>
      <c r="B2219" s="44"/>
      <c r="C2219" s="289" t="s">
        <v>3823</v>
      </c>
      <c r="D2219" s="289" t="s">
        <v>3824</v>
      </c>
      <c r="E2219" s="17" t="s">
        <v>28</v>
      </c>
      <c r="F2219" s="290">
        <v>12</v>
      </c>
      <c r="G2219" s="38"/>
      <c r="H2219" s="44"/>
    </row>
    <row r="2220" spans="1:8" s="2" customFormat="1" ht="16.8" customHeight="1">
      <c r="A2220" s="38"/>
      <c r="B2220" s="44"/>
      <c r="C2220" s="285" t="s">
        <v>2823</v>
      </c>
      <c r="D2220" s="286" t="s">
        <v>2823</v>
      </c>
      <c r="E2220" s="287" t="s">
        <v>28</v>
      </c>
      <c r="F2220" s="288">
        <v>4</v>
      </c>
      <c r="G2220" s="38"/>
      <c r="H2220" s="44"/>
    </row>
    <row r="2221" spans="1:8" s="2" customFormat="1" ht="16.8" customHeight="1">
      <c r="A2221" s="38"/>
      <c r="B2221" s="44"/>
      <c r="C2221" s="289" t="s">
        <v>2823</v>
      </c>
      <c r="D2221" s="289" t="s">
        <v>3535</v>
      </c>
      <c r="E2221" s="17" t="s">
        <v>28</v>
      </c>
      <c r="F2221" s="290">
        <v>4</v>
      </c>
      <c r="G2221" s="38"/>
      <c r="H2221" s="44"/>
    </row>
    <row r="2222" spans="1:8" s="2" customFormat="1" ht="16.8" customHeight="1">
      <c r="A2222" s="38"/>
      <c r="B2222" s="44"/>
      <c r="C2222" s="291" t="s">
        <v>6060</v>
      </c>
      <c r="D2222" s="38"/>
      <c r="E2222" s="38"/>
      <c r="F2222" s="38"/>
      <c r="G2222" s="38"/>
      <c r="H2222" s="44"/>
    </row>
    <row r="2223" spans="1:8" s="2" customFormat="1" ht="16.8" customHeight="1">
      <c r="A2223" s="38"/>
      <c r="B2223" s="44"/>
      <c r="C2223" s="289" t="s">
        <v>3530</v>
      </c>
      <c r="D2223" s="289" t="s">
        <v>3531</v>
      </c>
      <c r="E2223" s="17" t="s">
        <v>1515</v>
      </c>
      <c r="F2223" s="290">
        <v>6</v>
      </c>
      <c r="G2223" s="38"/>
      <c r="H2223" s="44"/>
    </row>
    <row r="2224" spans="1:8" s="2" customFormat="1" ht="16.8" customHeight="1">
      <c r="A2224" s="38"/>
      <c r="B2224" s="44"/>
      <c r="C2224" s="285" t="s">
        <v>2826</v>
      </c>
      <c r="D2224" s="286" t="s">
        <v>2826</v>
      </c>
      <c r="E2224" s="287" t="s">
        <v>28</v>
      </c>
      <c r="F2224" s="288">
        <v>4</v>
      </c>
      <c r="G2224" s="38"/>
      <c r="H2224" s="44"/>
    </row>
    <row r="2225" spans="1:8" s="2" customFormat="1" ht="16.8" customHeight="1">
      <c r="A2225" s="38"/>
      <c r="B2225" s="44"/>
      <c r="C2225" s="289" t="s">
        <v>2826</v>
      </c>
      <c r="D2225" s="289" t="s">
        <v>3543</v>
      </c>
      <c r="E2225" s="17" t="s">
        <v>28</v>
      </c>
      <c r="F2225" s="290">
        <v>4</v>
      </c>
      <c r="G2225" s="38"/>
      <c r="H2225" s="44"/>
    </row>
    <row r="2226" spans="1:8" s="2" customFormat="1" ht="16.8" customHeight="1">
      <c r="A2226" s="38"/>
      <c r="B2226" s="44"/>
      <c r="C2226" s="291" t="s">
        <v>6060</v>
      </c>
      <c r="D2226" s="38"/>
      <c r="E2226" s="38"/>
      <c r="F2226" s="38"/>
      <c r="G2226" s="38"/>
      <c r="H2226" s="44"/>
    </row>
    <row r="2227" spans="1:8" s="2" customFormat="1" ht="16.8" customHeight="1">
      <c r="A2227" s="38"/>
      <c r="B2227" s="44"/>
      <c r="C2227" s="289" t="s">
        <v>3538</v>
      </c>
      <c r="D2227" s="289" t="s">
        <v>3539</v>
      </c>
      <c r="E2227" s="17" t="s">
        <v>534</v>
      </c>
      <c r="F2227" s="290">
        <v>7</v>
      </c>
      <c r="G2227" s="38"/>
      <c r="H2227" s="44"/>
    </row>
    <row r="2228" spans="1:8" s="2" customFormat="1" ht="16.8" customHeight="1">
      <c r="A2228" s="38"/>
      <c r="B2228" s="44"/>
      <c r="C2228" s="285" t="s">
        <v>3551</v>
      </c>
      <c r="D2228" s="286" t="s">
        <v>3551</v>
      </c>
      <c r="E2228" s="287" t="s">
        <v>28</v>
      </c>
      <c r="F2228" s="288">
        <v>1</v>
      </c>
      <c r="G2228" s="38"/>
      <c r="H2228" s="44"/>
    </row>
    <row r="2229" spans="1:8" s="2" customFormat="1" ht="16.8" customHeight="1">
      <c r="A2229" s="38"/>
      <c r="B2229" s="44"/>
      <c r="C2229" s="289" t="s">
        <v>3551</v>
      </c>
      <c r="D2229" s="289" t="s">
        <v>3552</v>
      </c>
      <c r="E2229" s="17" t="s">
        <v>28</v>
      </c>
      <c r="F2229" s="290">
        <v>1</v>
      </c>
      <c r="G2229" s="38"/>
      <c r="H2229" s="44"/>
    </row>
    <row r="2230" spans="1:8" s="2" customFormat="1" ht="16.8" customHeight="1">
      <c r="A2230" s="38"/>
      <c r="B2230" s="44"/>
      <c r="C2230" s="285" t="s">
        <v>3556</v>
      </c>
      <c r="D2230" s="286" t="s">
        <v>3556</v>
      </c>
      <c r="E2230" s="287" t="s">
        <v>28</v>
      </c>
      <c r="F2230" s="288">
        <v>1</v>
      </c>
      <c r="G2230" s="38"/>
      <c r="H2230" s="44"/>
    </row>
    <row r="2231" spans="1:8" s="2" customFormat="1" ht="16.8" customHeight="1">
      <c r="A2231" s="38"/>
      <c r="B2231" s="44"/>
      <c r="C2231" s="289" t="s">
        <v>3556</v>
      </c>
      <c r="D2231" s="289" t="s">
        <v>3557</v>
      </c>
      <c r="E2231" s="17" t="s">
        <v>28</v>
      </c>
      <c r="F2231" s="290">
        <v>1</v>
      </c>
      <c r="G2231" s="38"/>
      <c r="H2231" s="44"/>
    </row>
    <row r="2232" spans="1:8" s="2" customFormat="1" ht="16.8" customHeight="1">
      <c r="A2232" s="38"/>
      <c r="B2232" s="44"/>
      <c r="C2232" s="285" t="s">
        <v>2829</v>
      </c>
      <c r="D2232" s="286" t="s">
        <v>2829</v>
      </c>
      <c r="E2232" s="287" t="s">
        <v>28</v>
      </c>
      <c r="F2232" s="288">
        <v>1</v>
      </c>
      <c r="G2232" s="38"/>
      <c r="H2232" s="44"/>
    </row>
    <row r="2233" spans="1:8" s="2" customFormat="1" ht="16.8" customHeight="1">
      <c r="A2233" s="38"/>
      <c r="B2233" s="44"/>
      <c r="C2233" s="289" t="s">
        <v>2829</v>
      </c>
      <c r="D2233" s="289" t="s">
        <v>3563</v>
      </c>
      <c r="E2233" s="17" t="s">
        <v>28</v>
      </c>
      <c r="F2233" s="290">
        <v>1</v>
      </c>
      <c r="G2233" s="38"/>
      <c r="H2233" s="44"/>
    </row>
    <row r="2234" spans="1:8" s="2" customFormat="1" ht="16.8" customHeight="1">
      <c r="A2234" s="38"/>
      <c r="B2234" s="44"/>
      <c r="C2234" s="291" t="s">
        <v>6060</v>
      </c>
      <c r="D2234" s="38"/>
      <c r="E2234" s="38"/>
      <c r="F2234" s="38"/>
      <c r="G2234" s="38"/>
      <c r="H2234" s="44"/>
    </row>
    <row r="2235" spans="1:8" s="2" customFormat="1" ht="16.8" customHeight="1">
      <c r="A2235" s="38"/>
      <c r="B2235" s="44"/>
      <c r="C2235" s="289" t="s">
        <v>3558</v>
      </c>
      <c r="D2235" s="289" t="s">
        <v>3559</v>
      </c>
      <c r="E2235" s="17" t="s">
        <v>1515</v>
      </c>
      <c r="F2235" s="290">
        <v>2</v>
      </c>
      <c r="G2235" s="38"/>
      <c r="H2235" s="44"/>
    </row>
    <row r="2236" spans="1:8" s="2" customFormat="1" ht="16.8" customHeight="1">
      <c r="A2236" s="38"/>
      <c r="B2236" s="44"/>
      <c r="C2236" s="285" t="s">
        <v>3571</v>
      </c>
      <c r="D2236" s="286" t="s">
        <v>3571</v>
      </c>
      <c r="E2236" s="287" t="s">
        <v>28</v>
      </c>
      <c r="F2236" s="288">
        <v>1</v>
      </c>
      <c r="G2236" s="38"/>
      <c r="H2236" s="44"/>
    </row>
    <row r="2237" spans="1:8" s="2" customFormat="1" ht="16.8" customHeight="1">
      <c r="A2237" s="38"/>
      <c r="B2237" s="44"/>
      <c r="C2237" s="289" t="s">
        <v>3571</v>
      </c>
      <c r="D2237" s="289" t="s">
        <v>3572</v>
      </c>
      <c r="E2237" s="17" t="s">
        <v>28</v>
      </c>
      <c r="F2237" s="290">
        <v>1</v>
      </c>
      <c r="G2237" s="38"/>
      <c r="H2237" s="44"/>
    </row>
    <row r="2238" spans="1:8" s="2" customFormat="1" ht="16.8" customHeight="1">
      <c r="A2238" s="38"/>
      <c r="B2238" s="44"/>
      <c r="C2238" s="285" t="s">
        <v>3577</v>
      </c>
      <c r="D2238" s="286" t="s">
        <v>3577</v>
      </c>
      <c r="E2238" s="287" t="s">
        <v>28</v>
      </c>
      <c r="F2238" s="288">
        <v>1</v>
      </c>
      <c r="G2238" s="38"/>
      <c r="H2238" s="44"/>
    </row>
    <row r="2239" spans="1:8" s="2" customFormat="1" ht="16.8" customHeight="1">
      <c r="A2239" s="38"/>
      <c r="B2239" s="44"/>
      <c r="C2239" s="289" t="s">
        <v>3577</v>
      </c>
      <c r="D2239" s="289" t="s">
        <v>3578</v>
      </c>
      <c r="E2239" s="17" t="s">
        <v>28</v>
      </c>
      <c r="F2239" s="290">
        <v>1</v>
      </c>
      <c r="G2239" s="38"/>
      <c r="H2239" s="44"/>
    </row>
    <row r="2240" spans="1:8" s="2" customFormat="1" ht="16.8" customHeight="1">
      <c r="A2240" s="38"/>
      <c r="B2240" s="44"/>
      <c r="C2240" s="285" t="s">
        <v>3584</v>
      </c>
      <c r="D2240" s="286" t="s">
        <v>3584</v>
      </c>
      <c r="E2240" s="287" t="s">
        <v>28</v>
      </c>
      <c r="F2240" s="288">
        <v>1</v>
      </c>
      <c r="G2240" s="38"/>
      <c r="H2240" s="44"/>
    </row>
    <row r="2241" spans="1:8" s="2" customFormat="1" ht="16.8" customHeight="1">
      <c r="A2241" s="38"/>
      <c r="B2241" s="44"/>
      <c r="C2241" s="289" t="s">
        <v>3584</v>
      </c>
      <c r="D2241" s="289" t="s">
        <v>3585</v>
      </c>
      <c r="E2241" s="17" t="s">
        <v>28</v>
      </c>
      <c r="F2241" s="290">
        <v>1</v>
      </c>
      <c r="G2241" s="38"/>
      <c r="H2241" s="44"/>
    </row>
    <row r="2242" spans="1:8" s="2" customFormat="1" ht="16.8" customHeight="1">
      <c r="A2242" s="38"/>
      <c r="B2242" s="44"/>
      <c r="C2242" s="285" t="s">
        <v>3591</v>
      </c>
      <c r="D2242" s="286" t="s">
        <v>3591</v>
      </c>
      <c r="E2242" s="287" t="s">
        <v>28</v>
      </c>
      <c r="F2242" s="288">
        <v>1</v>
      </c>
      <c r="G2242" s="38"/>
      <c r="H2242" s="44"/>
    </row>
    <row r="2243" spans="1:8" s="2" customFormat="1" ht="16.8" customHeight="1">
      <c r="A2243" s="38"/>
      <c r="B2243" s="44"/>
      <c r="C2243" s="289" t="s">
        <v>3591</v>
      </c>
      <c r="D2243" s="289" t="s">
        <v>3592</v>
      </c>
      <c r="E2243" s="17" t="s">
        <v>28</v>
      </c>
      <c r="F2243" s="290">
        <v>1</v>
      </c>
      <c r="G2243" s="38"/>
      <c r="H2243" s="44"/>
    </row>
    <row r="2244" spans="1:8" s="2" customFormat="1" ht="16.8" customHeight="1">
      <c r="A2244" s="38"/>
      <c r="B2244" s="44"/>
      <c r="C2244" s="285" t="s">
        <v>3598</v>
      </c>
      <c r="D2244" s="286" t="s">
        <v>3598</v>
      </c>
      <c r="E2244" s="287" t="s">
        <v>28</v>
      </c>
      <c r="F2244" s="288">
        <v>1</v>
      </c>
      <c r="G2244" s="38"/>
      <c r="H2244" s="44"/>
    </row>
    <row r="2245" spans="1:8" s="2" customFormat="1" ht="16.8" customHeight="1">
      <c r="A2245" s="38"/>
      <c r="B2245" s="44"/>
      <c r="C2245" s="289" t="s">
        <v>3598</v>
      </c>
      <c r="D2245" s="289" t="s">
        <v>3599</v>
      </c>
      <c r="E2245" s="17" t="s">
        <v>28</v>
      </c>
      <c r="F2245" s="290">
        <v>1</v>
      </c>
      <c r="G2245" s="38"/>
      <c r="H2245" s="44"/>
    </row>
    <row r="2246" spans="1:8" s="2" customFormat="1" ht="16.8" customHeight="1">
      <c r="A2246" s="38"/>
      <c r="B2246" s="44"/>
      <c r="C2246" s="285" t="s">
        <v>3829</v>
      </c>
      <c r="D2246" s="286" t="s">
        <v>3829</v>
      </c>
      <c r="E2246" s="287" t="s">
        <v>28</v>
      </c>
      <c r="F2246" s="288">
        <v>5</v>
      </c>
      <c r="G2246" s="38"/>
      <c r="H2246" s="44"/>
    </row>
    <row r="2247" spans="1:8" s="2" customFormat="1" ht="16.8" customHeight="1">
      <c r="A2247" s="38"/>
      <c r="B2247" s="44"/>
      <c r="C2247" s="289" t="s">
        <v>3829</v>
      </c>
      <c r="D2247" s="289" t="s">
        <v>3830</v>
      </c>
      <c r="E2247" s="17" t="s">
        <v>28</v>
      </c>
      <c r="F2247" s="290">
        <v>5</v>
      </c>
      <c r="G2247" s="38"/>
      <c r="H2247" s="44"/>
    </row>
    <row r="2248" spans="1:8" s="2" customFormat="1" ht="16.8" customHeight="1">
      <c r="A2248" s="38"/>
      <c r="B2248" s="44"/>
      <c r="C2248" s="285" t="s">
        <v>3603</v>
      </c>
      <c r="D2248" s="286" t="s">
        <v>3603</v>
      </c>
      <c r="E2248" s="287" t="s">
        <v>28</v>
      </c>
      <c r="F2248" s="288">
        <v>1</v>
      </c>
      <c r="G2248" s="38"/>
      <c r="H2248" s="44"/>
    </row>
    <row r="2249" spans="1:8" s="2" customFormat="1" ht="16.8" customHeight="1">
      <c r="A2249" s="38"/>
      <c r="B2249" s="44"/>
      <c r="C2249" s="289" t="s">
        <v>3603</v>
      </c>
      <c r="D2249" s="289" t="s">
        <v>3604</v>
      </c>
      <c r="E2249" s="17" t="s">
        <v>28</v>
      </c>
      <c r="F2249" s="290">
        <v>1</v>
      </c>
      <c r="G2249" s="38"/>
      <c r="H2249" s="44"/>
    </row>
    <row r="2250" spans="1:8" s="2" customFormat="1" ht="16.8" customHeight="1">
      <c r="A2250" s="38"/>
      <c r="B2250" s="44"/>
      <c r="C2250" s="285" t="s">
        <v>3608</v>
      </c>
      <c r="D2250" s="286" t="s">
        <v>3608</v>
      </c>
      <c r="E2250" s="287" t="s">
        <v>28</v>
      </c>
      <c r="F2250" s="288">
        <v>1</v>
      </c>
      <c r="G2250" s="38"/>
      <c r="H2250" s="44"/>
    </row>
    <row r="2251" spans="1:8" s="2" customFormat="1" ht="16.8" customHeight="1">
      <c r="A2251" s="38"/>
      <c r="B2251" s="44"/>
      <c r="C2251" s="289" t="s">
        <v>3608</v>
      </c>
      <c r="D2251" s="289" t="s">
        <v>3609</v>
      </c>
      <c r="E2251" s="17" t="s">
        <v>28</v>
      </c>
      <c r="F2251" s="290">
        <v>1</v>
      </c>
      <c r="G2251" s="38"/>
      <c r="H2251" s="44"/>
    </row>
    <row r="2252" spans="1:8" s="2" customFormat="1" ht="16.8" customHeight="1">
      <c r="A2252" s="38"/>
      <c r="B2252" s="44"/>
      <c r="C2252" s="285" t="s">
        <v>3613</v>
      </c>
      <c r="D2252" s="286" t="s">
        <v>3613</v>
      </c>
      <c r="E2252" s="287" t="s">
        <v>28</v>
      </c>
      <c r="F2252" s="288">
        <v>1</v>
      </c>
      <c r="G2252" s="38"/>
      <c r="H2252" s="44"/>
    </row>
    <row r="2253" spans="1:8" s="2" customFormat="1" ht="16.8" customHeight="1">
      <c r="A2253" s="38"/>
      <c r="B2253" s="44"/>
      <c r="C2253" s="289" t="s">
        <v>3613</v>
      </c>
      <c r="D2253" s="289" t="s">
        <v>3614</v>
      </c>
      <c r="E2253" s="17" t="s">
        <v>28</v>
      </c>
      <c r="F2253" s="290">
        <v>1</v>
      </c>
      <c r="G2253" s="38"/>
      <c r="H2253" s="44"/>
    </row>
    <row r="2254" spans="1:8" s="2" customFormat="1" ht="16.8" customHeight="1">
      <c r="A2254" s="38"/>
      <c r="B2254" s="44"/>
      <c r="C2254" s="285" t="s">
        <v>3620</v>
      </c>
      <c r="D2254" s="286" t="s">
        <v>3620</v>
      </c>
      <c r="E2254" s="287" t="s">
        <v>28</v>
      </c>
      <c r="F2254" s="288">
        <v>1</v>
      </c>
      <c r="G2254" s="38"/>
      <c r="H2254" s="44"/>
    </row>
    <row r="2255" spans="1:8" s="2" customFormat="1" ht="16.8" customHeight="1">
      <c r="A2255" s="38"/>
      <c r="B2255" s="44"/>
      <c r="C2255" s="289" t="s">
        <v>3620</v>
      </c>
      <c r="D2255" s="289" t="s">
        <v>3621</v>
      </c>
      <c r="E2255" s="17" t="s">
        <v>28</v>
      </c>
      <c r="F2255" s="290">
        <v>1</v>
      </c>
      <c r="G2255" s="38"/>
      <c r="H2255" s="44"/>
    </row>
    <row r="2256" spans="1:8" s="2" customFormat="1" ht="16.8" customHeight="1">
      <c r="A2256" s="38"/>
      <c r="B2256" s="44"/>
      <c r="C2256" s="285" t="s">
        <v>3627</v>
      </c>
      <c r="D2256" s="286" t="s">
        <v>3627</v>
      </c>
      <c r="E2256" s="287" t="s">
        <v>28</v>
      </c>
      <c r="F2256" s="288">
        <v>1</v>
      </c>
      <c r="G2256" s="38"/>
      <c r="H2256" s="44"/>
    </row>
    <row r="2257" spans="1:8" s="2" customFormat="1" ht="16.8" customHeight="1">
      <c r="A2257" s="38"/>
      <c r="B2257" s="44"/>
      <c r="C2257" s="289" t="s">
        <v>3627</v>
      </c>
      <c r="D2257" s="289" t="s">
        <v>3628</v>
      </c>
      <c r="E2257" s="17" t="s">
        <v>28</v>
      </c>
      <c r="F2257" s="290">
        <v>1</v>
      </c>
      <c r="G2257" s="38"/>
      <c r="H2257" s="44"/>
    </row>
    <row r="2258" spans="1:8" s="2" customFormat="1" ht="16.8" customHeight="1">
      <c r="A2258" s="38"/>
      <c r="B2258" s="44"/>
      <c r="C2258" s="285" t="s">
        <v>3634</v>
      </c>
      <c r="D2258" s="286" t="s">
        <v>3634</v>
      </c>
      <c r="E2258" s="287" t="s">
        <v>28</v>
      </c>
      <c r="F2258" s="288">
        <v>1</v>
      </c>
      <c r="G2258" s="38"/>
      <c r="H2258" s="44"/>
    </row>
    <row r="2259" spans="1:8" s="2" customFormat="1" ht="16.8" customHeight="1">
      <c r="A2259" s="38"/>
      <c r="B2259" s="44"/>
      <c r="C2259" s="289" t="s">
        <v>3634</v>
      </c>
      <c r="D2259" s="289" t="s">
        <v>3635</v>
      </c>
      <c r="E2259" s="17" t="s">
        <v>28</v>
      </c>
      <c r="F2259" s="290">
        <v>1</v>
      </c>
      <c r="G2259" s="38"/>
      <c r="H2259" s="44"/>
    </row>
    <row r="2260" spans="1:8" s="2" customFormat="1" ht="16.8" customHeight="1">
      <c r="A2260" s="38"/>
      <c r="B2260" s="44"/>
      <c r="C2260" s="285" t="s">
        <v>3641</v>
      </c>
      <c r="D2260" s="286" t="s">
        <v>3641</v>
      </c>
      <c r="E2260" s="287" t="s">
        <v>28</v>
      </c>
      <c r="F2260" s="288">
        <v>1</v>
      </c>
      <c r="G2260" s="38"/>
      <c r="H2260" s="44"/>
    </row>
    <row r="2261" spans="1:8" s="2" customFormat="1" ht="16.8" customHeight="1">
      <c r="A2261" s="38"/>
      <c r="B2261" s="44"/>
      <c r="C2261" s="289" t="s">
        <v>3641</v>
      </c>
      <c r="D2261" s="289" t="s">
        <v>3642</v>
      </c>
      <c r="E2261" s="17" t="s">
        <v>28</v>
      </c>
      <c r="F2261" s="290">
        <v>1</v>
      </c>
      <c r="G2261" s="38"/>
      <c r="H2261" s="44"/>
    </row>
    <row r="2262" spans="1:8" s="2" customFormat="1" ht="16.8" customHeight="1">
      <c r="A2262" s="38"/>
      <c r="B2262" s="44"/>
      <c r="C2262" s="285" t="s">
        <v>2443</v>
      </c>
      <c r="D2262" s="286" t="s">
        <v>2443</v>
      </c>
      <c r="E2262" s="287" t="s">
        <v>28</v>
      </c>
      <c r="F2262" s="288">
        <v>1</v>
      </c>
      <c r="G2262" s="38"/>
      <c r="H2262" s="44"/>
    </row>
    <row r="2263" spans="1:8" s="2" customFormat="1" ht="16.8" customHeight="1">
      <c r="A2263" s="38"/>
      <c r="B2263" s="44"/>
      <c r="C2263" s="289" t="s">
        <v>2443</v>
      </c>
      <c r="D2263" s="289" t="s">
        <v>3648</v>
      </c>
      <c r="E2263" s="17" t="s">
        <v>28</v>
      </c>
      <c r="F2263" s="290">
        <v>1</v>
      </c>
      <c r="G2263" s="38"/>
      <c r="H2263" s="44"/>
    </row>
    <row r="2264" spans="1:8" s="2" customFormat="1" ht="16.8" customHeight="1">
      <c r="A2264" s="38"/>
      <c r="B2264" s="44"/>
      <c r="C2264" s="285" t="s">
        <v>2450</v>
      </c>
      <c r="D2264" s="286" t="s">
        <v>2450</v>
      </c>
      <c r="E2264" s="287" t="s">
        <v>28</v>
      </c>
      <c r="F2264" s="288">
        <v>2</v>
      </c>
      <c r="G2264" s="38"/>
      <c r="H2264" s="44"/>
    </row>
    <row r="2265" spans="1:8" s="2" customFormat="1" ht="16.8" customHeight="1">
      <c r="A2265" s="38"/>
      <c r="B2265" s="44"/>
      <c r="C2265" s="289" t="s">
        <v>2450</v>
      </c>
      <c r="D2265" s="289" t="s">
        <v>3655</v>
      </c>
      <c r="E2265" s="17" t="s">
        <v>28</v>
      </c>
      <c r="F2265" s="290">
        <v>2</v>
      </c>
      <c r="G2265" s="38"/>
      <c r="H2265" s="44"/>
    </row>
    <row r="2266" spans="1:8" s="2" customFormat="1" ht="16.8" customHeight="1">
      <c r="A2266" s="38"/>
      <c r="B2266" s="44"/>
      <c r="C2266" s="285" t="s">
        <v>2832</v>
      </c>
      <c r="D2266" s="286" t="s">
        <v>2832</v>
      </c>
      <c r="E2266" s="287" t="s">
        <v>28</v>
      </c>
      <c r="F2266" s="288">
        <v>1</v>
      </c>
      <c r="G2266" s="38"/>
      <c r="H2266" s="44"/>
    </row>
    <row r="2267" spans="1:8" s="2" customFormat="1" ht="16.8" customHeight="1">
      <c r="A2267" s="38"/>
      <c r="B2267" s="44"/>
      <c r="C2267" s="289" t="s">
        <v>2832</v>
      </c>
      <c r="D2267" s="289" t="s">
        <v>3661</v>
      </c>
      <c r="E2267" s="17" t="s">
        <v>28</v>
      </c>
      <c r="F2267" s="290">
        <v>1</v>
      </c>
      <c r="G2267" s="38"/>
      <c r="H2267" s="44"/>
    </row>
    <row r="2268" spans="1:8" s="2" customFormat="1" ht="16.8" customHeight="1">
      <c r="A2268" s="38"/>
      <c r="B2268" s="44"/>
      <c r="C2268" s="291" t="s">
        <v>6060</v>
      </c>
      <c r="D2268" s="38"/>
      <c r="E2268" s="38"/>
      <c r="F2268" s="38"/>
      <c r="G2268" s="38"/>
      <c r="H2268" s="44"/>
    </row>
    <row r="2269" spans="1:8" s="2" customFormat="1" ht="16.8" customHeight="1">
      <c r="A2269" s="38"/>
      <c r="B2269" s="44"/>
      <c r="C2269" s="289" t="s">
        <v>3656</v>
      </c>
      <c r="D2269" s="289" t="s">
        <v>3657</v>
      </c>
      <c r="E2269" s="17" t="s">
        <v>1515</v>
      </c>
      <c r="F2269" s="290">
        <v>2</v>
      </c>
      <c r="G2269" s="38"/>
      <c r="H2269" s="44"/>
    </row>
    <row r="2270" spans="1:8" s="2" customFormat="1" ht="16.8" customHeight="1">
      <c r="A2270" s="38"/>
      <c r="B2270" s="44"/>
      <c r="C2270" s="285" t="s">
        <v>3835</v>
      </c>
      <c r="D2270" s="286" t="s">
        <v>3835</v>
      </c>
      <c r="E2270" s="287" t="s">
        <v>28</v>
      </c>
      <c r="F2270" s="288">
        <v>19</v>
      </c>
      <c r="G2270" s="38"/>
      <c r="H2270" s="44"/>
    </row>
    <row r="2271" spans="1:8" s="2" customFormat="1" ht="16.8" customHeight="1">
      <c r="A2271" s="38"/>
      <c r="B2271" s="44"/>
      <c r="C2271" s="289" t="s">
        <v>3835</v>
      </c>
      <c r="D2271" s="289" t="s">
        <v>3836</v>
      </c>
      <c r="E2271" s="17" t="s">
        <v>28</v>
      </c>
      <c r="F2271" s="290">
        <v>19</v>
      </c>
      <c r="G2271" s="38"/>
      <c r="H2271" s="44"/>
    </row>
    <row r="2272" spans="1:8" s="2" customFormat="1" ht="16.8" customHeight="1">
      <c r="A2272" s="38"/>
      <c r="B2272" s="44"/>
      <c r="C2272" s="285" t="s">
        <v>2834</v>
      </c>
      <c r="D2272" s="286" t="s">
        <v>2834</v>
      </c>
      <c r="E2272" s="287" t="s">
        <v>28</v>
      </c>
      <c r="F2272" s="288">
        <v>1</v>
      </c>
      <c r="G2272" s="38"/>
      <c r="H2272" s="44"/>
    </row>
    <row r="2273" spans="1:8" s="2" customFormat="1" ht="16.8" customHeight="1">
      <c r="A2273" s="38"/>
      <c r="B2273" s="44"/>
      <c r="C2273" s="289" t="s">
        <v>2834</v>
      </c>
      <c r="D2273" s="289" t="s">
        <v>3668</v>
      </c>
      <c r="E2273" s="17" t="s">
        <v>28</v>
      </c>
      <c r="F2273" s="290">
        <v>1</v>
      </c>
      <c r="G2273" s="38"/>
      <c r="H2273" s="44"/>
    </row>
    <row r="2274" spans="1:8" s="2" customFormat="1" ht="16.8" customHeight="1">
      <c r="A2274" s="38"/>
      <c r="B2274" s="44"/>
      <c r="C2274" s="291" t="s">
        <v>6060</v>
      </c>
      <c r="D2274" s="38"/>
      <c r="E2274" s="38"/>
      <c r="F2274" s="38"/>
      <c r="G2274" s="38"/>
      <c r="H2274" s="44"/>
    </row>
    <row r="2275" spans="1:8" s="2" customFormat="1" ht="16.8" customHeight="1">
      <c r="A2275" s="38"/>
      <c r="B2275" s="44"/>
      <c r="C2275" s="289" t="s">
        <v>3664</v>
      </c>
      <c r="D2275" s="289" t="s">
        <v>3665</v>
      </c>
      <c r="E2275" s="17" t="s">
        <v>1515</v>
      </c>
      <c r="F2275" s="290">
        <v>2</v>
      </c>
      <c r="G2275" s="38"/>
      <c r="H2275" s="44"/>
    </row>
    <row r="2276" spans="1:8" s="2" customFormat="1" ht="16.8" customHeight="1">
      <c r="A2276" s="38"/>
      <c r="B2276" s="44"/>
      <c r="C2276" s="285" t="s">
        <v>3675</v>
      </c>
      <c r="D2276" s="286" t="s">
        <v>3675</v>
      </c>
      <c r="E2276" s="287" t="s">
        <v>28</v>
      </c>
      <c r="F2276" s="288">
        <v>1</v>
      </c>
      <c r="G2276" s="38"/>
      <c r="H2276" s="44"/>
    </row>
    <row r="2277" spans="1:8" s="2" customFormat="1" ht="16.8" customHeight="1">
      <c r="A2277" s="38"/>
      <c r="B2277" s="44"/>
      <c r="C2277" s="289" t="s">
        <v>3675</v>
      </c>
      <c r="D2277" s="289" t="s">
        <v>3676</v>
      </c>
      <c r="E2277" s="17" t="s">
        <v>28</v>
      </c>
      <c r="F2277" s="290">
        <v>1</v>
      </c>
      <c r="G2277" s="38"/>
      <c r="H2277" s="44"/>
    </row>
    <row r="2278" spans="1:8" s="2" customFormat="1" ht="16.8" customHeight="1">
      <c r="A2278" s="38"/>
      <c r="B2278" s="44"/>
      <c r="C2278" s="285" t="s">
        <v>2837</v>
      </c>
      <c r="D2278" s="286" t="s">
        <v>2837</v>
      </c>
      <c r="E2278" s="287" t="s">
        <v>28</v>
      </c>
      <c r="F2278" s="288">
        <v>1</v>
      </c>
      <c r="G2278" s="38"/>
      <c r="H2278" s="44"/>
    </row>
    <row r="2279" spans="1:8" s="2" customFormat="1" ht="16.8" customHeight="1">
      <c r="A2279" s="38"/>
      <c r="B2279" s="44"/>
      <c r="C2279" s="289" t="s">
        <v>2837</v>
      </c>
      <c r="D2279" s="289" t="s">
        <v>3683</v>
      </c>
      <c r="E2279" s="17" t="s">
        <v>28</v>
      </c>
      <c r="F2279" s="290">
        <v>1</v>
      </c>
      <c r="G2279" s="38"/>
      <c r="H2279" s="44"/>
    </row>
    <row r="2280" spans="1:8" s="2" customFormat="1" ht="16.8" customHeight="1">
      <c r="A2280" s="38"/>
      <c r="B2280" s="44"/>
      <c r="C2280" s="291" t="s">
        <v>6060</v>
      </c>
      <c r="D2280" s="38"/>
      <c r="E2280" s="38"/>
      <c r="F2280" s="38"/>
      <c r="G2280" s="38"/>
      <c r="H2280" s="44"/>
    </row>
    <row r="2281" spans="1:8" s="2" customFormat="1" ht="16.8" customHeight="1">
      <c r="A2281" s="38"/>
      <c r="B2281" s="44"/>
      <c r="C2281" s="289" t="s">
        <v>3677</v>
      </c>
      <c r="D2281" s="289" t="s">
        <v>3678</v>
      </c>
      <c r="E2281" s="17" t="s">
        <v>534</v>
      </c>
      <c r="F2281" s="290">
        <v>2</v>
      </c>
      <c r="G2281" s="38"/>
      <c r="H2281" s="44"/>
    </row>
    <row r="2282" spans="1:8" s="2" customFormat="1" ht="16.8" customHeight="1">
      <c r="A2282" s="38"/>
      <c r="B2282" s="44"/>
      <c r="C2282" s="285" t="s">
        <v>3690</v>
      </c>
      <c r="D2282" s="286" t="s">
        <v>3690</v>
      </c>
      <c r="E2282" s="287" t="s">
        <v>28</v>
      </c>
      <c r="F2282" s="288">
        <v>2</v>
      </c>
      <c r="G2282" s="38"/>
      <c r="H2282" s="44"/>
    </row>
    <row r="2283" spans="1:8" s="2" customFormat="1" ht="16.8" customHeight="1">
      <c r="A2283" s="38"/>
      <c r="B2283" s="44"/>
      <c r="C2283" s="289" t="s">
        <v>3690</v>
      </c>
      <c r="D2283" s="289" t="s">
        <v>3691</v>
      </c>
      <c r="E2283" s="17" t="s">
        <v>28</v>
      </c>
      <c r="F2283" s="290">
        <v>2</v>
      </c>
      <c r="G2283" s="38"/>
      <c r="H2283" s="44"/>
    </row>
    <row r="2284" spans="1:8" s="2" customFormat="1" ht="16.8" customHeight="1">
      <c r="A2284" s="38"/>
      <c r="B2284" s="44"/>
      <c r="C2284" s="285" t="s">
        <v>3697</v>
      </c>
      <c r="D2284" s="286" t="s">
        <v>3697</v>
      </c>
      <c r="E2284" s="287" t="s">
        <v>28</v>
      </c>
      <c r="F2284" s="288">
        <v>2</v>
      </c>
      <c r="G2284" s="38"/>
      <c r="H2284" s="44"/>
    </row>
    <row r="2285" spans="1:8" s="2" customFormat="1" ht="16.8" customHeight="1">
      <c r="A2285" s="38"/>
      <c r="B2285" s="44"/>
      <c r="C2285" s="289" t="s">
        <v>3697</v>
      </c>
      <c r="D2285" s="289" t="s">
        <v>3698</v>
      </c>
      <c r="E2285" s="17" t="s">
        <v>28</v>
      </c>
      <c r="F2285" s="290">
        <v>2</v>
      </c>
      <c r="G2285" s="38"/>
      <c r="H2285" s="44"/>
    </row>
    <row r="2286" spans="1:8" s="2" customFormat="1" ht="16.8" customHeight="1">
      <c r="A2286" s="38"/>
      <c r="B2286" s="44"/>
      <c r="C2286" s="285" t="s">
        <v>3703</v>
      </c>
      <c r="D2286" s="286" t="s">
        <v>3703</v>
      </c>
      <c r="E2286" s="287" t="s">
        <v>28</v>
      </c>
      <c r="F2286" s="288">
        <v>1</v>
      </c>
      <c r="G2286" s="38"/>
      <c r="H2286" s="44"/>
    </row>
    <row r="2287" spans="1:8" s="2" customFormat="1" ht="16.8" customHeight="1">
      <c r="A2287" s="38"/>
      <c r="B2287" s="44"/>
      <c r="C2287" s="289" t="s">
        <v>3703</v>
      </c>
      <c r="D2287" s="289" t="s">
        <v>3704</v>
      </c>
      <c r="E2287" s="17" t="s">
        <v>28</v>
      </c>
      <c r="F2287" s="290">
        <v>1</v>
      </c>
      <c r="G2287" s="38"/>
      <c r="H2287" s="44"/>
    </row>
    <row r="2288" spans="1:8" s="2" customFormat="1" ht="16.8" customHeight="1">
      <c r="A2288" s="38"/>
      <c r="B2288" s="44"/>
      <c r="C2288" s="285" t="s">
        <v>3711</v>
      </c>
      <c r="D2288" s="286" t="s">
        <v>3711</v>
      </c>
      <c r="E2288" s="287" t="s">
        <v>28</v>
      </c>
      <c r="F2288" s="288">
        <v>1</v>
      </c>
      <c r="G2288" s="38"/>
      <c r="H2288" s="44"/>
    </row>
    <row r="2289" spans="1:8" s="2" customFormat="1" ht="16.8" customHeight="1">
      <c r="A2289" s="38"/>
      <c r="B2289" s="44"/>
      <c r="C2289" s="289" t="s">
        <v>3711</v>
      </c>
      <c r="D2289" s="289" t="s">
        <v>3712</v>
      </c>
      <c r="E2289" s="17" t="s">
        <v>28</v>
      </c>
      <c r="F2289" s="290">
        <v>1</v>
      </c>
      <c r="G2289" s="38"/>
      <c r="H2289" s="44"/>
    </row>
    <row r="2290" spans="1:8" s="2" customFormat="1" ht="16.8" customHeight="1">
      <c r="A2290" s="38"/>
      <c r="B2290" s="44"/>
      <c r="C2290" s="285" t="s">
        <v>2840</v>
      </c>
      <c r="D2290" s="286" t="s">
        <v>2840</v>
      </c>
      <c r="E2290" s="287" t="s">
        <v>28</v>
      </c>
      <c r="F2290" s="288">
        <v>1</v>
      </c>
      <c r="G2290" s="38"/>
      <c r="H2290" s="44"/>
    </row>
    <row r="2291" spans="1:8" s="2" customFormat="1" ht="16.8" customHeight="1">
      <c r="A2291" s="38"/>
      <c r="B2291" s="44"/>
      <c r="C2291" s="289" t="s">
        <v>2840</v>
      </c>
      <c r="D2291" s="289" t="s">
        <v>3717</v>
      </c>
      <c r="E2291" s="17" t="s">
        <v>28</v>
      </c>
      <c r="F2291" s="290">
        <v>1</v>
      </c>
      <c r="G2291" s="38"/>
      <c r="H2291" s="44"/>
    </row>
    <row r="2292" spans="1:8" s="2" customFormat="1" ht="16.8" customHeight="1">
      <c r="A2292" s="38"/>
      <c r="B2292" s="44"/>
      <c r="C2292" s="291" t="s">
        <v>6060</v>
      </c>
      <c r="D2292" s="38"/>
      <c r="E2292" s="38"/>
      <c r="F2292" s="38"/>
      <c r="G2292" s="38"/>
      <c r="H2292" s="44"/>
    </row>
    <row r="2293" spans="1:8" s="2" customFormat="1" ht="16.8" customHeight="1">
      <c r="A2293" s="38"/>
      <c r="B2293" s="44"/>
      <c r="C2293" s="289" t="s">
        <v>3713</v>
      </c>
      <c r="D2293" s="289" t="s">
        <v>3714</v>
      </c>
      <c r="E2293" s="17" t="s">
        <v>534</v>
      </c>
      <c r="F2293" s="290">
        <v>6</v>
      </c>
      <c r="G2293" s="38"/>
      <c r="H2293" s="44"/>
    </row>
    <row r="2294" spans="1:8" s="2" customFormat="1" ht="16.8" customHeight="1">
      <c r="A2294" s="38"/>
      <c r="B2294" s="44"/>
      <c r="C2294" s="285" t="s">
        <v>223</v>
      </c>
      <c r="D2294" s="286" t="s">
        <v>223</v>
      </c>
      <c r="E2294" s="287" t="s">
        <v>28</v>
      </c>
      <c r="F2294" s="288">
        <v>1</v>
      </c>
      <c r="G2294" s="38"/>
      <c r="H2294" s="44"/>
    </row>
    <row r="2295" spans="1:8" s="2" customFormat="1" ht="16.8" customHeight="1">
      <c r="A2295" s="38"/>
      <c r="B2295" s="44"/>
      <c r="C2295" s="289" t="s">
        <v>223</v>
      </c>
      <c r="D2295" s="289" t="s">
        <v>3729</v>
      </c>
      <c r="E2295" s="17" t="s">
        <v>28</v>
      </c>
      <c r="F2295" s="290">
        <v>1</v>
      </c>
      <c r="G2295" s="38"/>
      <c r="H2295" s="44"/>
    </row>
    <row r="2296" spans="1:8" s="2" customFormat="1" ht="16.8" customHeight="1">
      <c r="A2296" s="38"/>
      <c r="B2296" s="44"/>
      <c r="C2296" s="285" t="s">
        <v>145</v>
      </c>
      <c r="D2296" s="286" t="s">
        <v>145</v>
      </c>
      <c r="E2296" s="287" t="s">
        <v>28</v>
      </c>
      <c r="F2296" s="288">
        <v>16</v>
      </c>
      <c r="G2296" s="38"/>
      <c r="H2296" s="44"/>
    </row>
    <row r="2297" spans="1:8" s="2" customFormat="1" ht="16.8" customHeight="1">
      <c r="A2297" s="38"/>
      <c r="B2297" s="44"/>
      <c r="C2297" s="289" t="s">
        <v>145</v>
      </c>
      <c r="D2297" s="289" t="s">
        <v>3841</v>
      </c>
      <c r="E2297" s="17" t="s">
        <v>28</v>
      </c>
      <c r="F2297" s="290">
        <v>16</v>
      </c>
      <c r="G2297" s="38"/>
      <c r="H2297" s="44"/>
    </row>
    <row r="2298" spans="1:8" s="2" customFormat="1" ht="16.8" customHeight="1">
      <c r="A2298" s="38"/>
      <c r="B2298" s="44"/>
      <c r="C2298" s="285" t="s">
        <v>3733</v>
      </c>
      <c r="D2298" s="286" t="s">
        <v>3733</v>
      </c>
      <c r="E2298" s="287" t="s">
        <v>28</v>
      </c>
      <c r="F2298" s="288">
        <v>1</v>
      </c>
      <c r="G2298" s="38"/>
      <c r="H2298" s="44"/>
    </row>
    <row r="2299" spans="1:8" s="2" customFormat="1" ht="16.8" customHeight="1">
      <c r="A2299" s="38"/>
      <c r="B2299" s="44"/>
      <c r="C2299" s="289" t="s">
        <v>3733</v>
      </c>
      <c r="D2299" s="289" t="s">
        <v>3734</v>
      </c>
      <c r="E2299" s="17" t="s">
        <v>28</v>
      </c>
      <c r="F2299" s="290">
        <v>1</v>
      </c>
      <c r="G2299" s="38"/>
      <c r="H2299" s="44"/>
    </row>
    <row r="2300" spans="1:8" s="2" customFormat="1" ht="16.8" customHeight="1">
      <c r="A2300" s="38"/>
      <c r="B2300" s="44"/>
      <c r="C2300" s="285" t="s">
        <v>3739</v>
      </c>
      <c r="D2300" s="286" t="s">
        <v>3739</v>
      </c>
      <c r="E2300" s="287" t="s">
        <v>28</v>
      </c>
      <c r="F2300" s="288">
        <v>1</v>
      </c>
      <c r="G2300" s="38"/>
      <c r="H2300" s="44"/>
    </row>
    <row r="2301" spans="1:8" s="2" customFormat="1" ht="16.8" customHeight="1">
      <c r="A2301" s="38"/>
      <c r="B2301" s="44"/>
      <c r="C2301" s="289" t="s">
        <v>3739</v>
      </c>
      <c r="D2301" s="289" t="s">
        <v>3740</v>
      </c>
      <c r="E2301" s="17" t="s">
        <v>28</v>
      </c>
      <c r="F2301" s="290">
        <v>1</v>
      </c>
      <c r="G2301" s="38"/>
      <c r="H2301" s="44"/>
    </row>
    <row r="2302" spans="1:8" s="2" customFormat="1" ht="16.8" customHeight="1">
      <c r="A2302" s="38"/>
      <c r="B2302" s="44"/>
      <c r="C2302" s="285" t="s">
        <v>225</v>
      </c>
      <c r="D2302" s="286" t="s">
        <v>225</v>
      </c>
      <c r="E2302" s="287" t="s">
        <v>28</v>
      </c>
      <c r="F2302" s="288">
        <v>2</v>
      </c>
      <c r="G2302" s="38"/>
      <c r="H2302" s="44"/>
    </row>
    <row r="2303" spans="1:8" s="2" customFormat="1" ht="16.8" customHeight="1">
      <c r="A2303" s="38"/>
      <c r="B2303" s="44"/>
      <c r="C2303" s="289" t="s">
        <v>225</v>
      </c>
      <c r="D2303" s="289" t="s">
        <v>3745</v>
      </c>
      <c r="E2303" s="17" t="s">
        <v>28</v>
      </c>
      <c r="F2303" s="290">
        <v>2</v>
      </c>
      <c r="G2303" s="38"/>
      <c r="H2303" s="44"/>
    </row>
    <row r="2304" spans="1:8" s="2" customFormat="1" ht="16.8" customHeight="1">
      <c r="A2304" s="38"/>
      <c r="B2304" s="44"/>
      <c r="C2304" s="285" t="s">
        <v>227</v>
      </c>
      <c r="D2304" s="286" t="s">
        <v>227</v>
      </c>
      <c r="E2304" s="287" t="s">
        <v>28</v>
      </c>
      <c r="F2304" s="288">
        <v>2</v>
      </c>
      <c r="G2304" s="38"/>
      <c r="H2304" s="44"/>
    </row>
    <row r="2305" spans="1:8" s="2" customFormat="1" ht="16.8" customHeight="1">
      <c r="A2305" s="38"/>
      <c r="B2305" s="44"/>
      <c r="C2305" s="289" t="s">
        <v>227</v>
      </c>
      <c r="D2305" s="289" t="s">
        <v>3749</v>
      </c>
      <c r="E2305" s="17" t="s">
        <v>28</v>
      </c>
      <c r="F2305" s="290">
        <v>2</v>
      </c>
      <c r="G2305" s="38"/>
      <c r="H2305" s="44"/>
    </row>
    <row r="2306" spans="1:8" s="2" customFormat="1" ht="16.8" customHeight="1">
      <c r="A2306" s="38"/>
      <c r="B2306" s="44"/>
      <c r="C2306" s="285" t="s">
        <v>3758</v>
      </c>
      <c r="D2306" s="286" t="s">
        <v>3758</v>
      </c>
      <c r="E2306" s="287" t="s">
        <v>28</v>
      </c>
      <c r="F2306" s="288">
        <v>1</v>
      </c>
      <c r="G2306" s="38"/>
      <c r="H2306" s="44"/>
    </row>
    <row r="2307" spans="1:8" s="2" customFormat="1" ht="16.8" customHeight="1">
      <c r="A2307" s="38"/>
      <c r="B2307" s="44"/>
      <c r="C2307" s="289" t="s">
        <v>3758</v>
      </c>
      <c r="D2307" s="289" t="s">
        <v>3759</v>
      </c>
      <c r="E2307" s="17" t="s">
        <v>28</v>
      </c>
      <c r="F2307" s="290">
        <v>1</v>
      </c>
      <c r="G2307" s="38"/>
      <c r="H2307" s="44"/>
    </row>
    <row r="2308" spans="1:8" s="2" customFormat="1" ht="16.8" customHeight="1">
      <c r="A2308" s="38"/>
      <c r="B2308" s="44"/>
      <c r="C2308" s="285" t="s">
        <v>2852</v>
      </c>
      <c r="D2308" s="286" t="s">
        <v>2852</v>
      </c>
      <c r="E2308" s="287" t="s">
        <v>28</v>
      </c>
      <c r="F2308" s="288">
        <v>1.43</v>
      </c>
      <c r="G2308" s="38"/>
      <c r="H2308" s="44"/>
    </row>
    <row r="2309" spans="1:8" s="2" customFormat="1" ht="16.8" customHeight="1">
      <c r="A2309" s="38"/>
      <c r="B2309" s="44"/>
      <c r="C2309" s="289" t="s">
        <v>2852</v>
      </c>
      <c r="D2309" s="289" t="s">
        <v>3765</v>
      </c>
      <c r="E2309" s="17" t="s">
        <v>28</v>
      </c>
      <c r="F2309" s="290">
        <v>1.43</v>
      </c>
      <c r="G2309" s="38"/>
      <c r="H2309" s="44"/>
    </row>
    <row r="2310" spans="1:8" s="2" customFormat="1" ht="16.8" customHeight="1">
      <c r="A2310" s="38"/>
      <c r="B2310" s="44"/>
      <c r="C2310" s="291" t="s">
        <v>6060</v>
      </c>
      <c r="D2310" s="38"/>
      <c r="E2310" s="38"/>
      <c r="F2310" s="38"/>
      <c r="G2310" s="38"/>
      <c r="H2310" s="44"/>
    </row>
    <row r="2311" spans="1:8" s="2" customFormat="1" ht="16.8" customHeight="1">
      <c r="A2311" s="38"/>
      <c r="B2311" s="44"/>
      <c r="C2311" s="289" t="s">
        <v>3760</v>
      </c>
      <c r="D2311" s="289" t="s">
        <v>3761</v>
      </c>
      <c r="E2311" s="17" t="s">
        <v>612</v>
      </c>
      <c r="F2311" s="290">
        <v>4.05</v>
      </c>
      <c r="G2311" s="38"/>
      <c r="H2311" s="44"/>
    </row>
    <row r="2312" spans="1:8" s="2" customFormat="1" ht="16.8" customHeight="1">
      <c r="A2312" s="38"/>
      <c r="B2312" s="44"/>
      <c r="C2312" s="285" t="s">
        <v>150</v>
      </c>
      <c r="D2312" s="286" t="s">
        <v>150</v>
      </c>
      <c r="E2312" s="287" t="s">
        <v>28</v>
      </c>
      <c r="F2312" s="288">
        <v>4</v>
      </c>
      <c r="G2312" s="38"/>
      <c r="H2312" s="44"/>
    </row>
    <row r="2313" spans="1:8" s="2" customFormat="1" ht="16.8" customHeight="1">
      <c r="A2313" s="38"/>
      <c r="B2313" s="44"/>
      <c r="C2313" s="289" t="s">
        <v>150</v>
      </c>
      <c r="D2313" s="289" t="s">
        <v>3846</v>
      </c>
      <c r="E2313" s="17" t="s">
        <v>28</v>
      </c>
      <c r="F2313" s="290">
        <v>4</v>
      </c>
      <c r="G2313" s="38"/>
      <c r="H2313" s="44"/>
    </row>
    <row r="2314" spans="1:8" s="2" customFormat="1" ht="16.8" customHeight="1">
      <c r="A2314" s="38"/>
      <c r="B2314" s="44"/>
      <c r="C2314" s="285" t="s">
        <v>2604</v>
      </c>
      <c r="D2314" s="286" t="s">
        <v>2604</v>
      </c>
      <c r="E2314" s="287" t="s">
        <v>28</v>
      </c>
      <c r="F2314" s="288">
        <v>1</v>
      </c>
      <c r="G2314" s="38"/>
      <c r="H2314" s="44"/>
    </row>
    <row r="2315" spans="1:8" s="2" customFormat="1" ht="16.8" customHeight="1">
      <c r="A2315" s="38"/>
      <c r="B2315" s="44"/>
      <c r="C2315" s="289" t="s">
        <v>2604</v>
      </c>
      <c r="D2315" s="289" t="s">
        <v>3852</v>
      </c>
      <c r="E2315" s="17" t="s">
        <v>28</v>
      </c>
      <c r="F2315" s="290">
        <v>1</v>
      </c>
      <c r="G2315" s="38"/>
      <c r="H2315" s="44"/>
    </row>
    <row r="2316" spans="1:8" s="2" customFormat="1" ht="16.8" customHeight="1">
      <c r="A2316" s="38"/>
      <c r="B2316" s="44"/>
      <c r="C2316" s="291" t="s">
        <v>6060</v>
      </c>
      <c r="D2316" s="38"/>
      <c r="E2316" s="38"/>
      <c r="F2316" s="38"/>
      <c r="G2316" s="38"/>
      <c r="H2316" s="44"/>
    </row>
    <row r="2317" spans="1:8" s="2" customFormat="1" ht="16.8" customHeight="1">
      <c r="A2317" s="38"/>
      <c r="B2317" s="44"/>
      <c r="C2317" s="289" t="s">
        <v>3847</v>
      </c>
      <c r="D2317" s="289" t="s">
        <v>3848</v>
      </c>
      <c r="E2317" s="17" t="s">
        <v>534</v>
      </c>
      <c r="F2317" s="290">
        <v>2</v>
      </c>
      <c r="G2317" s="38"/>
      <c r="H2317" s="44"/>
    </row>
    <row r="2318" spans="1:8" s="2" customFormat="1" ht="16.8" customHeight="1">
      <c r="A2318" s="38"/>
      <c r="B2318" s="44"/>
      <c r="C2318" s="285" t="s">
        <v>2606</v>
      </c>
      <c r="D2318" s="286" t="s">
        <v>2606</v>
      </c>
      <c r="E2318" s="287" t="s">
        <v>28</v>
      </c>
      <c r="F2318" s="288">
        <v>2</v>
      </c>
      <c r="G2318" s="38"/>
      <c r="H2318" s="44"/>
    </row>
    <row r="2319" spans="1:8" s="2" customFormat="1" ht="16.8" customHeight="1">
      <c r="A2319" s="38"/>
      <c r="B2319" s="44"/>
      <c r="C2319" s="289" t="s">
        <v>2606</v>
      </c>
      <c r="D2319" s="289" t="s">
        <v>3859</v>
      </c>
      <c r="E2319" s="17" t="s">
        <v>28</v>
      </c>
      <c r="F2319" s="290">
        <v>2</v>
      </c>
      <c r="G2319" s="38"/>
      <c r="H2319" s="44"/>
    </row>
    <row r="2320" spans="1:8" s="2" customFormat="1" ht="16.8" customHeight="1">
      <c r="A2320" s="38"/>
      <c r="B2320" s="44"/>
      <c r="C2320" s="291" t="s">
        <v>6060</v>
      </c>
      <c r="D2320" s="38"/>
      <c r="E2320" s="38"/>
      <c r="F2320" s="38"/>
      <c r="G2320" s="38"/>
      <c r="H2320" s="44"/>
    </row>
    <row r="2321" spans="1:8" s="2" customFormat="1" ht="16.8" customHeight="1">
      <c r="A2321" s="38"/>
      <c r="B2321" s="44"/>
      <c r="C2321" s="289" t="s">
        <v>3855</v>
      </c>
      <c r="D2321" s="289" t="s">
        <v>3856</v>
      </c>
      <c r="E2321" s="17" t="s">
        <v>534</v>
      </c>
      <c r="F2321" s="290">
        <v>3</v>
      </c>
      <c r="G2321" s="38"/>
      <c r="H2321" s="44"/>
    </row>
    <row r="2322" spans="1:8" s="2" customFormat="1" ht="16.8" customHeight="1">
      <c r="A2322" s="38"/>
      <c r="B2322" s="44"/>
      <c r="C2322" s="285" t="s">
        <v>3866</v>
      </c>
      <c r="D2322" s="286" t="s">
        <v>3866</v>
      </c>
      <c r="E2322" s="287" t="s">
        <v>28</v>
      </c>
      <c r="F2322" s="288">
        <v>1</v>
      </c>
      <c r="G2322" s="38"/>
      <c r="H2322" s="44"/>
    </row>
    <row r="2323" spans="1:8" s="2" customFormat="1" ht="16.8" customHeight="1">
      <c r="A2323" s="38"/>
      <c r="B2323" s="44"/>
      <c r="C2323" s="289" t="s">
        <v>3866</v>
      </c>
      <c r="D2323" s="289" t="s">
        <v>3867</v>
      </c>
      <c r="E2323" s="17" t="s">
        <v>28</v>
      </c>
      <c r="F2323" s="290">
        <v>1</v>
      </c>
      <c r="G2323" s="38"/>
      <c r="H2323" s="44"/>
    </row>
    <row r="2324" spans="1:8" s="2" customFormat="1" ht="16.8" customHeight="1">
      <c r="A2324" s="38"/>
      <c r="B2324" s="44"/>
      <c r="C2324" s="285" t="s">
        <v>2738</v>
      </c>
      <c r="D2324" s="286" t="s">
        <v>2738</v>
      </c>
      <c r="E2324" s="287" t="s">
        <v>28</v>
      </c>
      <c r="F2324" s="288">
        <v>18.89</v>
      </c>
      <c r="G2324" s="38"/>
      <c r="H2324" s="44"/>
    </row>
    <row r="2325" spans="1:8" s="2" customFormat="1" ht="16.8" customHeight="1">
      <c r="A2325" s="38"/>
      <c r="B2325" s="44"/>
      <c r="C2325" s="289" t="s">
        <v>2738</v>
      </c>
      <c r="D2325" s="289" t="s">
        <v>2739</v>
      </c>
      <c r="E2325" s="17" t="s">
        <v>28</v>
      </c>
      <c r="F2325" s="290">
        <v>18.89</v>
      </c>
      <c r="G2325" s="38"/>
      <c r="H2325" s="44"/>
    </row>
    <row r="2326" spans="1:8" s="2" customFormat="1" ht="16.8" customHeight="1">
      <c r="A2326" s="38"/>
      <c r="B2326" s="44"/>
      <c r="C2326" s="285" t="s">
        <v>483</v>
      </c>
      <c r="D2326" s="286" t="s">
        <v>483</v>
      </c>
      <c r="E2326" s="287" t="s">
        <v>28</v>
      </c>
      <c r="F2326" s="288">
        <v>1.31</v>
      </c>
      <c r="G2326" s="38"/>
      <c r="H2326" s="44"/>
    </row>
    <row r="2327" spans="1:8" s="2" customFormat="1" ht="16.8" customHeight="1">
      <c r="A2327" s="38"/>
      <c r="B2327" s="44"/>
      <c r="C2327" s="289" t="s">
        <v>483</v>
      </c>
      <c r="D2327" s="289" t="s">
        <v>3872</v>
      </c>
      <c r="E2327" s="17" t="s">
        <v>28</v>
      </c>
      <c r="F2327" s="290">
        <v>1.31</v>
      </c>
      <c r="G2327" s="38"/>
      <c r="H2327" s="44"/>
    </row>
    <row r="2328" spans="1:8" s="2" customFormat="1" ht="16.8" customHeight="1">
      <c r="A2328" s="38"/>
      <c r="B2328" s="44"/>
      <c r="C2328" s="291" t="s">
        <v>6060</v>
      </c>
      <c r="D2328" s="38"/>
      <c r="E2328" s="38"/>
      <c r="F2328" s="38"/>
      <c r="G2328" s="38"/>
      <c r="H2328" s="44"/>
    </row>
    <row r="2329" spans="1:8" s="2" customFormat="1" ht="16.8" customHeight="1">
      <c r="A2329" s="38"/>
      <c r="B2329" s="44"/>
      <c r="C2329" s="289" t="s">
        <v>3868</v>
      </c>
      <c r="D2329" s="289" t="s">
        <v>3869</v>
      </c>
      <c r="E2329" s="17" t="s">
        <v>612</v>
      </c>
      <c r="F2329" s="290">
        <v>10.27</v>
      </c>
      <c r="G2329" s="38"/>
      <c r="H2329" s="44"/>
    </row>
    <row r="2330" spans="1:8" s="2" customFormat="1" ht="16.8" customHeight="1">
      <c r="A2330" s="38"/>
      <c r="B2330" s="44"/>
      <c r="C2330" s="285" t="s">
        <v>499</v>
      </c>
      <c r="D2330" s="286" t="s">
        <v>499</v>
      </c>
      <c r="E2330" s="287" t="s">
        <v>28</v>
      </c>
      <c r="F2330" s="288">
        <v>1.42</v>
      </c>
      <c r="G2330" s="38"/>
      <c r="H2330" s="44"/>
    </row>
    <row r="2331" spans="1:8" s="2" customFormat="1" ht="16.8" customHeight="1">
      <c r="A2331" s="38"/>
      <c r="B2331" s="44"/>
      <c r="C2331" s="289" t="s">
        <v>499</v>
      </c>
      <c r="D2331" s="289" t="s">
        <v>3887</v>
      </c>
      <c r="E2331" s="17" t="s">
        <v>28</v>
      </c>
      <c r="F2331" s="290">
        <v>1.42</v>
      </c>
      <c r="G2331" s="38"/>
      <c r="H2331" s="44"/>
    </row>
    <row r="2332" spans="1:8" s="2" customFormat="1" ht="16.8" customHeight="1">
      <c r="A2332" s="38"/>
      <c r="B2332" s="44"/>
      <c r="C2332" s="291" t="s">
        <v>6060</v>
      </c>
      <c r="D2332" s="38"/>
      <c r="E2332" s="38"/>
      <c r="F2332" s="38"/>
      <c r="G2332" s="38"/>
      <c r="H2332" s="44"/>
    </row>
    <row r="2333" spans="1:8" s="2" customFormat="1" ht="16.8" customHeight="1">
      <c r="A2333" s="38"/>
      <c r="B2333" s="44"/>
      <c r="C2333" s="289" t="s">
        <v>3883</v>
      </c>
      <c r="D2333" s="289" t="s">
        <v>3884</v>
      </c>
      <c r="E2333" s="17" t="s">
        <v>612</v>
      </c>
      <c r="F2333" s="290">
        <v>4.42</v>
      </c>
      <c r="G2333" s="38"/>
      <c r="H2333" s="44"/>
    </row>
    <row r="2334" spans="1:8" s="2" customFormat="1" ht="16.8" customHeight="1">
      <c r="A2334" s="38"/>
      <c r="B2334" s="44"/>
      <c r="C2334" s="285" t="s">
        <v>2625</v>
      </c>
      <c r="D2334" s="286" t="s">
        <v>2625</v>
      </c>
      <c r="E2334" s="287" t="s">
        <v>28</v>
      </c>
      <c r="F2334" s="288">
        <v>2.97</v>
      </c>
      <c r="G2334" s="38"/>
      <c r="H2334" s="44"/>
    </row>
    <row r="2335" spans="1:8" s="2" customFormat="1" ht="16.8" customHeight="1">
      <c r="A2335" s="38"/>
      <c r="B2335" s="44"/>
      <c r="C2335" s="289" t="s">
        <v>2625</v>
      </c>
      <c r="D2335" s="289" t="s">
        <v>3896</v>
      </c>
      <c r="E2335" s="17" t="s">
        <v>28</v>
      </c>
      <c r="F2335" s="290">
        <v>2.97</v>
      </c>
      <c r="G2335" s="38"/>
      <c r="H2335" s="44"/>
    </row>
    <row r="2336" spans="1:8" s="2" customFormat="1" ht="16.8" customHeight="1">
      <c r="A2336" s="38"/>
      <c r="B2336" s="44"/>
      <c r="C2336" s="291" t="s">
        <v>6060</v>
      </c>
      <c r="D2336" s="38"/>
      <c r="E2336" s="38"/>
      <c r="F2336" s="38"/>
      <c r="G2336" s="38"/>
      <c r="H2336" s="44"/>
    </row>
    <row r="2337" spans="1:8" s="2" customFormat="1" ht="16.8" customHeight="1">
      <c r="A2337" s="38"/>
      <c r="B2337" s="44"/>
      <c r="C2337" s="289" t="s">
        <v>3892</v>
      </c>
      <c r="D2337" s="289" t="s">
        <v>3893</v>
      </c>
      <c r="E2337" s="17" t="s">
        <v>612</v>
      </c>
      <c r="F2337" s="290">
        <v>7.06</v>
      </c>
      <c r="G2337" s="38"/>
      <c r="H2337" s="44"/>
    </row>
    <row r="2338" spans="1:8" s="2" customFormat="1" ht="16.8" customHeight="1">
      <c r="A2338" s="38"/>
      <c r="B2338" s="44"/>
      <c r="C2338" s="285" t="s">
        <v>2627</v>
      </c>
      <c r="D2338" s="286" t="s">
        <v>2627</v>
      </c>
      <c r="E2338" s="287" t="s">
        <v>28</v>
      </c>
      <c r="F2338" s="288">
        <v>4.04</v>
      </c>
      <c r="G2338" s="38"/>
      <c r="H2338" s="44"/>
    </row>
    <row r="2339" spans="1:8" s="2" customFormat="1" ht="16.8" customHeight="1">
      <c r="A2339" s="38"/>
      <c r="B2339" s="44"/>
      <c r="C2339" s="289" t="s">
        <v>2627</v>
      </c>
      <c r="D2339" s="289" t="s">
        <v>3903</v>
      </c>
      <c r="E2339" s="17" t="s">
        <v>28</v>
      </c>
      <c r="F2339" s="290">
        <v>4.04</v>
      </c>
      <c r="G2339" s="38"/>
      <c r="H2339" s="44"/>
    </row>
    <row r="2340" spans="1:8" s="2" customFormat="1" ht="16.8" customHeight="1">
      <c r="A2340" s="38"/>
      <c r="B2340" s="44"/>
      <c r="C2340" s="291" t="s">
        <v>6060</v>
      </c>
      <c r="D2340" s="38"/>
      <c r="E2340" s="38"/>
      <c r="F2340" s="38"/>
      <c r="G2340" s="38"/>
      <c r="H2340" s="44"/>
    </row>
    <row r="2341" spans="1:8" s="2" customFormat="1" ht="16.8" customHeight="1">
      <c r="A2341" s="38"/>
      <c r="B2341" s="44"/>
      <c r="C2341" s="289" t="s">
        <v>3899</v>
      </c>
      <c r="D2341" s="289" t="s">
        <v>3900</v>
      </c>
      <c r="E2341" s="17" t="s">
        <v>612</v>
      </c>
      <c r="F2341" s="290">
        <v>9.5</v>
      </c>
      <c r="G2341" s="38"/>
      <c r="H2341" s="44"/>
    </row>
    <row r="2342" spans="1:8" s="2" customFormat="1" ht="16.8" customHeight="1">
      <c r="A2342" s="38"/>
      <c r="B2342" s="44"/>
      <c r="C2342" s="285" t="s">
        <v>3910</v>
      </c>
      <c r="D2342" s="286" t="s">
        <v>3910</v>
      </c>
      <c r="E2342" s="287" t="s">
        <v>28</v>
      </c>
      <c r="F2342" s="288">
        <v>2.72</v>
      </c>
      <c r="G2342" s="38"/>
      <c r="H2342" s="44"/>
    </row>
    <row r="2343" spans="1:8" s="2" customFormat="1" ht="16.8" customHeight="1">
      <c r="A2343" s="38"/>
      <c r="B2343" s="44"/>
      <c r="C2343" s="289" t="s">
        <v>3910</v>
      </c>
      <c r="D2343" s="289" t="s">
        <v>3911</v>
      </c>
      <c r="E2343" s="17" t="s">
        <v>28</v>
      </c>
      <c r="F2343" s="290">
        <v>2.72</v>
      </c>
      <c r="G2343" s="38"/>
      <c r="H2343" s="44"/>
    </row>
    <row r="2344" spans="1:8" s="2" customFormat="1" ht="16.8" customHeight="1">
      <c r="A2344" s="38"/>
      <c r="B2344" s="44"/>
      <c r="C2344" s="285" t="s">
        <v>2629</v>
      </c>
      <c r="D2344" s="286" t="s">
        <v>2629</v>
      </c>
      <c r="E2344" s="287" t="s">
        <v>28</v>
      </c>
      <c r="F2344" s="288">
        <v>3.2</v>
      </c>
      <c r="G2344" s="38"/>
      <c r="H2344" s="44"/>
    </row>
    <row r="2345" spans="1:8" s="2" customFormat="1" ht="16.8" customHeight="1">
      <c r="A2345" s="38"/>
      <c r="B2345" s="44"/>
      <c r="C2345" s="289" t="s">
        <v>2629</v>
      </c>
      <c r="D2345" s="289" t="s">
        <v>3916</v>
      </c>
      <c r="E2345" s="17" t="s">
        <v>28</v>
      </c>
      <c r="F2345" s="290">
        <v>3.2</v>
      </c>
      <c r="G2345" s="38"/>
      <c r="H2345" s="44"/>
    </row>
    <row r="2346" spans="1:8" s="2" customFormat="1" ht="16.8" customHeight="1">
      <c r="A2346" s="38"/>
      <c r="B2346" s="44"/>
      <c r="C2346" s="291" t="s">
        <v>6060</v>
      </c>
      <c r="D2346" s="38"/>
      <c r="E2346" s="38"/>
      <c r="F2346" s="38"/>
      <c r="G2346" s="38"/>
      <c r="H2346" s="44"/>
    </row>
    <row r="2347" spans="1:8" s="2" customFormat="1" ht="16.8" customHeight="1">
      <c r="A2347" s="38"/>
      <c r="B2347" s="44"/>
      <c r="C2347" s="289" t="s">
        <v>3912</v>
      </c>
      <c r="D2347" s="289" t="s">
        <v>3913</v>
      </c>
      <c r="E2347" s="17" t="s">
        <v>612</v>
      </c>
      <c r="F2347" s="290">
        <v>3.6</v>
      </c>
      <c r="G2347" s="38"/>
      <c r="H2347" s="44"/>
    </row>
    <row r="2348" spans="1:8" s="2" customFormat="1" ht="16.8" customHeight="1">
      <c r="A2348" s="38"/>
      <c r="B2348" s="44"/>
      <c r="C2348" s="285" t="s">
        <v>3923</v>
      </c>
      <c r="D2348" s="286" t="s">
        <v>3923</v>
      </c>
      <c r="E2348" s="287" t="s">
        <v>28</v>
      </c>
      <c r="F2348" s="288">
        <v>0.3</v>
      </c>
      <c r="G2348" s="38"/>
      <c r="H2348" s="44"/>
    </row>
    <row r="2349" spans="1:8" s="2" customFormat="1" ht="16.8" customHeight="1">
      <c r="A2349" s="38"/>
      <c r="B2349" s="44"/>
      <c r="C2349" s="289" t="s">
        <v>3923</v>
      </c>
      <c r="D2349" s="289" t="s">
        <v>3924</v>
      </c>
      <c r="E2349" s="17" t="s">
        <v>28</v>
      </c>
      <c r="F2349" s="290">
        <v>0.3</v>
      </c>
      <c r="G2349" s="38"/>
      <c r="H2349" s="44"/>
    </row>
    <row r="2350" spans="1:8" s="2" customFormat="1" ht="16.8" customHeight="1">
      <c r="A2350" s="38"/>
      <c r="B2350" s="44"/>
      <c r="C2350" s="285" t="s">
        <v>2535</v>
      </c>
      <c r="D2350" s="286" t="s">
        <v>2535</v>
      </c>
      <c r="E2350" s="287" t="s">
        <v>28</v>
      </c>
      <c r="F2350" s="288">
        <v>0.628</v>
      </c>
      <c r="G2350" s="38"/>
      <c r="H2350" s="44"/>
    </row>
    <row r="2351" spans="1:8" s="2" customFormat="1" ht="16.8" customHeight="1">
      <c r="A2351" s="38"/>
      <c r="B2351" s="44"/>
      <c r="C2351" s="289" t="s">
        <v>2535</v>
      </c>
      <c r="D2351" s="289" t="s">
        <v>2750</v>
      </c>
      <c r="E2351" s="17" t="s">
        <v>28</v>
      </c>
      <c r="F2351" s="290">
        <v>0.628</v>
      </c>
      <c r="G2351" s="38"/>
      <c r="H2351" s="44"/>
    </row>
    <row r="2352" spans="1:8" s="2" customFormat="1" ht="16.8" customHeight="1">
      <c r="A2352" s="38"/>
      <c r="B2352" s="44"/>
      <c r="C2352" s="291" t="s">
        <v>6060</v>
      </c>
      <c r="D2352" s="38"/>
      <c r="E2352" s="38"/>
      <c r="F2352" s="38"/>
      <c r="G2352" s="38"/>
      <c r="H2352" s="44"/>
    </row>
    <row r="2353" spans="1:8" s="2" customFormat="1" ht="16.8" customHeight="1">
      <c r="A2353" s="38"/>
      <c r="B2353" s="44"/>
      <c r="C2353" s="289" t="s">
        <v>2741</v>
      </c>
      <c r="D2353" s="289" t="s">
        <v>2742</v>
      </c>
      <c r="E2353" s="17" t="s">
        <v>355</v>
      </c>
      <c r="F2353" s="290">
        <v>3.482</v>
      </c>
      <c r="G2353" s="38"/>
      <c r="H2353" s="44"/>
    </row>
    <row r="2354" spans="1:8" s="2" customFormat="1" ht="16.8" customHeight="1">
      <c r="A2354" s="38"/>
      <c r="B2354" s="44"/>
      <c r="C2354" s="285" t="s">
        <v>2874</v>
      </c>
      <c r="D2354" s="286" t="s">
        <v>2874</v>
      </c>
      <c r="E2354" s="287" t="s">
        <v>28</v>
      </c>
      <c r="F2354" s="288">
        <v>1.25</v>
      </c>
      <c r="G2354" s="38"/>
      <c r="H2354" s="44"/>
    </row>
    <row r="2355" spans="1:8" s="2" customFormat="1" ht="16.8" customHeight="1">
      <c r="A2355" s="38"/>
      <c r="B2355" s="44"/>
      <c r="C2355" s="289" t="s">
        <v>2874</v>
      </c>
      <c r="D2355" s="289" t="s">
        <v>2875</v>
      </c>
      <c r="E2355" s="17" t="s">
        <v>28</v>
      </c>
      <c r="F2355" s="290">
        <v>1.25</v>
      </c>
      <c r="G2355" s="38"/>
      <c r="H2355" s="44"/>
    </row>
    <row r="2356" spans="1:8" s="2" customFormat="1" ht="16.8" customHeight="1">
      <c r="A2356" s="38"/>
      <c r="B2356" s="44"/>
      <c r="C2356" s="285" t="s">
        <v>167</v>
      </c>
      <c r="D2356" s="286" t="s">
        <v>167</v>
      </c>
      <c r="E2356" s="287" t="s">
        <v>28</v>
      </c>
      <c r="F2356" s="288">
        <v>3.03</v>
      </c>
      <c r="G2356" s="38"/>
      <c r="H2356" s="44"/>
    </row>
    <row r="2357" spans="1:8" s="2" customFormat="1" ht="16.8" customHeight="1">
      <c r="A2357" s="38"/>
      <c r="B2357" s="44"/>
      <c r="C2357" s="289" t="s">
        <v>167</v>
      </c>
      <c r="D2357" s="289" t="s">
        <v>2886</v>
      </c>
      <c r="E2357" s="17" t="s">
        <v>28</v>
      </c>
      <c r="F2357" s="290">
        <v>3.03</v>
      </c>
      <c r="G2357" s="38"/>
      <c r="H2357" s="44"/>
    </row>
    <row r="2358" spans="1:8" s="2" customFormat="1" ht="16.8" customHeight="1">
      <c r="A2358" s="38"/>
      <c r="B2358" s="44"/>
      <c r="C2358" s="285" t="s">
        <v>2913</v>
      </c>
      <c r="D2358" s="286" t="s">
        <v>2913</v>
      </c>
      <c r="E2358" s="287" t="s">
        <v>28</v>
      </c>
      <c r="F2358" s="288">
        <v>3.03</v>
      </c>
      <c r="G2358" s="38"/>
      <c r="H2358" s="44"/>
    </row>
    <row r="2359" spans="1:8" s="2" customFormat="1" ht="16.8" customHeight="1">
      <c r="A2359" s="38"/>
      <c r="B2359" s="44"/>
      <c r="C2359" s="289" t="s">
        <v>2913</v>
      </c>
      <c r="D2359" s="289" t="s">
        <v>2914</v>
      </c>
      <c r="E2359" s="17" t="s">
        <v>28</v>
      </c>
      <c r="F2359" s="290">
        <v>3.03</v>
      </c>
      <c r="G2359" s="38"/>
      <c r="H2359" s="44"/>
    </row>
    <row r="2360" spans="1:8" s="2" customFormat="1" ht="16.8" customHeight="1">
      <c r="A2360" s="38"/>
      <c r="B2360" s="44"/>
      <c r="C2360" s="285" t="s">
        <v>169</v>
      </c>
      <c r="D2360" s="286" t="s">
        <v>169</v>
      </c>
      <c r="E2360" s="287" t="s">
        <v>28</v>
      </c>
      <c r="F2360" s="288">
        <v>13.92</v>
      </c>
      <c r="G2360" s="38"/>
      <c r="H2360" s="44"/>
    </row>
    <row r="2361" spans="1:8" s="2" customFormat="1" ht="16.8" customHeight="1">
      <c r="A2361" s="38"/>
      <c r="B2361" s="44"/>
      <c r="C2361" s="289" t="s">
        <v>169</v>
      </c>
      <c r="D2361" s="289" t="s">
        <v>2919</v>
      </c>
      <c r="E2361" s="17" t="s">
        <v>28</v>
      </c>
      <c r="F2361" s="290">
        <v>13.92</v>
      </c>
      <c r="G2361" s="38"/>
      <c r="H2361" s="44"/>
    </row>
    <row r="2362" spans="1:8" s="2" customFormat="1" ht="16.8" customHeight="1">
      <c r="A2362" s="38"/>
      <c r="B2362" s="44"/>
      <c r="C2362" s="285" t="s">
        <v>2924</v>
      </c>
      <c r="D2362" s="286" t="s">
        <v>2924</v>
      </c>
      <c r="E2362" s="287" t="s">
        <v>28</v>
      </c>
      <c r="F2362" s="288">
        <v>13.4</v>
      </c>
      <c r="G2362" s="38"/>
      <c r="H2362" s="44"/>
    </row>
    <row r="2363" spans="1:8" s="2" customFormat="1" ht="16.8" customHeight="1">
      <c r="A2363" s="38"/>
      <c r="B2363" s="44"/>
      <c r="C2363" s="289" t="s">
        <v>2924</v>
      </c>
      <c r="D2363" s="289" t="s">
        <v>2925</v>
      </c>
      <c r="E2363" s="17" t="s">
        <v>28</v>
      </c>
      <c r="F2363" s="290">
        <v>13.4</v>
      </c>
      <c r="G2363" s="38"/>
      <c r="H2363" s="44"/>
    </row>
    <row r="2364" spans="1:8" s="2" customFormat="1" ht="16.8" customHeight="1">
      <c r="A2364" s="38"/>
      <c r="B2364" s="44"/>
      <c r="C2364" s="285" t="s">
        <v>2930</v>
      </c>
      <c r="D2364" s="286" t="s">
        <v>2930</v>
      </c>
      <c r="E2364" s="287" t="s">
        <v>28</v>
      </c>
      <c r="F2364" s="288">
        <v>2.4</v>
      </c>
      <c r="G2364" s="38"/>
      <c r="H2364" s="44"/>
    </row>
    <row r="2365" spans="1:8" s="2" customFormat="1" ht="16.8" customHeight="1">
      <c r="A2365" s="38"/>
      <c r="B2365" s="44"/>
      <c r="C2365" s="289" t="s">
        <v>2930</v>
      </c>
      <c r="D2365" s="289" t="s">
        <v>2931</v>
      </c>
      <c r="E2365" s="17" t="s">
        <v>28</v>
      </c>
      <c r="F2365" s="290">
        <v>2.4</v>
      </c>
      <c r="G2365" s="38"/>
      <c r="H2365" s="44"/>
    </row>
    <row r="2366" spans="1:8" s="2" customFormat="1" ht="16.8" customHeight="1">
      <c r="A2366" s="38"/>
      <c r="B2366" s="44"/>
      <c r="C2366" s="285" t="s">
        <v>2936</v>
      </c>
      <c r="D2366" s="286" t="s">
        <v>2936</v>
      </c>
      <c r="E2366" s="287" t="s">
        <v>28</v>
      </c>
      <c r="F2366" s="288">
        <v>2.97</v>
      </c>
      <c r="G2366" s="38"/>
      <c r="H2366" s="44"/>
    </row>
    <row r="2367" spans="1:8" s="2" customFormat="1" ht="16.8" customHeight="1">
      <c r="A2367" s="38"/>
      <c r="B2367" s="44"/>
      <c r="C2367" s="289" t="s">
        <v>2936</v>
      </c>
      <c r="D2367" s="289" t="s">
        <v>2937</v>
      </c>
      <c r="E2367" s="17" t="s">
        <v>28</v>
      </c>
      <c r="F2367" s="290">
        <v>2.97</v>
      </c>
      <c r="G2367" s="38"/>
      <c r="H2367" s="44"/>
    </row>
    <row r="2368" spans="1:8" s="2" customFormat="1" ht="16.8" customHeight="1">
      <c r="A2368" s="38"/>
      <c r="B2368" s="44"/>
      <c r="C2368" s="285" t="s">
        <v>2824</v>
      </c>
      <c r="D2368" s="286" t="s">
        <v>2824</v>
      </c>
      <c r="E2368" s="287" t="s">
        <v>28</v>
      </c>
      <c r="F2368" s="288">
        <v>3.482</v>
      </c>
      <c r="G2368" s="38"/>
      <c r="H2368" s="44"/>
    </row>
    <row r="2369" spans="1:8" s="2" customFormat="1" ht="16.8" customHeight="1">
      <c r="A2369" s="38"/>
      <c r="B2369" s="44"/>
      <c r="C2369" s="289" t="s">
        <v>2824</v>
      </c>
      <c r="D2369" s="289" t="s">
        <v>2825</v>
      </c>
      <c r="E2369" s="17" t="s">
        <v>28</v>
      </c>
      <c r="F2369" s="290">
        <v>3.482</v>
      </c>
      <c r="G2369" s="38"/>
      <c r="H2369" s="44"/>
    </row>
    <row r="2370" spans="1:8" s="2" customFormat="1" ht="16.8" customHeight="1">
      <c r="A2370" s="38"/>
      <c r="B2370" s="44"/>
      <c r="C2370" s="285" t="s">
        <v>2648</v>
      </c>
      <c r="D2370" s="286" t="s">
        <v>2648</v>
      </c>
      <c r="E2370" s="287" t="s">
        <v>28</v>
      </c>
      <c r="F2370" s="288">
        <v>2.84</v>
      </c>
      <c r="G2370" s="38"/>
      <c r="H2370" s="44"/>
    </row>
    <row r="2371" spans="1:8" s="2" customFormat="1" ht="16.8" customHeight="1">
      <c r="A2371" s="38"/>
      <c r="B2371" s="44"/>
      <c r="C2371" s="289" t="s">
        <v>2648</v>
      </c>
      <c r="D2371" s="289" t="s">
        <v>2946</v>
      </c>
      <c r="E2371" s="17" t="s">
        <v>28</v>
      </c>
      <c r="F2371" s="290">
        <v>2.84</v>
      </c>
      <c r="G2371" s="38"/>
      <c r="H2371" s="44"/>
    </row>
    <row r="2372" spans="1:8" s="2" customFormat="1" ht="16.8" customHeight="1">
      <c r="A2372" s="38"/>
      <c r="B2372" s="44"/>
      <c r="C2372" s="291" t="s">
        <v>6060</v>
      </c>
      <c r="D2372" s="38"/>
      <c r="E2372" s="38"/>
      <c r="F2372" s="38"/>
      <c r="G2372" s="38"/>
      <c r="H2372" s="44"/>
    </row>
    <row r="2373" spans="1:8" s="2" customFormat="1" ht="16.8" customHeight="1">
      <c r="A2373" s="38"/>
      <c r="B2373" s="44"/>
      <c r="C2373" s="289" t="s">
        <v>2941</v>
      </c>
      <c r="D2373" s="289" t="s">
        <v>2942</v>
      </c>
      <c r="E2373" s="17" t="s">
        <v>612</v>
      </c>
      <c r="F2373" s="290">
        <v>14.24</v>
      </c>
      <c r="G2373" s="38"/>
      <c r="H2373" s="44"/>
    </row>
    <row r="2374" spans="1:8" s="2" customFormat="1" ht="16.8" customHeight="1">
      <c r="A2374" s="38"/>
      <c r="B2374" s="44"/>
      <c r="C2374" s="285" t="s">
        <v>2670</v>
      </c>
      <c r="D2374" s="286" t="s">
        <v>2670</v>
      </c>
      <c r="E2374" s="287" t="s">
        <v>28</v>
      </c>
      <c r="F2374" s="288">
        <v>2.4</v>
      </c>
      <c r="G2374" s="38"/>
      <c r="H2374" s="44"/>
    </row>
    <row r="2375" spans="1:8" s="2" customFormat="1" ht="16.8" customHeight="1">
      <c r="A2375" s="38"/>
      <c r="B2375" s="44"/>
      <c r="C2375" s="289" t="s">
        <v>2670</v>
      </c>
      <c r="D2375" s="289" t="s">
        <v>2962</v>
      </c>
      <c r="E2375" s="17" t="s">
        <v>28</v>
      </c>
      <c r="F2375" s="290">
        <v>2.4</v>
      </c>
      <c r="G2375" s="38"/>
      <c r="H2375" s="44"/>
    </row>
    <row r="2376" spans="1:8" s="2" customFormat="1" ht="16.8" customHeight="1">
      <c r="A2376" s="38"/>
      <c r="B2376" s="44"/>
      <c r="C2376" s="291" t="s">
        <v>6060</v>
      </c>
      <c r="D2376" s="38"/>
      <c r="E2376" s="38"/>
      <c r="F2376" s="38"/>
      <c r="G2376" s="38"/>
      <c r="H2376" s="44"/>
    </row>
    <row r="2377" spans="1:8" s="2" customFormat="1" ht="16.8" customHeight="1">
      <c r="A2377" s="38"/>
      <c r="B2377" s="44"/>
      <c r="C2377" s="289" t="s">
        <v>2957</v>
      </c>
      <c r="D2377" s="289" t="s">
        <v>2958</v>
      </c>
      <c r="E2377" s="17" t="s">
        <v>612</v>
      </c>
      <c r="F2377" s="290">
        <v>11.55</v>
      </c>
      <c r="G2377" s="38"/>
      <c r="H2377" s="44"/>
    </row>
    <row r="2378" spans="1:8" s="2" customFormat="1" ht="16.8" customHeight="1">
      <c r="A2378" s="38"/>
      <c r="B2378" s="44"/>
      <c r="C2378" s="285" t="s">
        <v>2970</v>
      </c>
      <c r="D2378" s="286" t="s">
        <v>2970</v>
      </c>
      <c r="E2378" s="287" t="s">
        <v>28</v>
      </c>
      <c r="F2378" s="288">
        <v>2.7</v>
      </c>
      <c r="G2378" s="38"/>
      <c r="H2378" s="44"/>
    </row>
    <row r="2379" spans="1:8" s="2" customFormat="1" ht="16.8" customHeight="1">
      <c r="A2379" s="38"/>
      <c r="B2379" s="44"/>
      <c r="C2379" s="289" t="s">
        <v>2970</v>
      </c>
      <c r="D2379" s="289" t="s">
        <v>2971</v>
      </c>
      <c r="E2379" s="17" t="s">
        <v>28</v>
      </c>
      <c r="F2379" s="290">
        <v>2.7</v>
      </c>
      <c r="G2379" s="38"/>
      <c r="H2379" s="44"/>
    </row>
    <row r="2380" spans="1:8" s="2" customFormat="1" ht="16.8" customHeight="1">
      <c r="A2380" s="38"/>
      <c r="B2380" s="44"/>
      <c r="C2380" s="285" t="s">
        <v>2675</v>
      </c>
      <c r="D2380" s="286" t="s">
        <v>2675</v>
      </c>
      <c r="E2380" s="287" t="s">
        <v>28</v>
      </c>
      <c r="F2380" s="288">
        <v>1.1</v>
      </c>
      <c r="G2380" s="38"/>
      <c r="H2380" s="44"/>
    </row>
    <row r="2381" spans="1:8" s="2" customFormat="1" ht="16.8" customHeight="1">
      <c r="A2381" s="38"/>
      <c r="B2381" s="44"/>
      <c r="C2381" s="289" t="s">
        <v>2675</v>
      </c>
      <c r="D2381" s="289" t="s">
        <v>2977</v>
      </c>
      <c r="E2381" s="17" t="s">
        <v>28</v>
      </c>
      <c r="F2381" s="290">
        <v>1.1</v>
      </c>
      <c r="G2381" s="38"/>
      <c r="H2381" s="44"/>
    </row>
    <row r="2382" spans="1:8" s="2" customFormat="1" ht="16.8" customHeight="1">
      <c r="A2382" s="38"/>
      <c r="B2382" s="44"/>
      <c r="C2382" s="291" t="s">
        <v>6060</v>
      </c>
      <c r="D2382" s="38"/>
      <c r="E2382" s="38"/>
      <c r="F2382" s="38"/>
      <c r="G2382" s="38"/>
      <c r="H2382" s="44"/>
    </row>
    <row r="2383" spans="1:8" s="2" customFormat="1" ht="16.8" customHeight="1">
      <c r="A2383" s="38"/>
      <c r="B2383" s="44"/>
      <c r="C2383" s="289" t="s">
        <v>2972</v>
      </c>
      <c r="D2383" s="289" t="s">
        <v>2973</v>
      </c>
      <c r="E2383" s="17" t="s">
        <v>612</v>
      </c>
      <c r="F2383" s="290">
        <v>5.18</v>
      </c>
      <c r="G2383" s="38"/>
      <c r="H2383" s="44"/>
    </row>
    <row r="2384" spans="1:8" s="2" customFormat="1" ht="16.8" customHeight="1">
      <c r="A2384" s="38"/>
      <c r="B2384" s="44"/>
      <c r="C2384" s="285" t="s">
        <v>2684</v>
      </c>
      <c r="D2384" s="286" t="s">
        <v>2684</v>
      </c>
      <c r="E2384" s="287" t="s">
        <v>28</v>
      </c>
      <c r="F2384" s="288">
        <v>0.45</v>
      </c>
      <c r="G2384" s="38"/>
      <c r="H2384" s="44"/>
    </row>
    <row r="2385" spans="1:8" s="2" customFormat="1" ht="16.8" customHeight="1">
      <c r="A2385" s="38"/>
      <c r="B2385" s="44"/>
      <c r="C2385" s="289" t="s">
        <v>2684</v>
      </c>
      <c r="D2385" s="289" t="s">
        <v>2986</v>
      </c>
      <c r="E2385" s="17" t="s">
        <v>28</v>
      </c>
      <c r="F2385" s="290">
        <v>0.45</v>
      </c>
      <c r="G2385" s="38"/>
      <c r="H2385" s="44"/>
    </row>
    <row r="2386" spans="1:8" s="2" customFormat="1" ht="16.8" customHeight="1">
      <c r="A2386" s="38"/>
      <c r="B2386" s="44"/>
      <c r="C2386" s="291" t="s">
        <v>6060</v>
      </c>
      <c r="D2386" s="38"/>
      <c r="E2386" s="38"/>
      <c r="F2386" s="38"/>
      <c r="G2386" s="38"/>
      <c r="H2386" s="44"/>
    </row>
    <row r="2387" spans="1:8" s="2" customFormat="1" ht="16.8" customHeight="1">
      <c r="A2387" s="38"/>
      <c r="B2387" s="44"/>
      <c r="C2387" s="289" t="s">
        <v>2982</v>
      </c>
      <c r="D2387" s="289" t="s">
        <v>2983</v>
      </c>
      <c r="E2387" s="17" t="s">
        <v>612</v>
      </c>
      <c r="F2387" s="290">
        <v>8.51</v>
      </c>
      <c r="G2387" s="38"/>
      <c r="H2387" s="44"/>
    </row>
    <row r="2388" spans="1:8" s="2" customFormat="1" ht="16.8" customHeight="1">
      <c r="A2388" s="38"/>
      <c r="B2388" s="44"/>
      <c r="C2388" s="285" t="s">
        <v>3002</v>
      </c>
      <c r="D2388" s="286" t="s">
        <v>3002</v>
      </c>
      <c r="E2388" s="287" t="s">
        <v>28</v>
      </c>
      <c r="F2388" s="288">
        <v>0.45</v>
      </c>
      <c r="G2388" s="38"/>
      <c r="H2388" s="44"/>
    </row>
    <row r="2389" spans="1:8" s="2" customFormat="1" ht="16.8" customHeight="1">
      <c r="A2389" s="38"/>
      <c r="B2389" s="44"/>
      <c r="C2389" s="289" t="s">
        <v>3002</v>
      </c>
      <c r="D2389" s="289" t="s">
        <v>3003</v>
      </c>
      <c r="E2389" s="17" t="s">
        <v>28</v>
      </c>
      <c r="F2389" s="290">
        <v>0.45</v>
      </c>
      <c r="G2389" s="38"/>
      <c r="H2389" s="44"/>
    </row>
    <row r="2390" spans="1:8" s="2" customFormat="1" ht="16.8" customHeight="1">
      <c r="A2390" s="38"/>
      <c r="B2390" s="44"/>
      <c r="C2390" s="285" t="s">
        <v>2711</v>
      </c>
      <c r="D2390" s="286" t="s">
        <v>2711</v>
      </c>
      <c r="E2390" s="287" t="s">
        <v>28</v>
      </c>
      <c r="F2390" s="288">
        <v>1.8</v>
      </c>
      <c r="G2390" s="38"/>
      <c r="H2390" s="44"/>
    </row>
    <row r="2391" spans="1:8" s="2" customFormat="1" ht="16.8" customHeight="1">
      <c r="A2391" s="38"/>
      <c r="B2391" s="44"/>
      <c r="C2391" s="289" t="s">
        <v>2711</v>
      </c>
      <c r="D2391" s="289" t="s">
        <v>3008</v>
      </c>
      <c r="E2391" s="17" t="s">
        <v>28</v>
      </c>
      <c r="F2391" s="290">
        <v>1.8</v>
      </c>
      <c r="G2391" s="38"/>
      <c r="H2391" s="44"/>
    </row>
    <row r="2392" spans="1:8" s="2" customFormat="1" ht="16.8" customHeight="1">
      <c r="A2392" s="38"/>
      <c r="B2392" s="44"/>
      <c r="C2392" s="291" t="s">
        <v>6060</v>
      </c>
      <c r="D2392" s="38"/>
      <c r="E2392" s="38"/>
      <c r="F2392" s="38"/>
      <c r="G2392" s="38"/>
      <c r="H2392" s="44"/>
    </row>
    <row r="2393" spans="1:8" s="2" customFormat="1" ht="16.8" customHeight="1">
      <c r="A2393" s="38"/>
      <c r="B2393" s="44"/>
      <c r="C2393" s="289" t="s">
        <v>3004</v>
      </c>
      <c r="D2393" s="289" t="s">
        <v>3005</v>
      </c>
      <c r="E2393" s="17" t="s">
        <v>612</v>
      </c>
      <c r="F2393" s="290">
        <v>6.63</v>
      </c>
      <c r="G2393" s="38"/>
      <c r="H2393" s="44"/>
    </row>
    <row r="2394" spans="1:8" s="2" customFormat="1" ht="16.8" customHeight="1">
      <c r="A2394" s="38"/>
      <c r="B2394" s="44"/>
      <c r="C2394" s="285" t="s">
        <v>2716</v>
      </c>
      <c r="D2394" s="286" t="s">
        <v>2716</v>
      </c>
      <c r="E2394" s="287" t="s">
        <v>28</v>
      </c>
      <c r="F2394" s="288">
        <v>2.51</v>
      </c>
      <c r="G2394" s="38"/>
      <c r="H2394" s="44"/>
    </row>
    <row r="2395" spans="1:8" s="2" customFormat="1" ht="16.8" customHeight="1">
      <c r="A2395" s="38"/>
      <c r="B2395" s="44"/>
      <c r="C2395" s="289" t="s">
        <v>2716</v>
      </c>
      <c r="D2395" s="289" t="s">
        <v>3016</v>
      </c>
      <c r="E2395" s="17" t="s">
        <v>28</v>
      </c>
      <c r="F2395" s="290">
        <v>2.51</v>
      </c>
      <c r="G2395" s="38"/>
      <c r="H2395" s="44"/>
    </row>
    <row r="2396" spans="1:8" s="2" customFormat="1" ht="16.8" customHeight="1">
      <c r="A2396" s="38"/>
      <c r="B2396" s="44"/>
      <c r="C2396" s="291" t="s">
        <v>6060</v>
      </c>
      <c r="D2396" s="38"/>
      <c r="E2396" s="38"/>
      <c r="F2396" s="38"/>
      <c r="G2396" s="38"/>
      <c r="H2396" s="44"/>
    </row>
    <row r="2397" spans="1:8" s="2" customFormat="1" ht="16.8" customHeight="1">
      <c r="A2397" s="38"/>
      <c r="B2397" s="44"/>
      <c r="C2397" s="289" t="s">
        <v>3012</v>
      </c>
      <c r="D2397" s="289" t="s">
        <v>3013</v>
      </c>
      <c r="E2397" s="17" t="s">
        <v>612</v>
      </c>
      <c r="F2397" s="290">
        <v>9.17</v>
      </c>
      <c r="G2397" s="38"/>
      <c r="H2397" s="44"/>
    </row>
    <row r="2398" spans="1:8" s="2" customFormat="1" ht="16.8" customHeight="1">
      <c r="A2398" s="38"/>
      <c r="B2398" s="44"/>
      <c r="C2398" s="285" t="s">
        <v>3027</v>
      </c>
      <c r="D2398" s="286" t="s">
        <v>3027</v>
      </c>
      <c r="E2398" s="287" t="s">
        <v>28</v>
      </c>
      <c r="F2398" s="288">
        <v>1.09</v>
      </c>
      <c r="G2398" s="38"/>
      <c r="H2398" s="44"/>
    </row>
    <row r="2399" spans="1:8" s="2" customFormat="1" ht="16.8" customHeight="1">
      <c r="A2399" s="38"/>
      <c r="B2399" s="44"/>
      <c r="C2399" s="289" t="s">
        <v>3027</v>
      </c>
      <c r="D2399" s="289" t="s">
        <v>3028</v>
      </c>
      <c r="E2399" s="17" t="s">
        <v>28</v>
      </c>
      <c r="F2399" s="290">
        <v>1.09</v>
      </c>
      <c r="G2399" s="38"/>
      <c r="H2399" s="44"/>
    </row>
    <row r="2400" spans="1:8" s="2" customFormat="1" ht="16.8" customHeight="1">
      <c r="A2400" s="38"/>
      <c r="B2400" s="44"/>
      <c r="C2400" s="285" t="s">
        <v>3033</v>
      </c>
      <c r="D2400" s="286" t="s">
        <v>3033</v>
      </c>
      <c r="E2400" s="287" t="s">
        <v>28</v>
      </c>
      <c r="F2400" s="288">
        <v>4.1</v>
      </c>
      <c r="G2400" s="38"/>
      <c r="H2400" s="44"/>
    </row>
    <row r="2401" spans="1:8" s="2" customFormat="1" ht="16.8" customHeight="1">
      <c r="A2401" s="38"/>
      <c r="B2401" s="44"/>
      <c r="C2401" s="289" t="s">
        <v>3033</v>
      </c>
      <c r="D2401" s="289" t="s">
        <v>3034</v>
      </c>
      <c r="E2401" s="17" t="s">
        <v>28</v>
      </c>
      <c r="F2401" s="290">
        <v>4.1</v>
      </c>
      <c r="G2401" s="38"/>
      <c r="H2401" s="44"/>
    </row>
    <row r="2402" spans="1:8" s="2" customFormat="1" ht="16.8" customHeight="1">
      <c r="A2402" s="38"/>
      <c r="B2402" s="44"/>
      <c r="C2402" s="285" t="s">
        <v>136</v>
      </c>
      <c r="D2402" s="286" t="s">
        <v>136</v>
      </c>
      <c r="E2402" s="287" t="s">
        <v>28</v>
      </c>
      <c r="F2402" s="288">
        <v>3.482</v>
      </c>
      <c r="G2402" s="38"/>
      <c r="H2402" s="44"/>
    </row>
    <row r="2403" spans="1:8" s="2" customFormat="1" ht="16.8" customHeight="1">
      <c r="A2403" s="38"/>
      <c r="B2403" s="44"/>
      <c r="C2403" s="289" t="s">
        <v>136</v>
      </c>
      <c r="D2403" s="289" t="s">
        <v>2833</v>
      </c>
      <c r="E2403" s="17" t="s">
        <v>28</v>
      </c>
      <c r="F2403" s="290">
        <v>3.482</v>
      </c>
      <c r="G2403" s="38"/>
      <c r="H2403" s="44"/>
    </row>
    <row r="2404" spans="1:8" s="2" customFormat="1" ht="16.8" customHeight="1">
      <c r="A2404" s="38"/>
      <c r="B2404" s="44"/>
      <c r="C2404" s="285" t="s">
        <v>175</v>
      </c>
      <c r="D2404" s="286" t="s">
        <v>175</v>
      </c>
      <c r="E2404" s="287" t="s">
        <v>28</v>
      </c>
      <c r="F2404" s="288">
        <v>1</v>
      </c>
      <c r="G2404" s="38"/>
      <c r="H2404" s="44"/>
    </row>
    <row r="2405" spans="1:8" s="2" customFormat="1" ht="16.8" customHeight="1">
      <c r="A2405" s="38"/>
      <c r="B2405" s="44"/>
      <c r="C2405" s="289" t="s">
        <v>175</v>
      </c>
      <c r="D2405" s="289" t="s">
        <v>3041</v>
      </c>
      <c r="E2405" s="17" t="s">
        <v>28</v>
      </c>
      <c r="F2405" s="290">
        <v>1</v>
      </c>
      <c r="G2405" s="38"/>
      <c r="H2405" s="44"/>
    </row>
    <row r="2406" spans="1:8" s="2" customFormat="1" ht="16.8" customHeight="1">
      <c r="A2406" s="38"/>
      <c r="B2406" s="44"/>
      <c r="C2406" s="285" t="s">
        <v>2734</v>
      </c>
      <c r="D2406" s="286" t="s">
        <v>2734</v>
      </c>
      <c r="E2406" s="287" t="s">
        <v>28</v>
      </c>
      <c r="F2406" s="288">
        <v>1</v>
      </c>
      <c r="G2406" s="38"/>
      <c r="H2406" s="44"/>
    </row>
    <row r="2407" spans="1:8" s="2" customFormat="1" ht="16.8" customHeight="1">
      <c r="A2407" s="38"/>
      <c r="B2407" s="44"/>
      <c r="C2407" s="289" t="s">
        <v>2734</v>
      </c>
      <c r="D2407" s="289" t="s">
        <v>3048</v>
      </c>
      <c r="E2407" s="17" t="s">
        <v>28</v>
      </c>
      <c r="F2407" s="290">
        <v>1</v>
      </c>
      <c r="G2407" s="38"/>
      <c r="H2407" s="44"/>
    </row>
    <row r="2408" spans="1:8" s="2" customFormat="1" ht="16.8" customHeight="1">
      <c r="A2408" s="38"/>
      <c r="B2408" s="44"/>
      <c r="C2408" s="291" t="s">
        <v>6060</v>
      </c>
      <c r="D2408" s="38"/>
      <c r="E2408" s="38"/>
      <c r="F2408" s="38"/>
      <c r="G2408" s="38"/>
      <c r="H2408" s="44"/>
    </row>
    <row r="2409" spans="1:8" s="2" customFormat="1" ht="16.8" customHeight="1">
      <c r="A2409" s="38"/>
      <c r="B2409" s="44"/>
      <c r="C2409" s="289" t="s">
        <v>3042</v>
      </c>
      <c r="D2409" s="289" t="s">
        <v>3043</v>
      </c>
      <c r="E2409" s="17" t="s">
        <v>534</v>
      </c>
      <c r="F2409" s="290">
        <v>2</v>
      </c>
      <c r="G2409" s="38"/>
      <c r="H2409" s="44"/>
    </row>
    <row r="2410" spans="1:8" s="2" customFormat="1" ht="16.8" customHeight="1">
      <c r="A2410" s="38"/>
      <c r="B2410" s="44"/>
      <c r="C2410" s="285" t="s">
        <v>2737</v>
      </c>
      <c r="D2410" s="286" t="s">
        <v>2737</v>
      </c>
      <c r="E2410" s="287" t="s">
        <v>28</v>
      </c>
      <c r="F2410" s="288">
        <v>1</v>
      </c>
      <c r="G2410" s="38"/>
      <c r="H2410" s="44"/>
    </row>
    <row r="2411" spans="1:8" s="2" customFormat="1" ht="16.8" customHeight="1">
      <c r="A2411" s="38"/>
      <c r="B2411" s="44"/>
      <c r="C2411" s="289" t="s">
        <v>28</v>
      </c>
      <c r="D2411" s="289" t="s">
        <v>3056</v>
      </c>
      <c r="E2411" s="17" t="s">
        <v>28</v>
      </c>
      <c r="F2411" s="290">
        <v>0</v>
      </c>
      <c r="G2411" s="38"/>
      <c r="H2411" s="44"/>
    </row>
    <row r="2412" spans="1:8" s="2" customFormat="1" ht="16.8" customHeight="1">
      <c r="A2412" s="38"/>
      <c r="B2412" s="44"/>
      <c r="C2412" s="289" t="s">
        <v>2737</v>
      </c>
      <c r="D2412" s="289" t="s">
        <v>3055</v>
      </c>
      <c r="E2412" s="17" t="s">
        <v>28</v>
      </c>
      <c r="F2412" s="290">
        <v>1</v>
      </c>
      <c r="G2412" s="38"/>
      <c r="H2412" s="44"/>
    </row>
    <row r="2413" spans="1:8" s="2" customFormat="1" ht="16.8" customHeight="1">
      <c r="A2413" s="38"/>
      <c r="B2413" s="44"/>
      <c r="C2413" s="291" t="s">
        <v>6060</v>
      </c>
      <c r="D2413" s="38"/>
      <c r="E2413" s="38"/>
      <c r="F2413" s="38"/>
      <c r="G2413" s="38"/>
      <c r="H2413" s="44"/>
    </row>
    <row r="2414" spans="1:8" s="2" customFormat="1" ht="16.8" customHeight="1">
      <c r="A2414" s="38"/>
      <c r="B2414" s="44"/>
      <c r="C2414" s="289" t="s">
        <v>3051</v>
      </c>
      <c r="D2414" s="289" t="s">
        <v>3052</v>
      </c>
      <c r="E2414" s="17" t="s">
        <v>534</v>
      </c>
      <c r="F2414" s="290">
        <v>2</v>
      </c>
      <c r="G2414" s="38"/>
      <c r="H2414" s="44"/>
    </row>
    <row r="2415" spans="1:8" s="2" customFormat="1" ht="16.8" customHeight="1">
      <c r="A2415" s="38"/>
      <c r="B2415" s="44"/>
      <c r="C2415" s="285" t="s">
        <v>2740</v>
      </c>
      <c r="D2415" s="286" t="s">
        <v>2740</v>
      </c>
      <c r="E2415" s="287" t="s">
        <v>28</v>
      </c>
      <c r="F2415" s="288">
        <v>1</v>
      </c>
      <c r="G2415" s="38"/>
      <c r="H2415" s="44"/>
    </row>
    <row r="2416" spans="1:8" s="2" customFormat="1" ht="16.8" customHeight="1">
      <c r="A2416" s="38"/>
      <c r="B2416" s="44"/>
      <c r="C2416" s="289" t="s">
        <v>2740</v>
      </c>
      <c r="D2416" s="289" t="s">
        <v>3064</v>
      </c>
      <c r="E2416" s="17" t="s">
        <v>28</v>
      </c>
      <c r="F2416" s="290">
        <v>1</v>
      </c>
      <c r="G2416" s="38"/>
      <c r="H2416" s="44"/>
    </row>
    <row r="2417" spans="1:8" s="2" customFormat="1" ht="16.8" customHeight="1">
      <c r="A2417" s="38"/>
      <c r="B2417" s="44"/>
      <c r="C2417" s="291" t="s">
        <v>6060</v>
      </c>
      <c r="D2417" s="38"/>
      <c r="E2417" s="38"/>
      <c r="F2417" s="38"/>
      <c r="G2417" s="38"/>
      <c r="H2417" s="44"/>
    </row>
    <row r="2418" spans="1:8" s="2" customFormat="1" ht="16.8" customHeight="1">
      <c r="A2418" s="38"/>
      <c r="B2418" s="44"/>
      <c r="C2418" s="289" t="s">
        <v>3059</v>
      </c>
      <c r="D2418" s="289" t="s">
        <v>3060</v>
      </c>
      <c r="E2418" s="17" t="s">
        <v>534</v>
      </c>
      <c r="F2418" s="290">
        <v>3</v>
      </c>
      <c r="G2418" s="38"/>
      <c r="H2418" s="44"/>
    </row>
    <row r="2419" spans="1:8" s="2" customFormat="1" ht="16.8" customHeight="1">
      <c r="A2419" s="38"/>
      <c r="B2419" s="44"/>
      <c r="C2419" s="285" t="s">
        <v>2746</v>
      </c>
      <c r="D2419" s="286" t="s">
        <v>2746</v>
      </c>
      <c r="E2419" s="287" t="s">
        <v>28</v>
      </c>
      <c r="F2419" s="288">
        <v>1</v>
      </c>
      <c r="G2419" s="38"/>
      <c r="H2419" s="44"/>
    </row>
    <row r="2420" spans="1:8" s="2" customFormat="1" ht="16.8" customHeight="1">
      <c r="A2420" s="38"/>
      <c r="B2420" s="44"/>
      <c r="C2420" s="289" t="s">
        <v>2746</v>
      </c>
      <c r="D2420" s="289" t="s">
        <v>3072</v>
      </c>
      <c r="E2420" s="17" t="s">
        <v>28</v>
      </c>
      <c r="F2420" s="290">
        <v>1</v>
      </c>
      <c r="G2420" s="38"/>
      <c r="H2420" s="44"/>
    </row>
    <row r="2421" spans="1:8" s="2" customFormat="1" ht="16.8" customHeight="1">
      <c r="A2421" s="38"/>
      <c r="B2421" s="44"/>
      <c r="C2421" s="291" t="s">
        <v>6060</v>
      </c>
      <c r="D2421" s="38"/>
      <c r="E2421" s="38"/>
      <c r="F2421" s="38"/>
      <c r="G2421" s="38"/>
      <c r="H2421" s="44"/>
    </row>
    <row r="2422" spans="1:8" s="2" customFormat="1" ht="16.8" customHeight="1">
      <c r="A2422" s="38"/>
      <c r="B2422" s="44"/>
      <c r="C2422" s="289" t="s">
        <v>3068</v>
      </c>
      <c r="D2422" s="289" t="s">
        <v>3069</v>
      </c>
      <c r="E2422" s="17" t="s">
        <v>534</v>
      </c>
      <c r="F2422" s="290">
        <v>3</v>
      </c>
      <c r="G2422" s="38"/>
      <c r="H2422" s="44"/>
    </row>
    <row r="2423" spans="1:8" s="2" customFormat="1" ht="16.8" customHeight="1">
      <c r="A2423" s="38"/>
      <c r="B2423" s="44"/>
      <c r="C2423" s="285" t="s">
        <v>3080</v>
      </c>
      <c r="D2423" s="286" t="s">
        <v>3080</v>
      </c>
      <c r="E2423" s="287" t="s">
        <v>28</v>
      </c>
      <c r="F2423" s="288">
        <v>3</v>
      </c>
      <c r="G2423" s="38"/>
      <c r="H2423" s="44"/>
    </row>
    <row r="2424" spans="1:8" s="2" customFormat="1" ht="16.8" customHeight="1">
      <c r="A2424" s="38"/>
      <c r="B2424" s="44"/>
      <c r="C2424" s="289" t="s">
        <v>3080</v>
      </c>
      <c r="D2424" s="289" t="s">
        <v>3081</v>
      </c>
      <c r="E2424" s="17" t="s">
        <v>28</v>
      </c>
      <c r="F2424" s="290">
        <v>3</v>
      </c>
      <c r="G2424" s="38"/>
      <c r="H2424" s="44"/>
    </row>
    <row r="2425" spans="1:8" s="2" customFormat="1" ht="16.8" customHeight="1">
      <c r="A2425" s="38"/>
      <c r="B2425" s="44"/>
      <c r="C2425" s="285" t="s">
        <v>3086</v>
      </c>
      <c r="D2425" s="286" t="s">
        <v>3086</v>
      </c>
      <c r="E2425" s="287" t="s">
        <v>28</v>
      </c>
      <c r="F2425" s="288">
        <v>1</v>
      </c>
      <c r="G2425" s="38"/>
      <c r="H2425" s="44"/>
    </row>
    <row r="2426" spans="1:8" s="2" customFormat="1" ht="16.8" customHeight="1">
      <c r="A2426" s="38"/>
      <c r="B2426" s="44"/>
      <c r="C2426" s="289" t="s">
        <v>3086</v>
      </c>
      <c r="D2426" s="289" t="s">
        <v>3087</v>
      </c>
      <c r="E2426" s="17" t="s">
        <v>28</v>
      </c>
      <c r="F2426" s="290">
        <v>1</v>
      </c>
      <c r="G2426" s="38"/>
      <c r="H2426" s="44"/>
    </row>
    <row r="2427" spans="1:8" s="2" customFormat="1" ht="16.8" customHeight="1">
      <c r="A2427" s="38"/>
      <c r="B2427" s="44"/>
      <c r="C2427" s="285" t="s">
        <v>3092</v>
      </c>
      <c r="D2427" s="286" t="s">
        <v>3092</v>
      </c>
      <c r="E2427" s="287" t="s">
        <v>28</v>
      </c>
      <c r="F2427" s="288">
        <v>1</v>
      </c>
      <c r="G2427" s="38"/>
      <c r="H2427" s="44"/>
    </row>
    <row r="2428" spans="1:8" s="2" customFormat="1" ht="16.8" customHeight="1">
      <c r="A2428" s="38"/>
      <c r="B2428" s="44"/>
      <c r="C2428" s="289" t="s">
        <v>3092</v>
      </c>
      <c r="D2428" s="289" t="s">
        <v>3093</v>
      </c>
      <c r="E2428" s="17" t="s">
        <v>28</v>
      </c>
      <c r="F2428" s="290">
        <v>1</v>
      </c>
      <c r="G2428" s="38"/>
      <c r="H2428" s="44"/>
    </row>
    <row r="2429" spans="1:8" s="2" customFormat="1" ht="16.8" customHeight="1">
      <c r="A2429" s="38"/>
      <c r="B2429" s="44"/>
      <c r="C2429" s="285" t="s">
        <v>3098</v>
      </c>
      <c r="D2429" s="286" t="s">
        <v>3098</v>
      </c>
      <c r="E2429" s="287" t="s">
        <v>28</v>
      </c>
      <c r="F2429" s="288">
        <v>1</v>
      </c>
      <c r="G2429" s="38"/>
      <c r="H2429" s="44"/>
    </row>
    <row r="2430" spans="1:8" s="2" customFormat="1" ht="16.8" customHeight="1">
      <c r="A2430" s="38"/>
      <c r="B2430" s="44"/>
      <c r="C2430" s="289" t="s">
        <v>3098</v>
      </c>
      <c r="D2430" s="289" t="s">
        <v>3099</v>
      </c>
      <c r="E2430" s="17" t="s">
        <v>28</v>
      </c>
      <c r="F2430" s="290">
        <v>1</v>
      </c>
      <c r="G2430" s="38"/>
      <c r="H2430" s="44"/>
    </row>
    <row r="2431" spans="1:8" s="2" customFormat="1" ht="16.8" customHeight="1">
      <c r="A2431" s="38"/>
      <c r="B2431" s="44"/>
      <c r="C2431" s="285" t="s">
        <v>177</v>
      </c>
      <c r="D2431" s="286" t="s">
        <v>177</v>
      </c>
      <c r="E2431" s="287" t="s">
        <v>28</v>
      </c>
      <c r="F2431" s="288">
        <v>1</v>
      </c>
      <c r="G2431" s="38"/>
      <c r="H2431" s="44"/>
    </row>
    <row r="2432" spans="1:8" s="2" customFormat="1" ht="16.8" customHeight="1">
      <c r="A2432" s="38"/>
      <c r="B2432" s="44"/>
      <c r="C2432" s="289" t="s">
        <v>177</v>
      </c>
      <c r="D2432" s="289" t="s">
        <v>3103</v>
      </c>
      <c r="E2432" s="17" t="s">
        <v>28</v>
      </c>
      <c r="F2432" s="290">
        <v>1</v>
      </c>
      <c r="G2432" s="38"/>
      <c r="H2432" s="44"/>
    </row>
    <row r="2433" spans="1:8" s="2" customFormat="1" ht="16.8" customHeight="1">
      <c r="A2433" s="38"/>
      <c r="B2433" s="44"/>
      <c r="C2433" s="285" t="s">
        <v>139</v>
      </c>
      <c r="D2433" s="286" t="s">
        <v>139</v>
      </c>
      <c r="E2433" s="287" t="s">
        <v>28</v>
      </c>
      <c r="F2433" s="288">
        <v>15.408</v>
      </c>
      <c r="G2433" s="38"/>
      <c r="H2433" s="44"/>
    </row>
    <row r="2434" spans="1:8" s="2" customFormat="1" ht="16.8" customHeight="1">
      <c r="A2434" s="38"/>
      <c r="B2434" s="44"/>
      <c r="C2434" s="289" t="s">
        <v>139</v>
      </c>
      <c r="D2434" s="289" t="s">
        <v>2843</v>
      </c>
      <c r="E2434" s="17" t="s">
        <v>28</v>
      </c>
      <c r="F2434" s="290">
        <v>15.408</v>
      </c>
      <c r="G2434" s="38"/>
      <c r="H2434" s="44"/>
    </row>
    <row r="2435" spans="1:8" s="2" customFormat="1" ht="16.8" customHeight="1">
      <c r="A2435" s="38"/>
      <c r="B2435" s="44"/>
      <c r="C2435" s="285" t="s">
        <v>3109</v>
      </c>
      <c r="D2435" s="286" t="s">
        <v>3109</v>
      </c>
      <c r="E2435" s="287" t="s">
        <v>28</v>
      </c>
      <c r="F2435" s="288">
        <v>60.92</v>
      </c>
      <c r="G2435" s="38"/>
      <c r="H2435" s="44"/>
    </row>
    <row r="2436" spans="1:8" s="2" customFormat="1" ht="16.8" customHeight="1">
      <c r="A2436" s="38"/>
      <c r="B2436" s="44"/>
      <c r="C2436" s="289" t="s">
        <v>3109</v>
      </c>
      <c r="D2436" s="289" t="s">
        <v>3110</v>
      </c>
      <c r="E2436" s="17" t="s">
        <v>28</v>
      </c>
      <c r="F2436" s="290">
        <v>60.92</v>
      </c>
      <c r="G2436" s="38"/>
      <c r="H2436" s="44"/>
    </row>
    <row r="2437" spans="1:8" s="2" customFormat="1" ht="16.8" customHeight="1">
      <c r="A2437" s="38"/>
      <c r="B2437" s="44"/>
      <c r="C2437" s="285" t="s">
        <v>3115</v>
      </c>
      <c r="D2437" s="286" t="s">
        <v>3115</v>
      </c>
      <c r="E2437" s="287" t="s">
        <v>28</v>
      </c>
      <c r="F2437" s="288">
        <v>2.7</v>
      </c>
      <c r="G2437" s="38"/>
      <c r="H2437" s="44"/>
    </row>
    <row r="2438" spans="1:8" s="2" customFormat="1" ht="16.8" customHeight="1">
      <c r="A2438" s="38"/>
      <c r="B2438" s="44"/>
      <c r="C2438" s="289" t="s">
        <v>3115</v>
      </c>
      <c r="D2438" s="289" t="s">
        <v>3116</v>
      </c>
      <c r="E2438" s="17" t="s">
        <v>28</v>
      </c>
      <c r="F2438" s="290">
        <v>2.7</v>
      </c>
      <c r="G2438" s="38"/>
      <c r="H2438" s="44"/>
    </row>
    <row r="2439" spans="1:8" s="2" customFormat="1" ht="16.8" customHeight="1">
      <c r="A2439" s="38"/>
      <c r="B2439" s="44"/>
      <c r="C2439" s="285" t="s">
        <v>3122</v>
      </c>
      <c r="D2439" s="286" t="s">
        <v>3122</v>
      </c>
      <c r="E2439" s="287" t="s">
        <v>28</v>
      </c>
      <c r="F2439" s="288">
        <v>3</v>
      </c>
      <c r="G2439" s="38"/>
      <c r="H2439" s="44"/>
    </row>
    <row r="2440" spans="1:8" s="2" customFormat="1" ht="16.8" customHeight="1">
      <c r="A2440" s="38"/>
      <c r="B2440" s="44"/>
      <c r="C2440" s="289" t="s">
        <v>3122</v>
      </c>
      <c r="D2440" s="289" t="s">
        <v>3123</v>
      </c>
      <c r="E2440" s="17" t="s">
        <v>28</v>
      </c>
      <c r="F2440" s="290">
        <v>3</v>
      </c>
      <c r="G2440" s="38"/>
      <c r="H2440" s="44"/>
    </row>
    <row r="2441" spans="1:8" s="2" customFormat="1" ht="16.8" customHeight="1">
      <c r="A2441" s="38"/>
      <c r="B2441" s="44"/>
      <c r="C2441" s="285" t="s">
        <v>3129</v>
      </c>
      <c r="D2441" s="286" t="s">
        <v>3129</v>
      </c>
      <c r="E2441" s="287" t="s">
        <v>28</v>
      </c>
      <c r="F2441" s="288">
        <v>3</v>
      </c>
      <c r="G2441" s="38"/>
      <c r="H2441" s="44"/>
    </row>
    <row r="2442" spans="1:8" s="2" customFormat="1" ht="16.8" customHeight="1">
      <c r="A2442" s="38"/>
      <c r="B2442" s="44"/>
      <c r="C2442" s="289" t="s">
        <v>3129</v>
      </c>
      <c r="D2442" s="289" t="s">
        <v>3130</v>
      </c>
      <c r="E2442" s="17" t="s">
        <v>28</v>
      </c>
      <c r="F2442" s="290">
        <v>3</v>
      </c>
      <c r="G2442" s="38"/>
      <c r="H2442" s="44"/>
    </row>
    <row r="2443" spans="1:8" s="2" customFormat="1" ht="16.8" customHeight="1">
      <c r="A2443" s="38"/>
      <c r="B2443" s="44"/>
      <c r="C2443" s="285" t="s">
        <v>3135</v>
      </c>
      <c r="D2443" s="286" t="s">
        <v>3135</v>
      </c>
      <c r="E2443" s="287" t="s">
        <v>28</v>
      </c>
      <c r="F2443" s="288">
        <v>1</v>
      </c>
      <c r="G2443" s="38"/>
      <c r="H2443" s="44"/>
    </row>
    <row r="2444" spans="1:8" s="2" customFormat="1" ht="16.8" customHeight="1">
      <c r="A2444" s="38"/>
      <c r="B2444" s="44"/>
      <c r="C2444" s="289" t="s">
        <v>3135</v>
      </c>
      <c r="D2444" s="289" t="s">
        <v>3136</v>
      </c>
      <c r="E2444" s="17" t="s">
        <v>28</v>
      </c>
      <c r="F2444" s="290">
        <v>1</v>
      </c>
      <c r="G2444" s="38"/>
      <c r="H2444" s="44"/>
    </row>
    <row r="2445" spans="1:8" s="2" customFormat="1" ht="16.8" customHeight="1">
      <c r="A2445" s="38"/>
      <c r="B2445" s="44"/>
      <c r="C2445" s="285" t="s">
        <v>178</v>
      </c>
      <c r="D2445" s="286" t="s">
        <v>178</v>
      </c>
      <c r="E2445" s="287" t="s">
        <v>28</v>
      </c>
      <c r="F2445" s="288">
        <v>1</v>
      </c>
      <c r="G2445" s="38"/>
      <c r="H2445" s="44"/>
    </row>
    <row r="2446" spans="1:8" s="2" customFormat="1" ht="16.8" customHeight="1">
      <c r="A2446" s="38"/>
      <c r="B2446" s="44"/>
      <c r="C2446" s="289" t="s">
        <v>178</v>
      </c>
      <c r="D2446" s="289" t="s">
        <v>3141</v>
      </c>
      <c r="E2446" s="17" t="s">
        <v>28</v>
      </c>
      <c r="F2446" s="290">
        <v>1</v>
      </c>
      <c r="G2446" s="38"/>
      <c r="H2446" s="44"/>
    </row>
    <row r="2447" spans="1:8" s="2" customFormat="1" ht="16.8" customHeight="1">
      <c r="A2447" s="38"/>
      <c r="B2447" s="44"/>
      <c r="C2447" s="285" t="s">
        <v>187</v>
      </c>
      <c r="D2447" s="286" t="s">
        <v>187</v>
      </c>
      <c r="E2447" s="287" t="s">
        <v>28</v>
      </c>
      <c r="F2447" s="288">
        <v>1</v>
      </c>
      <c r="G2447" s="38"/>
      <c r="H2447" s="44"/>
    </row>
    <row r="2448" spans="1:8" s="2" customFormat="1" ht="16.8" customHeight="1">
      <c r="A2448" s="38"/>
      <c r="B2448" s="44"/>
      <c r="C2448" s="289" t="s">
        <v>187</v>
      </c>
      <c r="D2448" s="289" t="s">
        <v>3146</v>
      </c>
      <c r="E2448" s="17" t="s">
        <v>28</v>
      </c>
      <c r="F2448" s="290">
        <v>1</v>
      </c>
      <c r="G2448" s="38"/>
      <c r="H2448" s="44"/>
    </row>
    <row r="2449" spans="1:8" s="2" customFormat="1" ht="16.8" customHeight="1">
      <c r="A2449" s="38"/>
      <c r="B2449" s="44"/>
      <c r="C2449" s="291" t="s">
        <v>6060</v>
      </c>
      <c r="D2449" s="38"/>
      <c r="E2449" s="38"/>
      <c r="F2449" s="38"/>
      <c r="G2449" s="38"/>
      <c r="H2449" s="44"/>
    </row>
    <row r="2450" spans="1:8" s="2" customFormat="1" ht="16.8" customHeight="1">
      <c r="A2450" s="38"/>
      <c r="B2450" s="44"/>
      <c r="C2450" s="289" t="s">
        <v>3142</v>
      </c>
      <c r="D2450" s="289" t="s">
        <v>3143</v>
      </c>
      <c r="E2450" s="17" t="s">
        <v>534</v>
      </c>
      <c r="F2450" s="290">
        <v>3</v>
      </c>
      <c r="G2450" s="38"/>
      <c r="H2450" s="44"/>
    </row>
    <row r="2451" spans="1:8" s="2" customFormat="1" ht="16.8" customHeight="1">
      <c r="A2451" s="38"/>
      <c r="B2451" s="44"/>
      <c r="C2451" s="285" t="s">
        <v>2752</v>
      </c>
      <c r="D2451" s="286" t="s">
        <v>2752</v>
      </c>
      <c r="E2451" s="287" t="s">
        <v>28</v>
      </c>
      <c r="F2451" s="288">
        <v>13.56</v>
      </c>
      <c r="G2451" s="38"/>
      <c r="H2451" s="44"/>
    </row>
    <row r="2452" spans="1:8" s="2" customFormat="1" ht="16.8" customHeight="1">
      <c r="A2452" s="38"/>
      <c r="B2452" s="44"/>
      <c r="C2452" s="289" t="s">
        <v>2752</v>
      </c>
      <c r="D2452" s="289" t="s">
        <v>3161</v>
      </c>
      <c r="E2452" s="17" t="s">
        <v>28</v>
      </c>
      <c r="F2452" s="290">
        <v>13.56</v>
      </c>
      <c r="G2452" s="38"/>
      <c r="H2452" s="44"/>
    </row>
    <row r="2453" spans="1:8" s="2" customFormat="1" ht="16.8" customHeight="1">
      <c r="A2453" s="38"/>
      <c r="B2453" s="44"/>
      <c r="C2453" s="291" t="s">
        <v>6060</v>
      </c>
      <c r="D2453" s="38"/>
      <c r="E2453" s="38"/>
      <c r="F2453" s="38"/>
      <c r="G2453" s="38"/>
      <c r="H2453" s="44"/>
    </row>
    <row r="2454" spans="1:8" s="2" customFormat="1" ht="16.8" customHeight="1">
      <c r="A2454" s="38"/>
      <c r="B2454" s="44"/>
      <c r="C2454" s="289" t="s">
        <v>3155</v>
      </c>
      <c r="D2454" s="289" t="s">
        <v>3156</v>
      </c>
      <c r="E2454" s="17" t="s">
        <v>612</v>
      </c>
      <c r="F2454" s="290">
        <v>26.44</v>
      </c>
      <c r="G2454" s="38"/>
      <c r="H2454" s="44"/>
    </row>
    <row r="2455" spans="1:8" s="2" customFormat="1" ht="16.8" customHeight="1">
      <c r="A2455" s="38"/>
      <c r="B2455" s="44"/>
      <c r="C2455" s="285" t="s">
        <v>3169</v>
      </c>
      <c r="D2455" s="286" t="s">
        <v>3169</v>
      </c>
      <c r="E2455" s="287" t="s">
        <v>28</v>
      </c>
      <c r="F2455" s="288">
        <v>27.233</v>
      </c>
      <c r="G2455" s="38"/>
      <c r="H2455" s="44"/>
    </row>
    <row r="2456" spans="1:8" s="2" customFormat="1" ht="16.8" customHeight="1">
      <c r="A2456" s="38"/>
      <c r="B2456" s="44"/>
      <c r="C2456" s="289" t="s">
        <v>3169</v>
      </c>
      <c r="D2456" s="289" t="s">
        <v>3170</v>
      </c>
      <c r="E2456" s="17" t="s">
        <v>28</v>
      </c>
      <c r="F2456" s="290">
        <v>27.233</v>
      </c>
      <c r="G2456" s="38"/>
      <c r="H2456" s="44"/>
    </row>
    <row r="2457" spans="1:8" s="2" customFormat="1" ht="16.8" customHeight="1">
      <c r="A2457" s="38"/>
      <c r="B2457" s="44"/>
      <c r="C2457" s="285" t="s">
        <v>144</v>
      </c>
      <c r="D2457" s="286" t="s">
        <v>144</v>
      </c>
      <c r="E2457" s="287" t="s">
        <v>28</v>
      </c>
      <c r="F2457" s="288">
        <v>15.408</v>
      </c>
      <c r="G2457" s="38"/>
      <c r="H2457" s="44"/>
    </row>
    <row r="2458" spans="1:8" s="2" customFormat="1" ht="16.8" customHeight="1">
      <c r="A2458" s="38"/>
      <c r="B2458" s="44"/>
      <c r="C2458" s="289" t="s">
        <v>144</v>
      </c>
      <c r="D2458" s="289" t="s">
        <v>2851</v>
      </c>
      <c r="E2458" s="17" t="s">
        <v>28</v>
      </c>
      <c r="F2458" s="290">
        <v>15.408</v>
      </c>
      <c r="G2458" s="38"/>
      <c r="H2458" s="44"/>
    </row>
    <row r="2459" spans="1:8" s="2" customFormat="1" ht="16.8" customHeight="1">
      <c r="A2459" s="38"/>
      <c r="B2459" s="44"/>
      <c r="C2459" s="285" t="s">
        <v>191</v>
      </c>
      <c r="D2459" s="286" t="s">
        <v>191</v>
      </c>
      <c r="E2459" s="287" t="s">
        <v>28</v>
      </c>
      <c r="F2459" s="288">
        <v>23.03</v>
      </c>
      <c r="G2459" s="38"/>
      <c r="H2459" s="44"/>
    </row>
    <row r="2460" spans="1:8" s="2" customFormat="1" ht="16.8" customHeight="1">
      <c r="A2460" s="38"/>
      <c r="B2460" s="44"/>
      <c r="C2460" s="289" t="s">
        <v>191</v>
      </c>
      <c r="D2460" s="289" t="s">
        <v>3177</v>
      </c>
      <c r="E2460" s="17" t="s">
        <v>28</v>
      </c>
      <c r="F2460" s="290">
        <v>23.03</v>
      </c>
      <c r="G2460" s="38"/>
      <c r="H2460" s="44"/>
    </row>
    <row r="2461" spans="1:8" s="2" customFormat="1" ht="16.8" customHeight="1">
      <c r="A2461" s="38"/>
      <c r="B2461" s="44"/>
      <c r="C2461" s="291" t="s">
        <v>6060</v>
      </c>
      <c r="D2461" s="38"/>
      <c r="E2461" s="38"/>
      <c r="F2461" s="38"/>
      <c r="G2461" s="38"/>
      <c r="H2461" s="44"/>
    </row>
    <row r="2462" spans="1:8" s="2" customFormat="1" ht="16.8" customHeight="1">
      <c r="A2462" s="38"/>
      <c r="B2462" s="44"/>
      <c r="C2462" s="289" t="s">
        <v>3171</v>
      </c>
      <c r="D2462" s="289" t="s">
        <v>3172</v>
      </c>
      <c r="E2462" s="17" t="s">
        <v>612</v>
      </c>
      <c r="F2462" s="290">
        <v>41.01</v>
      </c>
      <c r="G2462" s="38"/>
      <c r="H2462" s="44"/>
    </row>
    <row r="2463" spans="1:8" s="2" customFormat="1" ht="16.8" customHeight="1">
      <c r="A2463" s="38"/>
      <c r="B2463" s="44"/>
      <c r="C2463" s="285" t="s">
        <v>3183</v>
      </c>
      <c r="D2463" s="286" t="s">
        <v>3183</v>
      </c>
      <c r="E2463" s="287" t="s">
        <v>28</v>
      </c>
      <c r="F2463" s="288">
        <v>42.24</v>
      </c>
      <c r="G2463" s="38"/>
      <c r="H2463" s="44"/>
    </row>
    <row r="2464" spans="1:8" s="2" customFormat="1" ht="16.8" customHeight="1">
      <c r="A2464" s="38"/>
      <c r="B2464" s="44"/>
      <c r="C2464" s="289" t="s">
        <v>3183</v>
      </c>
      <c r="D2464" s="289" t="s">
        <v>3184</v>
      </c>
      <c r="E2464" s="17" t="s">
        <v>28</v>
      </c>
      <c r="F2464" s="290">
        <v>42.24</v>
      </c>
      <c r="G2464" s="38"/>
      <c r="H2464" s="44"/>
    </row>
    <row r="2465" spans="1:8" s="2" customFormat="1" ht="16.8" customHeight="1">
      <c r="A2465" s="38"/>
      <c r="B2465" s="44"/>
      <c r="C2465" s="285" t="s">
        <v>197</v>
      </c>
      <c r="D2465" s="286" t="s">
        <v>197</v>
      </c>
      <c r="E2465" s="287" t="s">
        <v>28</v>
      </c>
      <c r="F2465" s="288">
        <v>16.37</v>
      </c>
      <c r="G2465" s="38"/>
      <c r="H2465" s="44"/>
    </row>
    <row r="2466" spans="1:8" s="2" customFormat="1" ht="16.8" customHeight="1">
      <c r="A2466" s="38"/>
      <c r="B2466" s="44"/>
      <c r="C2466" s="289" t="s">
        <v>197</v>
      </c>
      <c r="D2466" s="289" t="s">
        <v>3190</v>
      </c>
      <c r="E2466" s="17" t="s">
        <v>28</v>
      </c>
      <c r="F2466" s="290">
        <v>16.37</v>
      </c>
      <c r="G2466" s="38"/>
      <c r="H2466" s="44"/>
    </row>
    <row r="2467" spans="1:8" s="2" customFormat="1" ht="16.8" customHeight="1">
      <c r="A2467" s="38"/>
      <c r="B2467" s="44"/>
      <c r="C2467" s="291" t="s">
        <v>6060</v>
      </c>
      <c r="D2467" s="38"/>
      <c r="E2467" s="38"/>
      <c r="F2467" s="38"/>
      <c r="G2467" s="38"/>
      <c r="H2467" s="44"/>
    </row>
    <row r="2468" spans="1:8" s="2" customFormat="1" ht="16.8" customHeight="1">
      <c r="A2468" s="38"/>
      <c r="B2468" s="44"/>
      <c r="C2468" s="289" t="s">
        <v>3185</v>
      </c>
      <c r="D2468" s="289" t="s">
        <v>3186</v>
      </c>
      <c r="E2468" s="17" t="s">
        <v>612</v>
      </c>
      <c r="F2468" s="290">
        <v>39.42</v>
      </c>
      <c r="G2468" s="38"/>
      <c r="H2468" s="44"/>
    </row>
    <row r="2469" spans="1:8" s="2" customFormat="1" ht="16.8" customHeight="1">
      <c r="A2469" s="38"/>
      <c r="B2469" s="44"/>
      <c r="C2469" s="285" t="s">
        <v>3195</v>
      </c>
      <c r="D2469" s="286" t="s">
        <v>3195</v>
      </c>
      <c r="E2469" s="287" t="s">
        <v>28</v>
      </c>
      <c r="F2469" s="288">
        <v>40.603</v>
      </c>
      <c r="G2469" s="38"/>
      <c r="H2469" s="44"/>
    </row>
    <row r="2470" spans="1:8" s="2" customFormat="1" ht="16.8" customHeight="1">
      <c r="A2470" s="38"/>
      <c r="B2470" s="44"/>
      <c r="C2470" s="289" t="s">
        <v>3195</v>
      </c>
      <c r="D2470" s="289" t="s">
        <v>3196</v>
      </c>
      <c r="E2470" s="17" t="s">
        <v>28</v>
      </c>
      <c r="F2470" s="290">
        <v>40.603</v>
      </c>
      <c r="G2470" s="38"/>
      <c r="H2470" s="44"/>
    </row>
    <row r="2471" spans="1:8" s="2" customFormat="1" ht="16.8" customHeight="1">
      <c r="A2471" s="38"/>
      <c r="B2471" s="44"/>
      <c r="C2471" s="285" t="s">
        <v>3202</v>
      </c>
      <c r="D2471" s="286" t="s">
        <v>3202</v>
      </c>
      <c r="E2471" s="287" t="s">
        <v>28</v>
      </c>
      <c r="F2471" s="288">
        <v>1.3</v>
      </c>
      <c r="G2471" s="38"/>
      <c r="H2471" s="44"/>
    </row>
    <row r="2472" spans="1:8" s="2" customFormat="1" ht="16.8" customHeight="1">
      <c r="A2472" s="38"/>
      <c r="B2472" s="44"/>
      <c r="C2472" s="289" t="s">
        <v>3202</v>
      </c>
      <c r="D2472" s="289" t="s">
        <v>3203</v>
      </c>
      <c r="E2472" s="17" t="s">
        <v>28</v>
      </c>
      <c r="F2472" s="290">
        <v>1.3</v>
      </c>
      <c r="G2472" s="38"/>
      <c r="H2472" s="44"/>
    </row>
    <row r="2473" spans="1:8" s="2" customFormat="1" ht="16.8" customHeight="1">
      <c r="A2473" s="38"/>
      <c r="B2473" s="44"/>
      <c r="C2473" s="285" t="s">
        <v>3208</v>
      </c>
      <c r="D2473" s="286" t="s">
        <v>3208</v>
      </c>
      <c r="E2473" s="287" t="s">
        <v>28</v>
      </c>
      <c r="F2473" s="288">
        <v>1.3</v>
      </c>
      <c r="G2473" s="38"/>
      <c r="H2473" s="44"/>
    </row>
    <row r="2474" spans="1:8" s="2" customFormat="1" ht="16.8" customHeight="1">
      <c r="A2474" s="38"/>
      <c r="B2474" s="44"/>
      <c r="C2474" s="289" t="s">
        <v>3208</v>
      </c>
      <c r="D2474" s="289" t="s">
        <v>3209</v>
      </c>
      <c r="E2474" s="17" t="s">
        <v>28</v>
      </c>
      <c r="F2474" s="290">
        <v>1.3</v>
      </c>
      <c r="G2474" s="38"/>
      <c r="H2474" s="44"/>
    </row>
    <row r="2475" spans="1:8" s="2" customFormat="1" ht="16.8" customHeight="1">
      <c r="A2475" s="38"/>
      <c r="B2475" s="44"/>
      <c r="C2475" s="285" t="s">
        <v>2759</v>
      </c>
      <c r="D2475" s="286" t="s">
        <v>2759</v>
      </c>
      <c r="E2475" s="287" t="s">
        <v>28</v>
      </c>
      <c r="F2475" s="288">
        <v>4.53</v>
      </c>
      <c r="G2475" s="38"/>
      <c r="H2475" s="44"/>
    </row>
    <row r="2476" spans="1:8" s="2" customFormat="1" ht="16.8" customHeight="1">
      <c r="A2476" s="38"/>
      <c r="B2476" s="44"/>
      <c r="C2476" s="289" t="s">
        <v>2759</v>
      </c>
      <c r="D2476" s="289" t="s">
        <v>3216</v>
      </c>
      <c r="E2476" s="17" t="s">
        <v>28</v>
      </c>
      <c r="F2476" s="290">
        <v>4.53</v>
      </c>
      <c r="G2476" s="38"/>
      <c r="H2476" s="44"/>
    </row>
    <row r="2477" spans="1:8" s="2" customFormat="1" ht="16.8" customHeight="1">
      <c r="A2477" s="38"/>
      <c r="B2477" s="44"/>
      <c r="C2477" s="291" t="s">
        <v>6060</v>
      </c>
      <c r="D2477" s="38"/>
      <c r="E2477" s="38"/>
      <c r="F2477" s="38"/>
      <c r="G2477" s="38"/>
      <c r="H2477" s="44"/>
    </row>
    <row r="2478" spans="1:8" s="2" customFormat="1" ht="12">
      <c r="A2478" s="38"/>
      <c r="B2478" s="44"/>
      <c r="C2478" s="289" t="s">
        <v>3210</v>
      </c>
      <c r="D2478" s="289" t="s">
        <v>3211</v>
      </c>
      <c r="E2478" s="17" t="s">
        <v>612</v>
      </c>
      <c r="F2478" s="290">
        <v>7.91</v>
      </c>
      <c r="G2478" s="38"/>
      <c r="H2478" s="44"/>
    </row>
    <row r="2479" spans="1:8" s="2" customFormat="1" ht="16.8" customHeight="1">
      <c r="A2479" s="38"/>
      <c r="B2479" s="44"/>
      <c r="C2479" s="285" t="s">
        <v>2761</v>
      </c>
      <c r="D2479" s="286" t="s">
        <v>2761</v>
      </c>
      <c r="E2479" s="287" t="s">
        <v>28</v>
      </c>
      <c r="F2479" s="288">
        <v>1.9</v>
      </c>
      <c r="G2479" s="38"/>
      <c r="H2479" s="44"/>
    </row>
    <row r="2480" spans="1:8" s="2" customFormat="1" ht="16.8" customHeight="1">
      <c r="A2480" s="38"/>
      <c r="B2480" s="44"/>
      <c r="C2480" s="289" t="s">
        <v>2761</v>
      </c>
      <c r="D2480" s="289" t="s">
        <v>3225</v>
      </c>
      <c r="E2480" s="17" t="s">
        <v>28</v>
      </c>
      <c r="F2480" s="290">
        <v>1.9</v>
      </c>
      <c r="G2480" s="38"/>
      <c r="H2480" s="44"/>
    </row>
    <row r="2481" spans="1:8" s="2" customFormat="1" ht="16.8" customHeight="1">
      <c r="A2481" s="38"/>
      <c r="B2481" s="44"/>
      <c r="C2481" s="291" t="s">
        <v>6060</v>
      </c>
      <c r="D2481" s="38"/>
      <c r="E2481" s="38"/>
      <c r="F2481" s="38"/>
      <c r="G2481" s="38"/>
      <c r="H2481" s="44"/>
    </row>
    <row r="2482" spans="1:8" s="2" customFormat="1" ht="12">
      <c r="A2482" s="38"/>
      <c r="B2482" s="44"/>
      <c r="C2482" s="289" t="s">
        <v>3219</v>
      </c>
      <c r="D2482" s="289" t="s">
        <v>3220</v>
      </c>
      <c r="E2482" s="17" t="s">
        <v>612</v>
      </c>
      <c r="F2482" s="290">
        <v>15.92</v>
      </c>
      <c r="G2482" s="38"/>
      <c r="H2482" s="44"/>
    </row>
    <row r="2483" spans="1:8" s="2" customFormat="1" ht="16.8" customHeight="1">
      <c r="A2483" s="38"/>
      <c r="B2483" s="44"/>
      <c r="C2483" s="285" t="s">
        <v>2778</v>
      </c>
      <c r="D2483" s="286" t="s">
        <v>2778</v>
      </c>
      <c r="E2483" s="287" t="s">
        <v>28</v>
      </c>
      <c r="F2483" s="288">
        <v>1.17</v>
      </c>
      <c r="G2483" s="38"/>
      <c r="H2483" s="44"/>
    </row>
    <row r="2484" spans="1:8" s="2" customFormat="1" ht="16.8" customHeight="1">
      <c r="A2484" s="38"/>
      <c r="B2484" s="44"/>
      <c r="C2484" s="289" t="s">
        <v>2778</v>
      </c>
      <c r="D2484" s="289" t="s">
        <v>3242</v>
      </c>
      <c r="E2484" s="17" t="s">
        <v>28</v>
      </c>
      <c r="F2484" s="290">
        <v>1.17</v>
      </c>
      <c r="G2484" s="38"/>
      <c r="H2484" s="44"/>
    </row>
    <row r="2485" spans="1:8" s="2" customFormat="1" ht="16.8" customHeight="1">
      <c r="A2485" s="38"/>
      <c r="B2485" s="44"/>
      <c r="C2485" s="291" t="s">
        <v>6060</v>
      </c>
      <c r="D2485" s="38"/>
      <c r="E2485" s="38"/>
      <c r="F2485" s="38"/>
      <c r="G2485" s="38"/>
      <c r="H2485" s="44"/>
    </row>
    <row r="2486" spans="1:8" s="2" customFormat="1" ht="12">
      <c r="A2486" s="38"/>
      <c r="B2486" s="44"/>
      <c r="C2486" s="289" t="s">
        <v>3238</v>
      </c>
      <c r="D2486" s="289" t="s">
        <v>3239</v>
      </c>
      <c r="E2486" s="17" t="s">
        <v>612</v>
      </c>
      <c r="F2486" s="290">
        <v>4.97</v>
      </c>
      <c r="G2486" s="38"/>
      <c r="H2486" s="44"/>
    </row>
    <row r="2487" spans="1:8" s="2" customFormat="1" ht="16.8" customHeight="1">
      <c r="A2487" s="38"/>
      <c r="B2487" s="44"/>
      <c r="C2487" s="285" t="s">
        <v>2781</v>
      </c>
      <c r="D2487" s="286" t="s">
        <v>2781</v>
      </c>
      <c r="E2487" s="287" t="s">
        <v>28</v>
      </c>
      <c r="F2487" s="288">
        <v>8.89</v>
      </c>
      <c r="G2487" s="38"/>
      <c r="H2487" s="44"/>
    </row>
    <row r="2488" spans="1:8" s="2" customFormat="1" ht="16.8" customHeight="1">
      <c r="A2488" s="38"/>
      <c r="B2488" s="44"/>
      <c r="C2488" s="289" t="s">
        <v>2781</v>
      </c>
      <c r="D2488" s="289" t="s">
        <v>3249</v>
      </c>
      <c r="E2488" s="17" t="s">
        <v>28</v>
      </c>
      <c r="F2488" s="290">
        <v>8.89</v>
      </c>
      <c r="G2488" s="38"/>
      <c r="H2488" s="44"/>
    </row>
    <row r="2489" spans="1:8" s="2" customFormat="1" ht="16.8" customHeight="1">
      <c r="A2489" s="38"/>
      <c r="B2489" s="44"/>
      <c r="C2489" s="291" t="s">
        <v>6060</v>
      </c>
      <c r="D2489" s="38"/>
      <c r="E2489" s="38"/>
      <c r="F2489" s="38"/>
      <c r="G2489" s="38"/>
      <c r="H2489" s="44"/>
    </row>
    <row r="2490" spans="1:8" s="2" customFormat="1" ht="12">
      <c r="A2490" s="38"/>
      <c r="B2490" s="44"/>
      <c r="C2490" s="289" t="s">
        <v>3245</v>
      </c>
      <c r="D2490" s="289" t="s">
        <v>3246</v>
      </c>
      <c r="E2490" s="17" t="s">
        <v>612</v>
      </c>
      <c r="F2490" s="290">
        <v>25.11</v>
      </c>
      <c r="G2490" s="38"/>
      <c r="H2490" s="44"/>
    </row>
    <row r="2491" spans="1:8" s="2" customFormat="1" ht="16.8" customHeight="1">
      <c r="A2491" s="38"/>
      <c r="B2491" s="44"/>
      <c r="C2491" s="285" t="s">
        <v>2858</v>
      </c>
      <c r="D2491" s="286" t="s">
        <v>2858</v>
      </c>
      <c r="E2491" s="287" t="s">
        <v>28</v>
      </c>
      <c r="F2491" s="288">
        <v>3.125</v>
      </c>
      <c r="G2491" s="38"/>
      <c r="H2491" s="44"/>
    </row>
    <row r="2492" spans="1:8" s="2" customFormat="1" ht="16.8" customHeight="1">
      <c r="A2492" s="38"/>
      <c r="B2492" s="44"/>
      <c r="C2492" s="289" t="s">
        <v>2858</v>
      </c>
      <c r="D2492" s="289" t="s">
        <v>2859</v>
      </c>
      <c r="E2492" s="17" t="s">
        <v>28</v>
      </c>
      <c r="F2492" s="290">
        <v>3.125</v>
      </c>
      <c r="G2492" s="38"/>
      <c r="H2492" s="44"/>
    </row>
    <row r="2493" spans="1:8" s="2" customFormat="1" ht="16.8" customHeight="1">
      <c r="A2493" s="38"/>
      <c r="B2493" s="44"/>
      <c r="C2493" s="285" t="s">
        <v>2793</v>
      </c>
      <c r="D2493" s="286" t="s">
        <v>2793</v>
      </c>
      <c r="E2493" s="287" t="s">
        <v>28</v>
      </c>
      <c r="F2493" s="288">
        <v>5.36</v>
      </c>
      <c r="G2493" s="38"/>
      <c r="H2493" s="44"/>
    </row>
    <row r="2494" spans="1:8" s="2" customFormat="1" ht="16.8" customHeight="1">
      <c r="A2494" s="38"/>
      <c r="B2494" s="44"/>
      <c r="C2494" s="289" t="s">
        <v>2793</v>
      </c>
      <c r="D2494" s="289" t="s">
        <v>3264</v>
      </c>
      <c r="E2494" s="17" t="s">
        <v>28</v>
      </c>
      <c r="F2494" s="290">
        <v>5.36</v>
      </c>
      <c r="G2494" s="38"/>
      <c r="H2494" s="44"/>
    </row>
    <row r="2495" spans="1:8" s="2" customFormat="1" ht="16.8" customHeight="1">
      <c r="A2495" s="38"/>
      <c r="B2495" s="44"/>
      <c r="C2495" s="291" t="s">
        <v>6060</v>
      </c>
      <c r="D2495" s="38"/>
      <c r="E2495" s="38"/>
      <c r="F2495" s="38"/>
      <c r="G2495" s="38"/>
      <c r="H2495" s="44"/>
    </row>
    <row r="2496" spans="1:8" s="2" customFormat="1" ht="12">
      <c r="A2496" s="38"/>
      <c r="B2496" s="44"/>
      <c r="C2496" s="289" t="s">
        <v>3260</v>
      </c>
      <c r="D2496" s="289" t="s">
        <v>3261</v>
      </c>
      <c r="E2496" s="17" t="s">
        <v>612</v>
      </c>
      <c r="F2496" s="290">
        <v>10.53</v>
      </c>
      <c r="G2496" s="38"/>
      <c r="H2496" s="44"/>
    </row>
    <row r="2497" spans="1:8" s="2" customFormat="1" ht="16.8" customHeight="1">
      <c r="A2497" s="38"/>
      <c r="B2497" s="44"/>
      <c r="C2497" s="285" t="s">
        <v>2796</v>
      </c>
      <c r="D2497" s="286" t="s">
        <v>2796</v>
      </c>
      <c r="E2497" s="287" t="s">
        <v>28</v>
      </c>
      <c r="F2497" s="288">
        <v>2.88</v>
      </c>
      <c r="G2497" s="38"/>
      <c r="H2497" s="44"/>
    </row>
    <row r="2498" spans="1:8" s="2" customFormat="1" ht="16.8" customHeight="1">
      <c r="A2498" s="38"/>
      <c r="B2498" s="44"/>
      <c r="C2498" s="289" t="s">
        <v>2796</v>
      </c>
      <c r="D2498" s="289" t="s">
        <v>3271</v>
      </c>
      <c r="E2498" s="17" t="s">
        <v>28</v>
      </c>
      <c r="F2498" s="290">
        <v>2.88</v>
      </c>
      <c r="G2498" s="38"/>
      <c r="H2498" s="44"/>
    </row>
    <row r="2499" spans="1:8" s="2" customFormat="1" ht="16.8" customHeight="1">
      <c r="A2499" s="38"/>
      <c r="B2499" s="44"/>
      <c r="C2499" s="291" t="s">
        <v>6060</v>
      </c>
      <c r="D2499" s="38"/>
      <c r="E2499" s="38"/>
      <c r="F2499" s="38"/>
      <c r="G2499" s="38"/>
      <c r="H2499" s="44"/>
    </row>
    <row r="2500" spans="1:8" s="2" customFormat="1" ht="12">
      <c r="A2500" s="38"/>
      <c r="B2500" s="44"/>
      <c r="C2500" s="289" t="s">
        <v>3267</v>
      </c>
      <c r="D2500" s="289" t="s">
        <v>3268</v>
      </c>
      <c r="E2500" s="17" t="s">
        <v>612</v>
      </c>
      <c r="F2500" s="290">
        <v>6.71</v>
      </c>
      <c r="G2500" s="38"/>
      <c r="H2500" s="44"/>
    </row>
    <row r="2501" spans="1:8" s="2" customFormat="1" ht="16.8" customHeight="1">
      <c r="A2501" s="38"/>
      <c r="B2501" s="44"/>
      <c r="C2501" s="285" t="s">
        <v>199</v>
      </c>
      <c r="D2501" s="286" t="s">
        <v>199</v>
      </c>
      <c r="E2501" s="287" t="s">
        <v>28</v>
      </c>
      <c r="F2501" s="288">
        <v>9</v>
      </c>
      <c r="G2501" s="38"/>
      <c r="H2501" s="44"/>
    </row>
    <row r="2502" spans="1:8" s="2" customFormat="1" ht="16.8" customHeight="1">
      <c r="A2502" s="38"/>
      <c r="B2502" s="44"/>
      <c r="C2502" s="289" t="s">
        <v>199</v>
      </c>
      <c r="D2502" s="289" t="s">
        <v>3278</v>
      </c>
      <c r="E2502" s="17" t="s">
        <v>28</v>
      </c>
      <c r="F2502" s="290">
        <v>9</v>
      </c>
      <c r="G2502" s="38"/>
      <c r="H2502" s="44"/>
    </row>
    <row r="2503" spans="1:8" s="2" customFormat="1" ht="16.8" customHeight="1">
      <c r="A2503" s="38"/>
      <c r="B2503" s="44"/>
      <c r="C2503" s="291" t="s">
        <v>6060</v>
      </c>
      <c r="D2503" s="38"/>
      <c r="E2503" s="38"/>
      <c r="F2503" s="38"/>
      <c r="G2503" s="38"/>
      <c r="H2503" s="44"/>
    </row>
    <row r="2504" spans="1:8" s="2" customFormat="1" ht="16.8" customHeight="1">
      <c r="A2504" s="38"/>
      <c r="B2504" s="44"/>
      <c r="C2504" s="289" t="s">
        <v>3274</v>
      </c>
      <c r="D2504" s="289" t="s">
        <v>3275</v>
      </c>
      <c r="E2504" s="17" t="s">
        <v>534</v>
      </c>
      <c r="F2504" s="290">
        <v>18</v>
      </c>
      <c r="G2504" s="38"/>
      <c r="H2504" s="44"/>
    </row>
    <row r="2505" spans="1:8" s="2" customFormat="1" ht="16.8" customHeight="1">
      <c r="A2505" s="38"/>
      <c r="B2505" s="44"/>
      <c r="C2505" s="285" t="s">
        <v>3284</v>
      </c>
      <c r="D2505" s="286" t="s">
        <v>3284</v>
      </c>
      <c r="E2505" s="287" t="s">
        <v>28</v>
      </c>
      <c r="F2505" s="288">
        <v>1</v>
      </c>
      <c r="G2505" s="38"/>
      <c r="H2505" s="44"/>
    </row>
    <row r="2506" spans="1:8" s="2" customFormat="1" ht="16.8" customHeight="1">
      <c r="A2506" s="38"/>
      <c r="B2506" s="44"/>
      <c r="C2506" s="289" t="s">
        <v>3284</v>
      </c>
      <c r="D2506" s="289" t="s">
        <v>3285</v>
      </c>
      <c r="E2506" s="17" t="s">
        <v>28</v>
      </c>
      <c r="F2506" s="290">
        <v>1</v>
      </c>
      <c r="G2506" s="38"/>
      <c r="H2506" s="44"/>
    </row>
    <row r="2507" spans="1:8" s="2" customFormat="1" ht="16.8" customHeight="1">
      <c r="A2507" s="38"/>
      <c r="B2507" s="44"/>
      <c r="C2507" s="285" t="s">
        <v>2800</v>
      </c>
      <c r="D2507" s="286" t="s">
        <v>2800</v>
      </c>
      <c r="E2507" s="287" t="s">
        <v>28</v>
      </c>
      <c r="F2507" s="288">
        <v>7</v>
      </c>
      <c r="G2507" s="38"/>
      <c r="H2507" s="44"/>
    </row>
    <row r="2508" spans="1:8" s="2" customFormat="1" ht="16.8" customHeight="1">
      <c r="A2508" s="38"/>
      <c r="B2508" s="44"/>
      <c r="C2508" s="289" t="s">
        <v>2800</v>
      </c>
      <c r="D2508" s="289" t="s">
        <v>3291</v>
      </c>
      <c r="E2508" s="17" t="s">
        <v>28</v>
      </c>
      <c r="F2508" s="290">
        <v>7</v>
      </c>
      <c r="G2508" s="38"/>
      <c r="H2508" s="44"/>
    </row>
    <row r="2509" spans="1:8" s="2" customFormat="1" ht="16.8" customHeight="1">
      <c r="A2509" s="38"/>
      <c r="B2509" s="44"/>
      <c r="C2509" s="291" t="s">
        <v>6060</v>
      </c>
      <c r="D2509" s="38"/>
      <c r="E2509" s="38"/>
      <c r="F2509" s="38"/>
      <c r="G2509" s="38"/>
      <c r="H2509" s="44"/>
    </row>
    <row r="2510" spans="1:8" s="2" customFormat="1" ht="16.8" customHeight="1">
      <c r="A2510" s="38"/>
      <c r="B2510" s="44"/>
      <c r="C2510" s="289" t="s">
        <v>3286</v>
      </c>
      <c r="D2510" s="289" t="s">
        <v>3287</v>
      </c>
      <c r="E2510" s="17" t="s">
        <v>534</v>
      </c>
      <c r="F2510" s="290">
        <v>12</v>
      </c>
      <c r="G2510" s="38"/>
      <c r="H2510" s="44"/>
    </row>
    <row r="2511" spans="1:8" s="2" customFormat="1" ht="16.8" customHeight="1">
      <c r="A2511" s="38"/>
      <c r="B2511" s="44"/>
      <c r="C2511" s="285" t="s">
        <v>3298</v>
      </c>
      <c r="D2511" s="286" t="s">
        <v>3298</v>
      </c>
      <c r="E2511" s="287" t="s">
        <v>28</v>
      </c>
      <c r="F2511" s="288">
        <v>1</v>
      </c>
      <c r="G2511" s="38"/>
      <c r="H2511" s="44"/>
    </row>
    <row r="2512" spans="1:8" s="2" customFormat="1" ht="16.8" customHeight="1">
      <c r="A2512" s="38"/>
      <c r="B2512" s="44"/>
      <c r="C2512" s="289" t="s">
        <v>3298</v>
      </c>
      <c r="D2512" s="289" t="s">
        <v>3299</v>
      </c>
      <c r="E2512" s="17" t="s">
        <v>28</v>
      </c>
      <c r="F2512" s="290">
        <v>1</v>
      </c>
      <c r="G2512" s="38"/>
      <c r="H2512" s="44"/>
    </row>
    <row r="2513" spans="1:8" s="2" customFormat="1" ht="16.8" customHeight="1">
      <c r="A2513" s="38"/>
      <c r="B2513" s="44"/>
      <c r="C2513" s="285" t="s">
        <v>2802</v>
      </c>
      <c r="D2513" s="286" t="s">
        <v>2802</v>
      </c>
      <c r="E2513" s="287" t="s">
        <v>28</v>
      </c>
      <c r="F2513" s="288">
        <v>1</v>
      </c>
      <c r="G2513" s="38"/>
      <c r="H2513" s="44"/>
    </row>
    <row r="2514" spans="1:8" s="2" customFormat="1" ht="16.8" customHeight="1">
      <c r="A2514" s="38"/>
      <c r="B2514" s="44"/>
      <c r="C2514" s="289" t="s">
        <v>2802</v>
      </c>
      <c r="D2514" s="289" t="s">
        <v>3305</v>
      </c>
      <c r="E2514" s="17" t="s">
        <v>28</v>
      </c>
      <c r="F2514" s="290">
        <v>1</v>
      </c>
      <c r="G2514" s="38"/>
      <c r="H2514" s="44"/>
    </row>
    <row r="2515" spans="1:8" s="2" customFormat="1" ht="16.8" customHeight="1">
      <c r="A2515" s="38"/>
      <c r="B2515" s="44"/>
      <c r="C2515" s="291" t="s">
        <v>6060</v>
      </c>
      <c r="D2515" s="38"/>
      <c r="E2515" s="38"/>
      <c r="F2515" s="38"/>
      <c r="G2515" s="38"/>
      <c r="H2515" s="44"/>
    </row>
    <row r="2516" spans="1:8" s="2" customFormat="1" ht="16.8" customHeight="1">
      <c r="A2516" s="38"/>
      <c r="B2516" s="44"/>
      <c r="C2516" s="289" t="s">
        <v>3300</v>
      </c>
      <c r="D2516" s="289" t="s">
        <v>3301</v>
      </c>
      <c r="E2516" s="17" t="s">
        <v>3302</v>
      </c>
      <c r="F2516" s="290">
        <v>3</v>
      </c>
      <c r="G2516" s="38"/>
      <c r="H2516" s="44"/>
    </row>
    <row r="2517" spans="1:8" s="2" customFormat="1" ht="16.8" customHeight="1">
      <c r="A2517" s="38"/>
      <c r="B2517" s="44"/>
      <c r="C2517" s="285" t="s">
        <v>201</v>
      </c>
      <c r="D2517" s="286" t="s">
        <v>201</v>
      </c>
      <c r="E2517" s="287" t="s">
        <v>28</v>
      </c>
      <c r="F2517" s="288">
        <v>1</v>
      </c>
      <c r="G2517" s="38"/>
      <c r="H2517" s="44"/>
    </row>
    <row r="2518" spans="1:8" s="2" customFormat="1" ht="16.8" customHeight="1">
      <c r="A2518" s="38"/>
      <c r="B2518" s="44"/>
      <c r="C2518" s="289" t="s">
        <v>201</v>
      </c>
      <c r="D2518" s="289" t="s">
        <v>3312</v>
      </c>
      <c r="E2518" s="17" t="s">
        <v>28</v>
      </c>
      <c r="F2518" s="290">
        <v>1</v>
      </c>
      <c r="G2518" s="38"/>
      <c r="H2518" s="44"/>
    </row>
    <row r="2519" spans="1:8" s="2" customFormat="1" ht="16.8" customHeight="1">
      <c r="A2519" s="38"/>
      <c r="B2519" s="44"/>
      <c r="C2519" s="285" t="s">
        <v>3318</v>
      </c>
      <c r="D2519" s="286" t="s">
        <v>3318</v>
      </c>
      <c r="E2519" s="287" t="s">
        <v>28</v>
      </c>
      <c r="F2519" s="288">
        <v>1</v>
      </c>
      <c r="G2519" s="38"/>
      <c r="H2519" s="44"/>
    </row>
    <row r="2520" spans="1:8" s="2" customFormat="1" ht="16.8" customHeight="1">
      <c r="A2520" s="38"/>
      <c r="B2520" s="44"/>
      <c r="C2520" s="289" t="s">
        <v>3318</v>
      </c>
      <c r="D2520" s="289" t="s">
        <v>3319</v>
      </c>
      <c r="E2520" s="17" t="s">
        <v>28</v>
      </c>
      <c r="F2520" s="290">
        <v>1</v>
      </c>
      <c r="G2520" s="38"/>
      <c r="H2520" s="44"/>
    </row>
    <row r="2521" spans="1:8" s="2" customFormat="1" ht="16.8" customHeight="1">
      <c r="A2521" s="38"/>
      <c r="B2521" s="44"/>
      <c r="C2521" s="285" t="s">
        <v>2804</v>
      </c>
      <c r="D2521" s="286" t="s">
        <v>2804</v>
      </c>
      <c r="E2521" s="287" t="s">
        <v>28</v>
      </c>
      <c r="F2521" s="288">
        <v>1</v>
      </c>
      <c r="G2521" s="38"/>
      <c r="H2521" s="44"/>
    </row>
    <row r="2522" spans="1:8" s="2" customFormat="1" ht="16.8" customHeight="1">
      <c r="A2522" s="38"/>
      <c r="B2522" s="44"/>
      <c r="C2522" s="289" t="s">
        <v>2804</v>
      </c>
      <c r="D2522" s="289" t="s">
        <v>3324</v>
      </c>
      <c r="E2522" s="17" t="s">
        <v>28</v>
      </c>
      <c r="F2522" s="290">
        <v>1</v>
      </c>
      <c r="G2522" s="38"/>
      <c r="H2522" s="44"/>
    </row>
    <row r="2523" spans="1:8" s="2" customFormat="1" ht="16.8" customHeight="1">
      <c r="A2523" s="38"/>
      <c r="B2523" s="44"/>
      <c r="C2523" s="291" t="s">
        <v>6060</v>
      </c>
      <c r="D2523" s="38"/>
      <c r="E2523" s="38"/>
      <c r="F2523" s="38"/>
      <c r="G2523" s="38"/>
      <c r="H2523" s="44"/>
    </row>
    <row r="2524" spans="1:8" s="2" customFormat="1" ht="16.8" customHeight="1">
      <c r="A2524" s="38"/>
      <c r="B2524" s="44"/>
      <c r="C2524" s="289" t="s">
        <v>3320</v>
      </c>
      <c r="D2524" s="289" t="s">
        <v>3321</v>
      </c>
      <c r="E2524" s="17" t="s">
        <v>534</v>
      </c>
      <c r="F2524" s="290">
        <v>2</v>
      </c>
      <c r="G2524" s="38"/>
      <c r="H2524" s="44"/>
    </row>
    <row r="2525" spans="1:8" s="2" customFormat="1" ht="16.8" customHeight="1">
      <c r="A2525" s="38"/>
      <c r="B2525" s="44"/>
      <c r="C2525" s="285" t="s">
        <v>2581</v>
      </c>
      <c r="D2525" s="286" t="s">
        <v>2581</v>
      </c>
      <c r="E2525" s="287" t="s">
        <v>28</v>
      </c>
      <c r="F2525" s="288">
        <v>2.366</v>
      </c>
      <c r="G2525" s="38"/>
      <c r="H2525" s="44"/>
    </row>
    <row r="2526" spans="1:8" s="2" customFormat="1" ht="16.8" customHeight="1">
      <c r="A2526" s="38"/>
      <c r="B2526" s="44"/>
      <c r="C2526" s="289" t="s">
        <v>28</v>
      </c>
      <c r="D2526" s="289" t="s">
        <v>2864</v>
      </c>
      <c r="E2526" s="17" t="s">
        <v>28</v>
      </c>
      <c r="F2526" s="290">
        <v>0</v>
      </c>
      <c r="G2526" s="38"/>
      <c r="H2526" s="44"/>
    </row>
    <row r="2527" spans="1:8" s="2" customFormat="1" ht="16.8" customHeight="1">
      <c r="A2527" s="38"/>
      <c r="B2527" s="44"/>
      <c r="C2527" s="289" t="s">
        <v>2581</v>
      </c>
      <c r="D2527" s="289" t="s">
        <v>2865</v>
      </c>
      <c r="E2527" s="17" t="s">
        <v>28</v>
      </c>
      <c r="F2527" s="290">
        <v>2.366</v>
      </c>
      <c r="G2527" s="38"/>
      <c r="H2527" s="44"/>
    </row>
    <row r="2528" spans="1:8" s="2" customFormat="1" ht="16.8" customHeight="1">
      <c r="A2528" s="38"/>
      <c r="B2528" s="44"/>
      <c r="C2528" s="291" t="s">
        <v>6060</v>
      </c>
      <c r="D2528" s="38"/>
      <c r="E2528" s="38"/>
      <c r="F2528" s="38"/>
      <c r="G2528" s="38"/>
      <c r="H2528" s="44"/>
    </row>
    <row r="2529" spans="1:8" s="2" customFormat="1" ht="16.8" customHeight="1">
      <c r="A2529" s="38"/>
      <c r="B2529" s="44"/>
      <c r="C2529" s="289" t="s">
        <v>2860</v>
      </c>
      <c r="D2529" s="289" t="s">
        <v>2861</v>
      </c>
      <c r="E2529" s="17" t="s">
        <v>398</v>
      </c>
      <c r="F2529" s="290">
        <v>3.971</v>
      </c>
      <c r="G2529" s="38"/>
      <c r="H2529" s="44"/>
    </row>
    <row r="2530" spans="1:8" s="2" customFormat="1" ht="16.8" customHeight="1">
      <c r="A2530" s="38"/>
      <c r="B2530" s="44"/>
      <c r="C2530" s="285" t="s">
        <v>2806</v>
      </c>
      <c r="D2530" s="286" t="s">
        <v>2806</v>
      </c>
      <c r="E2530" s="287" t="s">
        <v>28</v>
      </c>
      <c r="F2530" s="288">
        <v>1</v>
      </c>
      <c r="G2530" s="38"/>
      <c r="H2530" s="44"/>
    </row>
    <row r="2531" spans="1:8" s="2" customFormat="1" ht="16.8" customHeight="1">
      <c r="A2531" s="38"/>
      <c r="B2531" s="44"/>
      <c r="C2531" s="289" t="s">
        <v>2806</v>
      </c>
      <c r="D2531" s="289" t="s">
        <v>3324</v>
      </c>
      <c r="E2531" s="17" t="s">
        <v>28</v>
      </c>
      <c r="F2531" s="290">
        <v>1</v>
      </c>
      <c r="G2531" s="38"/>
      <c r="H2531" s="44"/>
    </row>
    <row r="2532" spans="1:8" s="2" customFormat="1" ht="16.8" customHeight="1">
      <c r="A2532" s="38"/>
      <c r="B2532" s="44"/>
      <c r="C2532" s="291" t="s">
        <v>6060</v>
      </c>
      <c r="D2532" s="38"/>
      <c r="E2532" s="38"/>
      <c r="F2532" s="38"/>
      <c r="G2532" s="38"/>
      <c r="H2532" s="44"/>
    </row>
    <row r="2533" spans="1:8" s="2" customFormat="1" ht="16.8" customHeight="1">
      <c r="A2533" s="38"/>
      <c r="B2533" s="44"/>
      <c r="C2533" s="289" t="s">
        <v>3327</v>
      </c>
      <c r="D2533" s="289" t="s">
        <v>3328</v>
      </c>
      <c r="E2533" s="17" t="s">
        <v>534</v>
      </c>
      <c r="F2533" s="290">
        <v>2</v>
      </c>
      <c r="G2533" s="38"/>
      <c r="H2533" s="44"/>
    </row>
    <row r="2534" spans="1:8" s="2" customFormat="1" ht="16.8" customHeight="1">
      <c r="A2534" s="38"/>
      <c r="B2534" s="44"/>
      <c r="C2534" s="285" t="s">
        <v>3339</v>
      </c>
      <c r="D2534" s="286" t="s">
        <v>3339</v>
      </c>
      <c r="E2534" s="287" t="s">
        <v>28</v>
      </c>
      <c r="F2534" s="288">
        <v>1</v>
      </c>
      <c r="G2534" s="38"/>
      <c r="H2534" s="44"/>
    </row>
    <row r="2535" spans="1:8" s="2" customFormat="1" ht="16.8" customHeight="1">
      <c r="A2535" s="38"/>
      <c r="B2535" s="44"/>
      <c r="C2535" s="289" t="s">
        <v>3339</v>
      </c>
      <c r="D2535" s="289" t="s">
        <v>3340</v>
      </c>
      <c r="E2535" s="17" t="s">
        <v>28</v>
      </c>
      <c r="F2535" s="290">
        <v>1</v>
      </c>
      <c r="G2535" s="38"/>
      <c r="H2535" s="44"/>
    </row>
    <row r="2536" spans="1:8" s="2" customFormat="1" ht="16.8" customHeight="1">
      <c r="A2536" s="38"/>
      <c r="B2536" s="44"/>
      <c r="C2536" s="285" t="s">
        <v>3346</v>
      </c>
      <c r="D2536" s="286" t="s">
        <v>3346</v>
      </c>
      <c r="E2536" s="287" t="s">
        <v>28</v>
      </c>
      <c r="F2536" s="288">
        <v>1</v>
      </c>
      <c r="G2536" s="38"/>
      <c r="H2536" s="44"/>
    </row>
    <row r="2537" spans="1:8" s="2" customFormat="1" ht="16.8" customHeight="1">
      <c r="A2537" s="38"/>
      <c r="B2537" s="44"/>
      <c r="C2537" s="289" t="s">
        <v>3346</v>
      </c>
      <c r="D2537" s="289" t="s">
        <v>3347</v>
      </c>
      <c r="E2537" s="17" t="s">
        <v>28</v>
      </c>
      <c r="F2537" s="290">
        <v>1</v>
      </c>
      <c r="G2537" s="38"/>
      <c r="H2537" s="44"/>
    </row>
    <row r="2538" spans="1:8" s="2" customFormat="1" ht="16.8" customHeight="1">
      <c r="A2538" s="38"/>
      <c r="B2538" s="44"/>
      <c r="C2538" s="285" t="s">
        <v>3352</v>
      </c>
      <c r="D2538" s="286" t="s">
        <v>3352</v>
      </c>
      <c r="E2538" s="287" t="s">
        <v>28</v>
      </c>
      <c r="F2538" s="288">
        <v>106.87</v>
      </c>
      <c r="G2538" s="38"/>
      <c r="H2538" s="44"/>
    </row>
    <row r="2539" spans="1:8" s="2" customFormat="1" ht="16.8" customHeight="1">
      <c r="A2539" s="38"/>
      <c r="B2539" s="44"/>
      <c r="C2539" s="289" t="s">
        <v>3352</v>
      </c>
      <c r="D2539" s="289" t="s">
        <v>3353</v>
      </c>
      <c r="E2539" s="17" t="s">
        <v>28</v>
      </c>
      <c r="F2539" s="290">
        <v>106.87</v>
      </c>
      <c r="G2539" s="38"/>
      <c r="H2539" s="44"/>
    </row>
    <row r="2540" spans="1:8" s="2" customFormat="1" ht="16.8" customHeight="1">
      <c r="A2540" s="38"/>
      <c r="B2540" s="44"/>
      <c r="C2540" s="285" t="s">
        <v>208</v>
      </c>
      <c r="D2540" s="286" t="s">
        <v>208</v>
      </c>
      <c r="E2540" s="287" t="s">
        <v>28</v>
      </c>
      <c r="F2540" s="288">
        <v>106.87</v>
      </c>
      <c r="G2540" s="38"/>
      <c r="H2540" s="44"/>
    </row>
    <row r="2541" spans="1:8" s="2" customFormat="1" ht="16.8" customHeight="1">
      <c r="A2541" s="38"/>
      <c r="B2541" s="44"/>
      <c r="C2541" s="289" t="s">
        <v>208</v>
      </c>
      <c r="D2541" s="289" t="s">
        <v>3358</v>
      </c>
      <c r="E2541" s="17" t="s">
        <v>28</v>
      </c>
      <c r="F2541" s="290">
        <v>106.87</v>
      </c>
      <c r="G2541" s="38"/>
      <c r="H2541" s="44"/>
    </row>
    <row r="2542" spans="1:8" s="2" customFormat="1" ht="16.8" customHeight="1">
      <c r="A2542" s="38"/>
      <c r="B2542" s="44"/>
      <c r="C2542" s="285" t="s">
        <v>3364</v>
      </c>
      <c r="D2542" s="286" t="s">
        <v>3364</v>
      </c>
      <c r="E2542" s="287" t="s">
        <v>28</v>
      </c>
      <c r="F2542" s="288">
        <v>1</v>
      </c>
      <c r="G2542" s="38"/>
      <c r="H2542" s="44"/>
    </row>
    <row r="2543" spans="1:8" s="2" customFormat="1" ht="16.8" customHeight="1">
      <c r="A2543" s="38"/>
      <c r="B2543" s="44"/>
      <c r="C2543" s="289" t="s">
        <v>3364</v>
      </c>
      <c r="D2543" s="289" t="s">
        <v>3365</v>
      </c>
      <c r="E2543" s="17" t="s">
        <v>28</v>
      </c>
      <c r="F2543" s="290">
        <v>1</v>
      </c>
      <c r="G2543" s="38"/>
      <c r="H2543" s="44"/>
    </row>
    <row r="2544" spans="1:8" s="2" customFormat="1" ht="16.8" customHeight="1">
      <c r="A2544" s="38"/>
      <c r="B2544" s="44"/>
      <c r="C2544" s="285" t="s">
        <v>3371</v>
      </c>
      <c r="D2544" s="286" t="s">
        <v>3371</v>
      </c>
      <c r="E2544" s="287" t="s">
        <v>28</v>
      </c>
      <c r="F2544" s="288">
        <v>1</v>
      </c>
      <c r="G2544" s="38"/>
      <c r="H2544" s="44"/>
    </row>
    <row r="2545" spans="1:8" s="2" customFormat="1" ht="16.8" customHeight="1">
      <c r="A2545" s="38"/>
      <c r="B2545" s="44"/>
      <c r="C2545" s="289" t="s">
        <v>3371</v>
      </c>
      <c r="D2545" s="289" t="s">
        <v>3372</v>
      </c>
      <c r="E2545" s="17" t="s">
        <v>28</v>
      </c>
      <c r="F2545" s="290">
        <v>1</v>
      </c>
      <c r="G2545" s="38"/>
      <c r="H2545" s="44"/>
    </row>
    <row r="2546" spans="1:8" s="2" customFormat="1" ht="16.8" customHeight="1">
      <c r="A2546" s="38"/>
      <c r="B2546" s="44"/>
      <c r="C2546" s="285" t="s">
        <v>3378</v>
      </c>
      <c r="D2546" s="286" t="s">
        <v>3378</v>
      </c>
      <c r="E2546" s="287" t="s">
        <v>28</v>
      </c>
      <c r="F2546" s="288">
        <v>1</v>
      </c>
      <c r="G2546" s="38"/>
      <c r="H2546" s="44"/>
    </row>
    <row r="2547" spans="1:8" s="2" customFormat="1" ht="16.8" customHeight="1">
      <c r="A2547" s="38"/>
      <c r="B2547" s="44"/>
      <c r="C2547" s="289" t="s">
        <v>3378</v>
      </c>
      <c r="D2547" s="289" t="s">
        <v>3379</v>
      </c>
      <c r="E2547" s="17" t="s">
        <v>28</v>
      </c>
      <c r="F2547" s="290">
        <v>1</v>
      </c>
      <c r="G2547" s="38"/>
      <c r="H2547" s="44"/>
    </row>
    <row r="2548" spans="1:8" s="2" customFormat="1" ht="16.8" customHeight="1">
      <c r="A2548" s="38"/>
      <c r="B2548" s="44"/>
      <c r="C2548" s="285" t="s">
        <v>3386</v>
      </c>
      <c r="D2548" s="286" t="s">
        <v>3386</v>
      </c>
      <c r="E2548" s="287" t="s">
        <v>28</v>
      </c>
      <c r="F2548" s="288">
        <v>1</v>
      </c>
      <c r="G2548" s="38"/>
      <c r="H2548" s="44"/>
    </row>
    <row r="2549" spans="1:8" s="2" customFormat="1" ht="16.8" customHeight="1">
      <c r="A2549" s="38"/>
      <c r="B2549" s="44"/>
      <c r="C2549" s="289" t="s">
        <v>3386</v>
      </c>
      <c r="D2549" s="289" t="s">
        <v>3387</v>
      </c>
      <c r="E2549" s="17" t="s">
        <v>28</v>
      </c>
      <c r="F2549" s="290">
        <v>1</v>
      </c>
      <c r="G2549" s="38"/>
      <c r="H2549" s="44"/>
    </row>
    <row r="2550" spans="1:8" s="2" customFormat="1" ht="16.8" customHeight="1">
      <c r="A2550" s="38"/>
      <c r="B2550" s="44"/>
      <c r="C2550" s="285" t="s">
        <v>210</v>
      </c>
      <c r="D2550" s="286" t="s">
        <v>210</v>
      </c>
      <c r="E2550" s="287" t="s">
        <v>28</v>
      </c>
      <c r="F2550" s="288">
        <v>2</v>
      </c>
      <c r="G2550" s="38"/>
      <c r="H2550" s="44"/>
    </row>
    <row r="2551" spans="1:8" s="2" customFormat="1" ht="16.8" customHeight="1">
      <c r="A2551" s="38"/>
      <c r="B2551" s="44"/>
      <c r="C2551" s="289" t="s">
        <v>210</v>
      </c>
      <c r="D2551" s="289" t="s">
        <v>3393</v>
      </c>
      <c r="E2551" s="17" t="s">
        <v>28</v>
      </c>
      <c r="F2551" s="290">
        <v>2</v>
      </c>
      <c r="G2551" s="38"/>
      <c r="H2551" s="44"/>
    </row>
    <row r="2552" spans="1:8" s="2" customFormat="1" ht="16.8" customHeight="1">
      <c r="A2552" s="38"/>
      <c r="B2552" s="44"/>
      <c r="C2552" s="285" t="s">
        <v>2500</v>
      </c>
      <c r="D2552" s="286" t="s">
        <v>2500</v>
      </c>
      <c r="E2552" s="287" t="s">
        <v>28</v>
      </c>
      <c r="F2552" s="288">
        <v>6.19</v>
      </c>
      <c r="G2552" s="38"/>
      <c r="H2552" s="44"/>
    </row>
    <row r="2553" spans="1:8" s="2" customFormat="1" ht="16.8" customHeight="1">
      <c r="A2553" s="38"/>
      <c r="B2553" s="44"/>
      <c r="C2553" s="289" t="s">
        <v>2500</v>
      </c>
      <c r="D2553" s="289" t="s">
        <v>2677</v>
      </c>
      <c r="E2553" s="17" t="s">
        <v>28</v>
      </c>
      <c r="F2553" s="290">
        <v>6.19</v>
      </c>
      <c r="G2553" s="38"/>
      <c r="H2553" s="44"/>
    </row>
    <row r="2554" spans="1:8" s="2" customFormat="1" ht="16.8" customHeight="1">
      <c r="A2554" s="38"/>
      <c r="B2554" s="44"/>
      <c r="C2554" s="291" t="s">
        <v>6060</v>
      </c>
      <c r="D2554" s="38"/>
      <c r="E2554" s="38"/>
      <c r="F2554" s="38"/>
      <c r="G2554" s="38"/>
      <c r="H2554" s="44"/>
    </row>
    <row r="2555" spans="1:8" s="2" customFormat="1" ht="16.8" customHeight="1">
      <c r="A2555" s="38"/>
      <c r="B2555" s="44"/>
      <c r="C2555" s="289" t="s">
        <v>2662</v>
      </c>
      <c r="D2555" s="289" t="s">
        <v>2663</v>
      </c>
      <c r="E2555" s="17" t="s">
        <v>355</v>
      </c>
      <c r="F2555" s="290">
        <v>18.89</v>
      </c>
      <c r="G2555" s="38"/>
      <c r="H2555" s="44"/>
    </row>
    <row r="2556" spans="1:8" s="2" customFormat="1" ht="16.8" customHeight="1">
      <c r="A2556" s="38"/>
      <c r="B2556" s="44"/>
      <c r="C2556" s="285" t="s">
        <v>2586</v>
      </c>
      <c r="D2556" s="286" t="s">
        <v>2586</v>
      </c>
      <c r="E2556" s="287" t="s">
        <v>28</v>
      </c>
      <c r="F2556" s="288">
        <v>1</v>
      </c>
      <c r="G2556" s="38"/>
      <c r="H2556" s="44"/>
    </row>
    <row r="2557" spans="1:8" s="2" customFormat="1" ht="16.8" customHeight="1">
      <c r="A2557" s="38"/>
      <c r="B2557" s="44"/>
      <c r="C2557" s="289" t="s">
        <v>2586</v>
      </c>
      <c r="D2557" s="289" t="s">
        <v>3134</v>
      </c>
      <c r="E2557" s="17" t="s">
        <v>28</v>
      </c>
      <c r="F2557" s="290">
        <v>1</v>
      </c>
      <c r="G2557" s="38"/>
      <c r="H2557" s="44"/>
    </row>
    <row r="2558" spans="1:8" s="2" customFormat="1" ht="16.8" customHeight="1">
      <c r="A2558" s="38"/>
      <c r="B2558" s="44"/>
      <c r="C2558" s="291" t="s">
        <v>6060</v>
      </c>
      <c r="D2558" s="38"/>
      <c r="E2558" s="38"/>
      <c r="F2558" s="38"/>
      <c r="G2558" s="38"/>
      <c r="H2558" s="44"/>
    </row>
    <row r="2559" spans="1:8" s="2" customFormat="1" ht="16.8" customHeight="1">
      <c r="A2559" s="38"/>
      <c r="B2559" s="44"/>
      <c r="C2559" s="289" t="s">
        <v>3769</v>
      </c>
      <c r="D2559" s="289" t="s">
        <v>3770</v>
      </c>
      <c r="E2559" s="17" t="s">
        <v>534</v>
      </c>
      <c r="F2559" s="290">
        <v>76</v>
      </c>
      <c r="G2559" s="38"/>
      <c r="H2559" s="44"/>
    </row>
    <row r="2560" spans="1:8" s="2" customFormat="1" ht="16.8" customHeight="1">
      <c r="A2560" s="38"/>
      <c r="B2560" s="44"/>
      <c r="C2560" s="285" t="s">
        <v>2810</v>
      </c>
      <c r="D2560" s="286" t="s">
        <v>2810</v>
      </c>
      <c r="E2560" s="287" t="s">
        <v>28</v>
      </c>
      <c r="F2560" s="288">
        <v>1</v>
      </c>
      <c r="G2560" s="38"/>
      <c r="H2560" s="44"/>
    </row>
    <row r="2561" spans="1:8" s="2" customFormat="1" ht="16.8" customHeight="1">
      <c r="A2561" s="38"/>
      <c r="B2561" s="44"/>
      <c r="C2561" s="289" t="s">
        <v>2810</v>
      </c>
      <c r="D2561" s="289" t="s">
        <v>3399</v>
      </c>
      <c r="E2561" s="17" t="s">
        <v>28</v>
      </c>
      <c r="F2561" s="290">
        <v>1</v>
      </c>
      <c r="G2561" s="38"/>
      <c r="H2561" s="44"/>
    </row>
    <row r="2562" spans="1:8" s="2" customFormat="1" ht="16.8" customHeight="1">
      <c r="A2562" s="38"/>
      <c r="B2562" s="44"/>
      <c r="C2562" s="291" t="s">
        <v>6060</v>
      </c>
      <c r="D2562" s="38"/>
      <c r="E2562" s="38"/>
      <c r="F2562" s="38"/>
      <c r="G2562" s="38"/>
      <c r="H2562" s="44"/>
    </row>
    <row r="2563" spans="1:8" s="2" customFormat="1" ht="16.8" customHeight="1">
      <c r="A2563" s="38"/>
      <c r="B2563" s="44"/>
      <c r="C2563" s="289" t="s">
        <v>3394</v>
      </c>
      <c r="D2563" s="289" t="s">
        <v>3395</v>
      </c>
      <c r="E2563" s="17" t="s">
        <v>534</v>
      </c>
      <c r="F2563" s="290">
        <v>7</v>
      </c>
      <c r="G2563" s="38"/>
      <c r="H2563" s="44"/>
    </row>
    <row r="2564" spans="1:8" s="2" customFormat="1" ht="16.8" customHeight="1">
      <c r="A2564" s="38"/>
      <c r="B2564" s="44"/>
      <c r="C2564" s="285" t="s">
        <v>3418</v>
      </c>
      <c r="D2564" s="286" t="s">
        <v>3418</v>
      </c>
      <c r="E2564" s="287" t="s">
        <v>28</v>
      </c>
      <c r="F2564" s="288">
        <v>2</v>
      </c>
      <c r="G2564" s="38"/>
      <c r="H2564" s="44"/>
    </row>
    <row r="2565" spans="1:8" s="2" customFormat="1" ht="16.8" customHeight="1">
      <c r="A2565" s="38"/>
      <c r="B2565" s="44"/>
      <c r="C2565" s="289" t="s">
        <v>3418</v>
      </c>
      <c r="D2565" s="289" t="s">
        <v>3419</v>
      </c>
      <c r="E2565" s="17" t="s">
        <v>28</v>
      </c>
      <c r="F2565" s="290">
        <v>2</v>
      </c>
      <c r="G2565" s="38"/>
      <c r="H2565" s="44"/>
    </row>
    <row r="2566" spans="1:8" s="2" customFormat="1" ht="16.8" customHeight="1">
      <c r="A2566" s="38"/>
      <c r="B2566" s="44"/>
      <c r="C2566" s="285" t="s">
        <v>3497</v>
      </c>
      <c r="D2566" s="286" t="s">
        <v>3497</v>
      </c>
      <c r="E2566" s="287" t="s">
        <v>28</v>
      </c>
      <c r="F2566" s="288">
        <v>2</v>
      </c>
      <c r="G2566" s="38"/>
      <c r="H2566" s="44"/>
    </row>
    <row r="2567" spans="1:8" s="2" customFormat="1" ht="16.8" customHeight="1">
      <c r="A2567" s="38"/>
      <c r="B2567" s="44"/>
      <c r="C2567" s="289" t="s">
        <v>3497</v>
      </c>
      <c r="D2567" s="289" t="s">
        <v>3498</v>
      </c>
      <c r="E2567" s="17" t="s">
        <v>28</v>
      </c>
      <c r="F2567" s="290">
        <v>2</v>
      </c>
      <c r="G2567" s="38"/>
      <c r="H2567" s="44"/>
    </row>
    <row r="2568" spans="1:8" s="2" customFormat="1" ht="16.8" customHeight="1">
      <c r="A2568" s="38"/>
      <c r="B2568" s="44"/>
      <c r="C2568" s="285" t="s">
        <v>3536</v>
      </c>
      <c r="D2568" s="286" t="s">
        <v>3536</v>
      </c>
      <c r="E2568" s="287" t="s">
        <v>28</v>
      </c>
      <c r="F2568" s="288">
        <v>6</v>
      </c>
      <c r="G2568" s="38"/>
      <c r="H2568" s="44"/>
    </row>
    <row r="2569" spans="1:8" s="2" customFormat="1" ht="16.8" customHeight="1">
      <c r="A2569" s="38"/>
      <c r="B2569" s="44"/>
      <c r="C2569" s="289" t="s">
        <v>3536</v>
      </c>
      <c r="D2569" s="289" t="s">
        <v>3537</v>
      </c>
      <c r="E2569" s="17" t="s">
        <v>28</v>
      </c>
      <c r="F2569" s="290">
        <v>6</v>
      </c>
      <c r="G2569" s="38"/>
      <c r="H2569" s="44"/>
    </row>
    <row r="2570" spans="1:8" s="2" customFormat="1" ht="16.8" customHeight="1">
      <c r="A2570" s="38"/>
      <c r="B2570" s="44"/>
      <c r="C2570" s="285" t="s">
        <v>3544</v>
      </c>
      <c r="D2570" s="286" t="s">
        <v>3544</v>
      </c>
      <c r="E2570" s="287" t="s">
        <v>28</v>
      </c>
      <c r="F2570" s="288">
        <v>7</v>
      </c>
      <c r="G2570" s="38"/>
      <c r="H2570" s="44"/>
    </row>
    <row r="2571" spans="1:8" s="2" customFormat="1" ht="16.8" customHeight="1">
      <c r="A2571" s="38"/>
      <c r="B2571" s="44"/>
      <c r="C2571" s="289" t="s">
        <v>3544</v>
      </c>
      <c r="D2571" s="289" t="s">
        <v>3545</v>
      </c>
      <c r="E2571" s="17" t="s">
        <v>28</v>
      </c>
      <c r="F2571" s="290">
        <v>7</v>
      </c>
      <c r="G2571" s="38"/>
      <c r="H2571" s="44"/>
    </row>
    <row r="2572" spans="1:8" s="2" customFormat="1" ht="16.8" customHeight="1">
      <c r="A2572" s="38"/>
      <c r="B2572" s="44"/>
      <c r="C2572" s="285" t="s">
        <v>3564</v>
      </c>
      <c r="D2572" s="286" t="s">
        <v>3564</v>
      </c>
      <c r="E2572" s="287" t="s">
        <v>28</v>
      </c>
      <c r="F2572" s="288">
        <v>2</v>
      </c>
      <c r="G2572" s="38"/>
      <c r="H2572" s="44"/>
    </row>
    <row r="2573" spans="1:8" s="2" customFormat="1" ht="16.8" customHeight="1">
      <c r="A2573" s="38"/>
      <c r="B2573" s="44"/>
      <c r="C2573" s="289" t="s">
        <v>3564</v>
      </c>
      <c r="D2573" s="289" t="s">
        <v>3565</v>
      </c>
      <c r="E2573" s="17" t="s">
        <v>28</v>
      </c>
      <c r="F2573" s="290">
        <v>2</v>
      </c>
      <c r="G2573" s="38"/>
      <c r="H2573" s="44"/>
    </row>
    <row r="2574" spans="1:8" s="2" customFormat="1" ht="16.8" customHeight="1">
      <c r="A2574" s="38"/>
      <c r="B2574" s="44"/>
      <c r="C2574" s="285" t="s">
        <v>3662</v>
      </c>
      <c r="D2574" s="286" t="s">
        <v>3662</v>
      </c>
      <c r="E2574" s="287" t="s">
        <v>28</v>
      </c>
      <c r="F2574" s="288">
        <v>2</v>
      </c>
      <c r="G2574" s="38"/>
      <c r="H2574" s="44"/>
    </row>
    <row r="2575" spans="1:8" s="2" customFormat="1" ht="16.8" customHeight="1">
      <c r="A2575" s="38"/>
      <c r="B2575" s="44"/>
      <c r="C2575" s="289" t="s">
        <v>3662</v>
      </c>
      <c r="D2575" s="289" t="s">
        <v>3663</v>
      </c>
      <c r="E2575" s="17" t="s">
        <v>28</v>
      </c>
      <c r="F2575" s="290">
        <v>2</v>
      </c>
      <c r="G2575" s="38"/>
      <c r="H2575" s="44"/>
    </row>
    <row r="2576" spans="1:8" s="2" customFormat="1" ht="16.8" customHeight="1">
      <c r="A2576" s="38"/>
      <c r="B2576" s="44"/>
      <c r="C2576" s="285" t="s">
        <v>3669</v>
      </c>
      <c r="D2576" s="286" t="s">
        <v>3669</v>
      </c>
      <c r="E2576" s="287" t="s">
        <v>28</v>
      </c>
      <c r="F2576" s="288">
        <v>2</v>
      </c>
      <c r="G2576" s="38"/>
      <c r="H2576" s="44"/>
    </row>
    <row r="2577" spans="1:8" s="2" customFormat="1" ht="16.8" customHeight="1">
      <c r="A2577" s="38"/>
      <c r="B2577" s="44"/>
      <c r="C2577" s="289" t="s">
        <v>3669</v>
      </c>
      <c r="D2577" s="289" t="s">
        <v>3670</v>
      </c>
      <c r="E2577" s="17" t="s">
        <v>28</v>
      </c>
      <c r="F2577" s="290">
        <v>2</v>
      </c>
      <c r="G2577" s="38"/>
      <c r="H2577" s="44"/>
    </row>
    <row r="2578" spans="1:8" s="2" customFormat="1" ht="16.8" customHeight="1">
      <c r="A2578" s="38"/>
      <c r="B2578" s="44"/>
      <c r="C2578" s="285" t="s">
        <v>3684</v>
      </c>
      <c r="D2578" s="286" t="s">
        <v>3684</v>
      </c>
      <c r="E2578" s="287" t="s">
        <v>28</v>
      </c>
      <c r="F2578" s="288">
        <v>2</v>
      </c>
      <c r="G2578" s="38"/>
      <c r="H2578" s="44"/>
    </row>
    <row r="2579" spans="1:8" s="2" customFormat="1" ht="16.8" customHeight="1">
      <c r="A2579" s="38"/>
      <c r="B2579" s="44"/>
      <c r="C2579" s="289" t="s">
        <v>3684</v>
      </c>
      <c r="D2579" s="289" t="s">
        <v>3685</v>
      </c>
      <c r="E2579" s="17" t="s">
        <v>28</v>
      </c>
      <c r="F2579" s="290">
        <v>2</v>
      </c>
      <c r="G2579" s="38"/>
      <c r="H2579" s="44"/>
    </row>
    <row r="2580" spans="1:8" s="2" customFormat="1" ht="16.8" customHeight="1">
      <c r="A2580" s="38"/>
      <c r="B2580" s="44"/>
      <c r="C2580" s="285" t="s">
        <v>2842</v>
      </c>
      <c r="D2580" s="286" t="s">
        <v>2842</v>
      </c>
      <c r="E2580" s="287" t="s">
        <v>28</v>
      </c>
      <c r="F2580" s="288">
        <v>1</v>
      </c>
      <c r="G2580" s="38"/>
      <c r="H2580" s="44"/>
    </row>
    <row r="2581" spans="1:8" s="2" customFormat="1" ht="16.8" customHeight="1">
      <c r="A2581" s="38"/>
      <c r="B2581" s="44"/>
      <c r="C2581" s="289" t="s">
        <v>2842</v>
      </c>
      <c r="D2581" s="289" t="s">
        <v>3718</v>
      </c>
      <c r="E2581" s="17" t="s">
        <v>28</v>
      </c>
      <c r="F2581" s="290">
        <v>1</v>
      </c>
      <c r="G2581" s="38"/>
      <c r="H2581" s="44"/>
    </row>
    <row r="2582" spans="1:8" s="2" customFormat="1" ht="16.8" customHeight="1">
      <c r="A2582" s="38"/>
      <c r="B2582" s="44"/>
      <c r="C2582" s="291" t="s">
        <v>6060</v>
      </c>
      <c r="D2582" s="38"/>
      <c r="E2582" s="38"/>
      <c r="F2582" s="38"/>
      <c r="G2582" s="38"/>
      <c r="H2582" s="44"/>
    </row>
    <row r="2583" spans="1:8" s="2" customFormat="1" ht="16.8" customHeight="1">
      <c r="A2583" s="38"/>
      <c r="B2583" s="44"/>
      <c r="C2583" s="289" t="s">
        <v>3713</v>
      </c>
      <c r="D2583" s="289" t="s">
        <v>3714</v>
      </c>
      <c r="E2583" s="17" t="s">
        <v>534</v>
      </c>
      <c r="F2583" s="290">
        <v>6</v>
      </c>
      <c r="G2583" s="38"/>
      <c r="H2583" s="44"/>
    </row>
    <row r="2584" spans="1:8" s="2" customFormat="1" ht="16.8" customHeight="1">
      <c r="A2584" s="38"/>
      <c r="B2584" s="44"/>
      <c r="C2584" s="285" t="s">
        <v>3766</v>
      </c>
      <c r="D2584" s="286" t="s">
        <v>3766</v>
      </c>
      <c r="E2584" s="287" t="s">
        <v>28</v>
      </c>
      <c r="F2584" s="288">
        <v>4.05</v>
      </c>
      <c r="G2584" s="38"/>
      <c r="H2584" s="44"/>
    </row>
    <row r="2585" spans="1:8" s="2" customFormat="1" ht="16.8" customHeight="1">
      <c r="A2585" s="38"/>
      <c r="B2585" s="44"/>
      <c r="C2585" s="289" t="s">
        <v>3766</v>
      </c>
      <c r="D2585" s="289" t="s">
        <v>3767</v>
      </c>
      <c r="E2585" s="17" t="s">
        <v>28</v>
      </c>
      <c r="F2585" s="290">
        <v>4.05</v>
      </c>
      <c r="G2585" s="38"/>
      <c r="H2585" s="44"/>
    </row>
    <row r="2586" spans="1:8" s="2" customFormat="1" ht="16.8" customHeight="1">
      <c r="A2586" s="38"/>
      <c r="B2586" s="44"/>
      <c r="C2586" s="285" t="s">
        <v>3853</v>
      </c>
      <c r="D2586" s="286" t="s">
        <v>3853</v>
      </c>
      <c r="E2586" s="287" t="s">
        <v>28</v>
      </c>
      <c r="F2586" s="288">
        <v>2</v>
      </c>
      <c r="G2586" s="38"/>
      <c r="H2586" s="44"/>
    </row>
    <row r="2587" spans="1:8" s="2" customFormat="1" ht="16.8" customHeight="1">
      <c r="A2587" s="38"/>
      <c r="B2587" s="44"/>
      <c r="C2587" s="289" t="s">
        <v>3853</v>
      </c>
      <c r="D2587" s="289" t="s">
        <v>3854</v>
      </c>
      <c r="E2587" s="17" t="s">
        <v>28</v>
      </c>
      <c r="F2587" s="290">
        <v>2</v>
      </c>
      <c r="G2587" s="38"/>
      <c r="H2587" s="44"/>
    </row>
    <row r="2588" spans="1:8" s="2" customFormat="1" ht="16.8" customHeight="1">
      <c r="A2588" s="38"/>
      <c r="B2588" s="44"/>
      <c r="C2588" s="285" t="s">
        <v>3860</v>
      </c>
      <c r="D2588" s="286" t="s">
        <v>3860</v>
      </c>
      <c r="E2588" s="287" t="s">
        <v>28</v>
      </c>
      <c r="F2588" s="288">
        <v>3</v>
      </c>
      <c r="G2588" s="38"/>
      <c r="H2588" s="44"/>
    </row>
    <row r="2589" spans="1:8" s="2" customFormat="1" ht="16.8" customHeight="1">
      <c r="A2589" s="38"/>
      <c r="B2589" s="44"/>
      <c r="C2589" s="289" t="s">
        <v>3860</v>
      </c>
      <c r="D2589" s="289" t="s">
        <v>3861</v>
      </c>
      <c r="E2589" s="17" t="s">
        <v>28</v>
      </c>
      <c r="F2589" s="290">
        <v>3</v>
      </c>
      <c r="G2589" s="38"/>
      <c r="H2589" s="44"/>
    </row>
    <row r="2590" spans="1:8" s="2" customFormat="1" ht="16.8" customHeight="1">
      <c r="A2590" s="38"/>
      <c r="B2590" s="44"/>
      <c r="C2590" s="285" t="s">
        <v>155</v>
      </c>
      <c r="D2590" s="286" t="s">
        <v>155</v>
      </c>
      <c r="E2590" s="287" t="s">
        <v>28</v>
      </c>
      <c r="F2590" s="288">
        <v>3.49</v>
      </c>
      <c r="G2590" s="38"/>
      <c r="H2590" s="44"/>
    </row>
    <row r="2591" spans="1:8" s="2" customFormat="1" ht="16.8" customHeight="1">
      <c r="A2591" s="38"/>
      <c r="B2591" s="44"/>
      <c r="C2591" s="289" t="s">
        <v>155</v>
      </c>
      <c r="D2591" s="289" t="s">
        <v>3873</v>
      </c>
      <c r="E2591" s="17" t="s">
        <v>28</v>
      </c>
      <c r="F2591" s="290">
        <v>3.49</v>
      </c>
      <c r="G2591" s="38"/>
      <c r="H2591" s="44"/>
    </row>
    <row r="2592" spans="1:8" s="2" customFormat="1" ht="16.8" customHeight="1">
      <c r="A2592" s="38"/>
      <c r="B2592" s="44"/>
      <c r="C2592" s="291" t="s">
        <v>6060</v>
      </c>
      <c r="D2592" s="38"/>
      <c r="E2592" s="38"/>
      <c r="F2592" s="38"/>
      <c r="G2592" s="38"/>
      <c r="H2592" s="44"/>
    </row>
    <row r="2593" spans="1:8" s="2" customFormat="1" ht="16.8" customHeight="1">
      <c r="A2593" s="38"/>
      <c r="B2593" s="44"/>
      <c r="C2593" s="289" t="s">
        <v>3868</v>
      </c>
      <c r="D2593" s="289" t="s">
        <v>3869</v>
      </c>
      <c r="E2593" s="17" t="s">
        <v>612</v>
      </c>
      <c r="F2593" s="290">
        <v>10.27</v>
      </c>
      <c r="G2593" s="38"/>
      <c r="H2593" s="44"/>
    </row>
    <row r="2594" spans="1:8" s="2" customFormat="1" ht="16.8" customHeight="1">
      <c r="A2594" s="38"/>
      <c r="B2594" s="44"/>
      <c r="C2594" s="285" t="s">
        <v>2621</v>
      </c>
      <c r="D2594" s="286" t="s">
        <v>2621</v>
      </c>
      <c r="E2594" s="287" t="s">
        <v>28</v>
      </c>
      <c r="F2594" s="288">
        <v>0.7</v>
      </c>
      <c r="G2594" s="38"/>
      <c r="H2594" s="44"/>
    </row>
    <row r="2595" spans="1:8" s="2" customFormat="1" ht="16.8" customHeight="1">
      <c r="A2595" s="38"/>
      <c r="B2595" s="44"/>
      <c r="C2595" s="289" t="s">
        <v>2621</v>
      </c>
      <c r="D2595" s="289" t="s">
        <v>3888</v>
      </c>
      <c r="E2595" s="17" t="s">
        <v>28</v>
      </c>
      <c r="F2595" s="290">
        <v>0.7</v>
      </c>
      <c r="G2595" s="38"/>
      <c r="H2595" s="44"/>
    </row>
    <row r="2596" spans="1:8" s="2" customFormat="1" ht="16.8" customHeight="1">
      <c r="A2596" s="38"/>
      <c r="B2596" s="44"/>
      <c r="C2596" s="291" t="s">
        <v>6060</v>
      </c>
      <c r="D2596" s="38"/>
      <c r="E2596" s="38"/>
      <c r="F2596" s="38"/>
      <c r="G2596" s="38"/>
      <c r="H2596" s="44"/>
    </row>
    <row r="2597" spans="1:8" s="2" customFormat="1" ht="16.8" customHeight="1">
      <c r="A2597" s="38"/>
      <c r="B2597" s="44"/>
      <c r="C2597" s="289" t="s">
        <v>3883</v>
      </c>
      <c r="D2597" s="289" t="s">
        <v>3884</v>
      </c>
      <c r="E2597" s="17" t="s">
        <v>612</v>
      </c>
      <c r="F2597" s="290">
        <v>4.42</v>
      </c>
      <c r="G2597" s="38"/>
      <c r="H2597" s="44"/>
    </row>
    <row r="2598" spans="1:8" s="2" customFormat="1" ht="16.8" customHeight="1">
      <c r="A2598" s="38"/>
      <c r="B2598" s="44"/>
      <c r="C2598" s="285" t="s">
        <v>3897</v>
      </c>
      <c r="D2598" s="286" t="s">
        <v>3897</v>
      </c>
      <c r="E2598" s="287" t="s">
        <v>28</v>
      </c>
      <c r="F2598" s="288">
        <v>7.06</v>
      </c>
      <c r="G2598" s="38"/>
      <c r="H2598" s="44"/>
    </row>
    <row r="2599" spans="1:8" s="2" customFormat="1" ht="16.8" customHeight="1">
      <c r="A2599" s="38"/>
      <c r="B2599" s="44"/>
      <c r="C2599" s="289" t="s">
        <v>3897</v>
      </c>
      <c r="D2599" s="289" t="s">
        <v>3898</v>
      </c>
      <c r="E2599" s="17" t="s">
        <v>28</v>
      </c>
      <c r="F2599" s="290">
        <v>7.06</v>
      </c>
      <c r="G2599" s="38"/>
      <c r="H2599" s="44"/>
    </row>
    <row r="2600" spans="1:8" s="2" customFormat="1" ht="16.8" customHeight="1">
      <c r="A2600" s="38"/>
      <c r="B2600" s="44"/>
      <c r="C2600" s="285" t="s">
        <v>3904</v>
      </c>
      <c r="D2600" s="286" t="s">
        <v>3904</v>
      </c>
      <c r="E2600" s="287" t="s">
        <v>28</v>
      </c>
      <c r="F2600" s="288">
        <v>9.5</v>
      </c>
      <c r="G2600" s="38"/>
      <c r="H2600" s="44"/>
    </row>
    <row r="2601" spans="1:8" s="2" customFormat="1" ht="16.8" customHeight="1">
      <c r="A2601" s="38"/>
      <c r="B2601" s="44"/>
      <c r="C2601" s="289" t="s">
        <v>3904</v>
      </c>
      <c r="D2601" s="289" t="s">
        <v>3905</v>
      </c>
      <c r="E2601" s="17" t="s">
        <v>28</v>
      </c>
      <c r="F2601" s="290">
        <v>9.5</v>
      </c>
      <c r="G2601" s="38"/>
      <c r="H2601" s="44"/>
    </row>
    <row r="2602" spans="1:8" s="2" customFormat="1" ht="16.8" customHeight="1">
      <c r="A2602" s="38"/>
      <c r="B2602" s="44"/>
      <c r="C2602" s="285" t="s">
        <v>3917</v>
      </c>
      <c r="D2602" s="286" t="s">
        <v>3917</v>
      </c>
      <c r="E2602" s="287" t="s">
        <v>28</v>
      </c>
      <c r="F2602" s="288">
        <v>3.6</v>
      </c>
      <c r="G2602" s="38"/>
      <c r="H2602" s="44"/>
    </row>
    <row r="2603" spans="1:8" s="2" customFormat="1" ht="16.8" customHeight="1">
      <c r="A2603" s="38"/>
      <c r="B2603" s="44"/>
      <c r="C2603" s="289" t="s">
        <v>3917</v>
      </c>
      <c r="D2603" s="289" t="s">
        <v>3918</v>
      </c>
      <c r="E2603" s="17" t="s">
        <v>28</v>
      </c>
      <c r="F2603" s="290">
        <v>3.6</v>
      </c>
      <c r="G2603" s="38"/>
      <c r="H2603" s="44"/>
    </row>
    <row r="2604" spans="1:8" s="2" customFormat="1" ht="16.8" customHeight="1">
      <c r="A2604" s="38"/>
      <c r="B2604" s="44"/>
      <c r="C2604" s="285" t="s">
        <v>2537</v>
      </c>
      <c r="D2604" s="286" t="s">
        <v>2537</v>
      </c>
      <c r="E2604" s="287" t="s">
        <v>28</v>
      </c>
      <c r="F2604" s="288">
        <v>0.101</v>
      </c>
      <c r="G2604" s="38"/>
      <c r="H2604" s="44"/>
    </row>
    <row r="2605" spans="1:8" s="2" customFormat="1" ht="16.8" customHeight="1">
      <c r="A2605" s="38"/>
      <c r="B2605" s="44"/>
      <c r="C2605" s="289" t="s">
        <v>2537</v>
      </c>
      <c r="D2605" s="289" t="s">
        <v>2751</v>
      </c>
      <c r="E2605" s="17" t="s">
        <v>28</v>
      </c>
      <c r="F2605" s="290">
        <v>0.101</v>
      </c>
      <c r="G2605" s="38"/>
      <c r="H2605" s="44"/>
    </row>
    <row r="2606" spans="1:8" s="2" customFormat="1" ht="16.8" customHeight="1">
      <c r="A2606" s="38"/>
      <c r="B2606" s="44"/>
      <c r="C2606" s="291" t="s">
        <v>6060</v>
      </c>
      <c r="D2606" s="38"/>
      <c r="E2606" s="38"/>
      <c r="F2606" s="38"/>
      <c r="G2606" s="38"/>
      <c r="H2606" s="44"/>
    </row>
    <row r="2607" spans="1:8" s="2" customFormat="1" ht="16.8" customHeight="1">
      <c r="A2607" s="38"/>
      <c r="B2607" s="44"/>
      <c r="C2607" s="289" t="s">
        <v>2741</v>
      </c>
      <c r="D2607" s="289" t="s">
        <v>2742</v>
      </c>
      <c r="E2607" s="17" t="s">
        <v>355</v>
      </c>
      <c r="F2607" s="290">
        <v>3.482</v>
      </c>
      <c r="G2607" s="38"/>
      <c r="H2607" s="44"/>
    </row>
    <row r="2608" spans="1:8" s="2" customFormat="1" ht="16.8" customHeight="1">
      <c r="A2608" s="38"/>
      <c r="B2608" s="44"/>
      <c r="C2608" s="285" t="s">
        <v>586</v>
      </c>
      <c r="D2608" s="286" t="s">
        <v>586</v>
      </c>
      <c r="E2608" s="287" t="s">
        <v>28</v>
      </c>
      <c r="F2608" s="288">
        <v>2.35</v>
      </c>
      <c r="G2608" s="38"/>
      <c r="H2608" s="44"/>
    </row>
    <row r="2609" spans="1:8" s="2" customFormat="1" ht="16.8" customHeight="1">
      <c r="A2609" s="38"/>
      <c r="B2609" s="44"/>
      <c r="C2609" s="289" t="s">
        <v>28</v>
      </c>
      <c r="D2609" s="289" t="s">
        <v>2887</v>
      </c>
      <c r="E2609" s="17" t="s">
        <v>28</v>
      </c>
      <c r="F2609" s="290">
        <v>0</v>
      </c>
      <c r="G2609" s="38"/>
      <c r="H2609" s="44"/>
    </row>
    <row r="2610" spans="1:8" s="2" customFormat="1" ht="16.8" customHeight="1">
      <c r="A2610" s="38"/>
      <c r="B2610" s="44"/>
      <c r="C2610" s="289" t="s">
        <v>586</v>
      </c>
      <c r="D2610" s="289" t="s">
        <v>2888</v>
      </c>
      <c r="E2610" s="17" t="s">
        <v>28</v>
      </c>
      <c r="F2610" s="290">
        <v>2.35</v>
      </c>
      <c r="G2610" s="38"/>
      <c r="H2610" s="44"/>
    </row>
    <row r="2611" spans="1:8" s="2" customFormat="1" ht="16.8" customHeight="1">
      <c r="A2611" s="38"/>
      <c r="B2611" s="44"/>
      <c r="C2611" s="291" t="s">
        <v>6060</v>
      </c>
      <c r="D2611" s="38"/>
      <c r="E2611" s="38"/>
      <c r="F2611" s="38"/>
      <c r="G2611" s="38"/>
      <c r="H2611" s="44"/>
    </row>
    <row r="2612" spans="1:8" s="2" customFormat="1" ht="12">
      <c r="A2612" s="38"/>
      <c r="B2612" s="44"/>
      <c r="C2612" s="289" t="s">
        <v>2879</v>
      </c>
      <c r="D2612" s="289" t="s">
        <v>2880</v>
      </c>
      <c r="E2612" s="17" t="s">
        <v>612</v>
      </c>
      <c r="F2612" s="290">
        <v>35.72</v>
      </c>
      <c r="G2612" s="38"/>
      <c r="H2612" s="44"/>
    </row>
    <row r="2613" spans="1:8" s="2" customFormat="1" ht="16.8" customHeight="1">
      <c r="A2613" s="38"/>
      <c r="B2613" s="44"/>
      <c r="C2613" s="285" t="s">
        <v>2650</v>
      </c>
      <c r="D2613" s="286" t="s">
        <v>2650</v>
      </c>
      <c r="E2613" s="287" t="s">
        <v>28</v>
      </c>
      <c r="F2613" s="288">
        <v>1.06</v>
      </c>
      <c r="G2613" s="38"/>
      <c r="H2613" s="44"/>
    </row>
    <row r="2614" spans="1:8" s="2" customFormat="1" ht="16.8" customHeight="1">
      <c r="A2614" s="38"/>
      <c r="B2614" s="44"/>
      <c r="C2614" s="289" t="s">
        <v>2650</v>
      </c>
      <c r="D2614" s="289" t="s">
        <v>2947</v>
      </c>
      <c r="E2614" s="17" t="s">
        <v>28</v>
      </c>
      <c r="F2614" s="290">
        <v>1.06</v>
      </c>
      <c r="G2614" s="38"/>
      <c r="H2614" s="44"/>
    </row>
    <row r="2615" spans="1:8" s="2" customFormat="1" ht="16.8" customHeight="1">
      <c r="A2615" s="38"/>
      <c r="B2615" s="44"/>
      <c r="C2615" s="291" t="s">
        <v>6060</v>
      </c>
      <c r="D2615" s="38"/>
      <c r="E2615" s="38"/>
      <c r="F2615" s="38"/>
      <c r="G2615" s="38"/>
      <c r="H2615" s="44"/>
    </row>
    <row r="2616" spans="1:8" s="2" customFormat="1" ht="16.8" customHeight="1">
      <c r="A2616" s="38"/>
      <c r="B2616" s="44"/>
      <c r="C2616" s="289" t="s">
        <v>2941</v>
      </c>
      <c r="D2616" s="289" t="s">
        <v>2942</v>
      </c>
      <c r="E2616" s="17" t="s">
        <v>612</v>
      </c>
      <c r="F2616" s="290">
        <v>14.24</v>
      </c>
      <c r="G2616" s="38"/>
      <c r="H2616" s="44"/>
    </row>
    <row r="2617" spans="1:8" s="2" customFormat="1" ht="16.8" customHeight="1">
      <c r="A2617" s="38"/>
      <c r="B2617" s="44"/>
      <c r="C2617" s="285" t="s">
        <v>2672</v>
      </c>
      <c r="D2617" s="286" t="s">
        <v>2672</v>
      </c>
      <c r="E2617" s="287" t="s">
        <v>28</v>
      </c>
      <c r="F2617" s="288">
        <v>3.8</v>
      </c>
      <c r="G2617" s="38"/>
      <c r="H2617" s="44"/>
    </row>
    <row r="2618" spans="1:8" s="2" customFormat="1" ht="16.8" customHeight="1">
      <c r="A2618" s="38"/>
      <c r="B2618" s="44"/>
      <c r="C2618" s="289" t="s">
        <v>2672</v>
      </c>
      <c r="D2618" s="289" t="s">
        <v>2963</v>
      </c>
      <c r="E2618" s="17" t="s">
        <v>28</v>
      </c>
      <c r="F2618" s="290">
        <v>3.8</v>
      </c>
      <c r="G2618" s="38"/>
      <c r="H2618" s="44"/>
    </row>
    <row r="2619" spans="1:8" s="2" customFormat="1" ht="16.8" customHeight="1">
      <c r="A2619" s="38"/>
      <c r="B2619" s="44"/>
      <c r="C2619" s="291" t="s">
        <v>6060</v>
      </c>
      <c r="D2619" s="38"/>
      <c r="E2619" s="38"/>
      <c r="F2619" s="38"/>
      <c r="G2619" s="38"/>
      <c r="H2619" s="44"/>
    </row>
    <row r="2620" spans="1:8" s="2" customFormat="1" ht="16.8" customHeight="1">
      <c r="A2620" s="38"/>
      <c r="B2620" s="44"/>
      <c r="C2620" s="289" t="s">
        <v>2957</v>
      </c>
      <c r="D2620" s="289" t="s">
        <v>2958</v>
      </c>
      <c r="E2620" s="17" t="s">
        <v>612</v>
      </c>
      <c r="F2620" s="290">
        <v>11.55</v>
      </c>
      <c r="G2620" s="38"/>
      <c r="H2620" s="44"/>
    </row>
    <row r="2621" spans="1:8" s="2" customFormat="1" ht="16.8" customHeight="1">
      <c r="A2621" s="38"/>
      <c r="B2621" s="44"/>
      <c r="C2621" s="285" t="s">
        <v>2678</v>
      </c>
      <c r="D2621" s="286" t="s">
        <v>2678</v>
      </c>
      <c r="E2621" s="287" t="s">
        <v>28</v>
      </c>
      <c r="F2621" s="288">
        <v>1.26</v>
      </c>
      <c r="G2621" s="38"/>
      <c r="H2621" s="44"/>
    </row>
    <row r="2622" spans="1:8" s="2" customFormat="1" ht="16.8" customHeight="1">
      <c r="A2622" s="38"/>
      <c r="B2622" s="44"/>
      <c r="C2622" s="289" t="s">
        <v>2678</v>
      </c>
      <c r="D2622" s="289" t="s">
        <v>2978</v>
      </c>
      <c r="E2622" s="17" t="s">
        <v>28</v>
      </c>
      <c r="F2622" s="290">
        <v>1.26</v>
      </c>
      <c r="G2622" s="38"/>
      <c r="H2622" s="44"/>
    </row>
    <row r="2623" spans="1:8" s="2" customFormat="1" ht="16.8" customHeight="1">
      <c r="A2623" s="38"/>
      <c r="B2623" s="44"/>
      <c r="C2623" s="291" t="s">
        <v>6060</v>
      </c>
      <c r="D2623" s="38"/>
      <c r="E2623" s="38"/>
      <c r="F2623" s="38"/>
      <c r="G2623" s="38"/>
      <c r="H2623" s="44"/>
    </row>
    <row r="2624" spans="1:8" s="2" customFormat="1" ht="16.8" customHeight="1">
      <c r="A2624" s="38"/>
      <c r="B2624" s="44"/>
      <c r="C2624" s="289" t="s">
        <v>2972</v>
      </c>
      <c r="D2624" s="289" t="s">
        <v>2973</v>
      </c>
      <c r="E2624" s="17" t="s">
        <v>612</v>
      </c>
      <c r="F2624" s="290">
        <v>5.18</v>
      </c>
      <c r="G2624" s="38"/>
      <c r="H2624" s="44"/>
    </row>
    <row r="2625" spans="1:8" s="2" customFormat="1" ht="16.8" customHeight="1">
      <c r="A2625" s="38"/>
      <c r="B2625" s="44"/>
      <c r="C2625" s="285" t="s">
        <v>2687</v>
      </c>
      <c r="D2625" s="286" t="s">
        <v>2687</v>
      </c>
      <c r="E2625" s="287" t="s">
        <v>28</v>
      </c>
      <c r="F2625" s="288">
        <v>1.72</v>
      </c>
      <c r="G2625" s="38"/>
      <c r="H2625" s="44"/>
    </row>
    <row r="2626" spans="1:8" s="2" customFormat="1" ht="16.8" customHeight="1">
      <c r="A2626" s="38"/>
      <c r="B2626" s="44"/>
      <c r="C2626" s="289" t="s">
        <v>2687</v>
      </c>
      <c r="D2626" s="289" t="s">
        <v>2987</v>
      </c>
      <c r="E2626" s="17" t="s">
        <v>28</v>
      </c>
      <c r="F2626" s="290">
        <v>1.72</v>
      </c>
      <c r="G2626" s="38"/>
      <c r="H2626" s="44"/>
    </row>
    <row r="2627" spans="1:8" s="2" customFormat="1" ht="16.8" customHeight="1">
      <c r="A2627" s="38"/>
      <c r="B2627" s="44"/>
      <c r="C2627" s="291" t="s">
        <v>6060</v>
      </c>
      <c r="D2627" s="38"/>
      <c r="E2627" s="38"/>
      <c r="F2627" s="38"/>
      <c r="G2627" s="38"/>
      <c r="H2627" s="44"/>
    </row>
    <row r="2628" spans="1:8" s="2" customFormat="1" ht="16.8" customHeight="1">
      <c r="A2628" s="38"/>
      <c r="B2628" s="44"/>
      <c r="C2628" s="289" t="s">
        <v>2982</v>
      </c>
      <c r="D2628" s="289" t="s">
        <v>2983</v>
      </c>
      <c r="E2628" s="17" t="s">
        <v>612</v>
      </c>
      <c r="F2628" s="290">
        <v>8.51</v>
      </c>
      <c r="G2628" s="38"/>
      <c r="H2628" s="44"/>
    </row>
    <row r="2629" spans="1:8" s="2" customFormat="1" ht="16.8" customHeight="1">
      <c r="A2629" s="38"/>
      <c r="B2629" s="44"/>
      <c r="C2629" s="285" t="s">
        <v>2713</v>
      </c>
      <c r="D2629" s="286" t="s">
        <v>2713</v>
      </c>
      <c r="E2629" s="287" t="s">
        <v>28</v>
      </c>
      <c r="F2629" s="288">
        <v>3.53</v>
      </c>
      <c r="G2629" s="38"/>
      <c r="H2629" s="44"/>
    </row>
    <row r="2630" spans="1:8" s="2" customFormat="1" ht="16.8" customHeight="1">
      <c r="A2630" s="38"/>
      <c r="B2630" s="44"/>
      <c r="C2630" s="289" t="s">
        <v>2713</v>
      </c>
      <c r="D2630" s="289" t="s">
        <v>3009</v>
      </c>
      <c r="E2630" s="17" t="s">
        <v>28</v>
      </c>
      <c r="F2630" s="290">
        <v>3.53</v>
      </c>
      <c r="G2630" s="38"/>
      <c r="H2630" s="44"/>
    </row>
    <row r="2631" spans="1:8" s="2" customFormat="1" ht="16.8" customHeight="1">
      <c r="A2631" s="38"/>
      <c r="B2631" s="44"/>
      <c r="C2631" s="291" t="s">
        <v>6060</v>
      </c>
      <c r="D2631" s="38"/>
      <c r="E2631" s="38"/>
      <c r="F2631" s="38"/>
      <c r="G2631" s="38"/>
      <c r="H2631" s="44"/>
    </row>
    <row r="2632" spans="1:8" s="2" customFormat="1" ht="16.8" customHeight="1">
      <c r="A2632" s="38"/>
      <c r="B2632" s="44"/>
      <c r="C2632" s="289" t="s">
        <v>3004</v>
      </c>
      <c r="D2632" s="289" t="s">
        <v>3005</v>
      </c>
      <c r="E2632" s="17" t="s">
        <v>612</v>
      </c>
      <c r="F2632" s="290">
        <v>6.63</v>
      </c>
      <c r="G2632" s="38"/>
      <c r="H2632" s="44"/>
    </row>
    <row r="2633" spans="1:8" s="2" customFormat="1" ht="16.8" customHeight="1">
      <c r="A2633" s="38"/>
      <c r="B2633" s="44"/>
      <c r="C2633" s="285" t="s">
        <v>2719</v>
      </c>
      <c r="D2633" s="286" t="s">
        <v>2719</v>
      </c>
      <c r="E2633" s="287" t="s">
        <v>28</v>
      </c>
      <c r="F2633" s="288">
        <v>2.08</v>
      </c>
      <c r="G2633" s="38"/>
      <c r="H2633" s="44"/>
    </row>
    <row r="2634" spans="1:8" s="2" customFormat="1" ht="16.8" customHeight="1">
      <c r="A2634" s="38"/>
      <c r="B2634" s="44"/>
      <c r="C2634" s="289" t="s">
        <v>2719</v>
      </c>
      <c r="D2634" s="289" t="s">
        <v>3017</v>
      </c>
      <c r="E2634" s="17" t="s">
        <v>28</v>
      </c>
      <c r="F2634" s="290">
        <v>2.08</v>
      </c>
      <c r="G2634" s="38"/>
      <c r="H2634" s="44"/>
    </row>
    <row r="2635" spans="1:8" s="2" customFormat="1" ht="16.8" customHeight="1">
      <c r="A2635" s="38"/>
      <c r="B2635" s="44"/>
      <c r="C2635" s="291" t="s">
        <v>6060</v>
      </c>
      <c r="D2635" s="38"/>
      <c r="E2635" s="38"/>
      <c r="F2635" s="38"/>
      <c r="G2635" s="38"/>
      <c r="H2635" s="44"/>
    </row>
    <row r="2636" spans="1:8" s="2" customFormat="1" ht="16.8" customHeight="1">
      <c r="A2636" s="38"/>
      <c r="B2636" s="44"/>
      <c r="C2636" s="289" t="s">
        <v>3012</v>
      </c>
      <c r="D2636" s="289" t="s">
        <v>3013</v>
      </c>
      <c r="E2636" s="17" t="s">
        <v>612</v>
      </c>
      <c r="F2636" s="290">
        <v>9.17</v>
      </c>
      <c r="G2636" s="38"/>
      <c r="H2636" s="44"/>
    </row>
    <row r="2637" spans="1:8" s="2" customFormat="1" ht="16.8" customHeight="1">
      <c r="A2637" s="38"/>
      <c r="B2637" s="44"/>
      <c r="C2637" s="285" t="s">
        <v>3049</v>
      </c>
      <c r="D2637" s="286" t="s">
        <v>3049</v>
      </c>
      <c r="E2637" s="287" t="s">
        <v>28</v>
      </c>
      <c r="F2637" s="288">
        <v>2</v>
      </c>
      <c r="G2637" s="38"/>
      <c r="H2637" s="44"/>
    </row>
    <row r="2638" spans="1:8" s="2" customFormat="1" ht="16.8" customHeight="1">
      <c r="A2638" s="38"/>
      <c r="B2638" s="44"/>
      <c r="C2638" s="289" t="s">
        <v>3049</v>
      </c>
      <c r="D2638" s="289" t="s">
        <v>3050</v>
      </c>
      <c r="E2638" s="17" t="s">
        <v>28</v>
      </c>
      <c r="F2638" s="290">
        <v>2</v>
      </c>
      <c r="G2638" s="38"/>
      <c r="H2638" s="44"/>
    </row>
    <row r="2639" spans="1:8" s="2" customFormat="1" ht="16.8" customHeight="1">
      <c r="A2639" s="38"/>
      <c r="B2639" s="44"/>
      <c r="C2639" s="285" t="s">
        <v>3057</v>
      </c>
      <c r="D2639" s="286" t="s">
        <v>3057</v>
      </c>
      <c r="E2639" s="287" t="s">
        <v>28</v>
      </c>
      <c r="F2639" s="288">
        <v>2</v>
      </c>
      <c r="G2639" s="38"/>
      <c r="H2639" s="44"/>
    </row>
    <row r="2640" spans="1:8" s="2" customFormat="1" ht="16.8" customHeight="1">
      <c r="A2640" s="38"/>
      <c r="B2640" s="44"/>
      <c r="C2640" s="289" t="s">
        <v>3057</v>
      </c>
      <c r="D2640" s="289" t="s">
        <v>3058</v>
      </c>
      <c r="E2640" s="17" t="s">
        <v>28</v>
      </c>
      <c r="F2640" s="290">
        <v>2</v>
      </c>
      <c r="G2640" s="38"/>
      <c r="H2640" s="44"/>
    </row>
    <row r="2641" spans="1:8" s="2" customFormat="1" ht="16.8" customHeight="1">
      <c r="A2641" s="38"/>
      <c r="B2641" s="44"/>
      <c r="C2641" s="285" t="s">
        <v>2743</v>
      </c>
      <c r="D2641" s="286" t="s">
        <v>2743</v>
      </c>
      <c r="E2641" s="287" t="s">
        <v>28</v>
      </c>
      <c r="F2641" s="288">
        <v>1</v>
      </c>
      <c r="G2641" s="38"/>
      <c r="H2641" s="44"/>
    </row>
    <row r="2642" spans="1:8" s="2" customFormat="1" ht="16.8" customHeight="1">
      <c r="A2642" s="38"/>
      <c r="B2642" s="44"/>
      <c r="C2642" s="289" t="s">
        <v>2743</v>
      </c>
      <c r="D2642" s="289" t="s">
        <v>3065</v>
      </c>
      <c r="E2642" s="17" t="s">
        <v>28</v>
      </c>
      <c r="F2642" s="290">
        <v>1</v>
      </c>
      <c r="G2642" s="38"/>
      <c r="H2642" s="44"/>
    </row>
    <row r="2643" spans="1:8" s="2" customFormat="1" ht="16.8" customHeight="1">
      <c r="A2643" s="38"/>
      <c r="B2643" s="44"/>
      <c r="C2643" s="291" t="s">
        <v>6060</v>
      </c>
      <c r="D2643" s="38"/>
      <c r="E2643" s="38"/>
      <c r="F2643" s="38"/>
      <c r="G2643" s="38"/>
      <c r="H2643" s="44"/>
    </row>
    <row r="2644" spans="1:8" s="2" customFormat="1" ht="16.8" customHeight="1">
      <c r="A2644" s="38"/>
      <c r="B2644" s="44"/>
      <c r="C2644" s="289" t="s">
        <v>3059</v>
      </c>
      <c r="D2644" s="289" t="s">
        <v>3060</v>
      </c>
      <c r="E2644" s="17" t="s">
        <v>534</v>
      </c>
      <c r="F2644" s="290">
        <v>3</v>
      </c>
      <c r="G2644" s="38"/>
      <c r="H2644" s="44"/>
    </row>
    <row r="2645" spans="1:8" s="2" customFormat="1" ht="16.8" customHeight="1">
      <c r="A2645" s="38"/>
      <c r="B2645" s="44"/>
      <c r="C2645" s="285" t="s">
        <v>2748</v>
      </c>
      <c r="D2645" s="286" t="s">
        <v>2748</v>
      </c>
      <c r="E2645" s="287" t="s">
        <v>28</v>
      </c>
      <c r="F2645" s="288">
        <v>1</v>
      </c>
      <c r="G2645" s="38"/>
      <c r="H2645" s="44"/>
    </row>
    <row r="2646" spans="1:8" s="2" customFormat="1" ht="16.8" customHeight="1">
      <c r="A2646" s="38"/>
      <c r="B2646" s="44"/>
      <c r="C2646" s="289" t="s">
        <v>2748</v>
      </c>
      <c r="D2646" s="289" t="s">
        <v>3073</v>
      </c>
      <c r="E2646" s="17" t="s">
        <v>28</v>
      </c>
      <c r="F2646" s="290">
        <v>1</v>
      </c>
      <c r="G2646" s="38"/>
      <c r="H2646" s="44"/>
    </row>
    <row r="2647" spans="1:8" s="2" customFormat="1" ht="16.8" customHeight="1">
      <c r="A2647" s="38"/>
      <c r="B2647" s="44"/>
      <c r="C2647" s="291" t="s">
        <v>6060</v>
      </c>
      <c r="D2647" s="38"/>
      <c r="E2647" s="38"/>
      <c r="F2647" s="38"/>
      <c r="G2647" s="38"/>
      <c r="H2647" s="44"/>
    </row>
    <row r="2648" spans="1:8" s="2" customFormat="1" ht="16.8" customHeight="1">
      <c r="A2648" s="38"/>
      <c r="B2648" s="44"/>
      <c r="C2648" s="289" t="s">
        <v>3068</v>
      </c>
      <c r="D2648" s="289" t="s">
        <v>3069</v>
      </c>
      <c r="E2648" s="17" t="s">
        <v>534</v>
      </c>
      <c r="F2648" s="290">
        <v>3</v>
      </c>
      <c r="G2648" s="38"/>
      <c r="H2648" s="44"/>
    </row>
    <row r="2649" spans="1:8" s="2" customFormat="1" ht="16.8" customHeight="1">
      <c r="A2649" s="38"/>
      <c r="B2649" s="44"/>
      <c r="C2649" s="285" t="s">
        <v>807</v>
      </c>
      <c r="D2649" s="286" t="s">
        <v>807</v>
      </c>
      <c r="E2649" s="287" t="s">
        <v>28</v>
      </c>
      <c r="F2649" s="288">
        <v>1</v>
      </c>
      <c r="G2649" s="38"/>
      <c r="H2649" s="44"/>
    </row>
    <row r="2650" spans="1:8" s="2" customFormat="1" ht="16.8" customHeight="1">
      <c r="A2650" s="38"/>
      <c r="B2650" s="44"/>
      <c r="C2650" s="289" t="s">
        <v>807</v>
      </c>
      <c r="D2650" s="289" t="s">
        <v>3147</v>
      </c>
      <c r="E2650" s="17" t="s">
        <v>28</v>
      </c>
      <c r="F2650" s="290">
        <v>1</v>
      </c>
      <c r="G2650" s="38"/>
      <c r="H2650" s="44"/>
    </row>
    <row r="2651" spans="1:8" s="2" customFormat="1" ht="16.8" customHeight="1">
      <c r="A2651" s="38"/>
      <c r="B2651" s="44"/>
      <c r="C2651" s="291" t="s">
        <v>6060</v>
      </c>
      <c r="D2651" s="38"/>
      <c r="E2651" s="38"/>
      <c r="F2651" s="38"/>
      <c r="G2651" s="38"/>
      <c r="H2651" s="44"/>
    </row>
    <row r="2652" spans="1:8" s="2" customFormat="1" ht="16.8" customHeight="1">
      <c r="A2652" s="38"/>
      <c r="B2652" s="44"/>
      <c r="C2652" s="289" t="s">
        <v>3142</v>
      </c>
      <c r="D2652" s="289" t="s">
        <v>3143</v>
      </c>
      <c r="E2652" s="17" t="s">
        <v>534</v>
      </c>
      <c r="F2652" s="290">
        <v>3</v>
      </c>
      <c r="G2652" s="38"/>
      <c r="H2652" s="44"/>
    </row>
    <row r="2653" spans="1:8" s="2" customFormat="1" ht="16.8" customHeight="1">
      <c r="A2653" s="38"/>
      <c r="B2653" s="44"/>
      <c r="C2653" s="285" t="s">
        <v>3162</v>
      </c>
      <c r="D2653" s="286" t="s">
        <v>3162</v>
      </c>
      <c r="E2653" s="287" t="s">
        <v>28</v>
      </c>
      <c r="F2653" s="288">
        <v>26.44</v>
      </c>
      <c r="G2653" s="38"/>
      <c r="H2653" s="44"/>
    </row>
    <row r="2654" spans="1:8" s="2" customFormat="1" ht="16.8" customHeight="1">
      <c r="A2654" s="38"/>
      <c r="B2654" s="44"/>
      <c r="C2654" s="289" t="s">
        <v>3162</v>
      </c>
      <c r="D2654" s="289" t="s">
        <v>3163</v>
      </c>
      <c r="E2654" s="17" t="s">
        <v>28</v>
      </c>
      <c r="F2654" s="290">
        <v>26.44</v>
      </c>
      <c r="G2654" s="38"/>
      <c r="H2654" s="44"/>
    </row>
    <row r="2655" spans="1:8" s="2" customFormat="1" ht="16.8" customHeight="1">
      <c r="A2655" s="38"/>
      <c r="B2655" s="44"/>
      <c r="C2655" s="285" t="s">
        <v>193</v>
      </c>
      <c r="D2655" s="286" t="s">
        <v>193</v>
      </c>
      <c r="E2655" s="287" t="s">
        <v>28</v>
      </c>
      <c r="F2655" s="288">
        <v>41.01</v>
      </c>
      <c r="G2655" s="38"/>
      <c r="H2655" s="44"/>
    </row>
    <row r="2656" spans="1:8" s="2" customFormat="1" ht="16.8" customHeight="1">
      <c r="A2656" s="38"/>
      <c r="B2656" s="44"/>
      <c r="C2656" s="289" t="s">
        <v>193</v>
      </c>
      <c r="D2656" s="289" t="s">
        <v>3178</v>
      </c>
      <c r="E2656" s="17" t="s">
        <v>28</v>
      </c>
      <c r="F2656" s="290">
        <v>41.01</v>
      </c>
      <c r="G2656" s="38"/>
      <c r="H2656" s="44"/>
    </row>
    <row r="2657" spans="1:8" s="2" customFormat="1" ht="16.8" customHeight="1">
      <c r="A2657" s="38"/>
      <c r="B2657" s="44"/>
      <c r="C2657" s="285" t="s">
        <v>854</v>
      </c>
      <c r="D2657" s="286" t="s">
        <v>854</v>
      </c>
      <c r="E2657" s="287" t="s">
        <v>28</v>
      </c>
      <c r="F2657" s="288">
        <v>39.42</v>
      </c>
      <c r="G2657" s="38"/>
      <c r="H2657" s="44"/>
    </row>
    <row r="2658" spans="1:8" s="2" customFormat="1" ht="16.8" customHeight="1">
      <c r="A2658" s="38"/>
      <c r="B2658" s="44"/>
      <c r="C2658" s="289" t="s">
        <v>854</v>
      </c>
      <c r="D2658" s="289" t="s">
        <v>855</v>
      </c>
      <c r="E2658" s="17" t="s">
        <v>28</v>
      </c>
      <c r="F2658" s="290">
        <v>39.42</v>
      </c>
      <c r="G2658" s="38"/>
      <c r="H2658" s="44"/>
    </row>
    <row r="2659" spans="1:8" s="2" customFormat="1" ht="16.8" customHeight="1">
      <c r="A2659" s="38"/>
      <c r="B2659" s="44"/>
      <c r="C2659" s="285" t="s">
        <v>3217</v>
      </c>
      <c r="D2659" s="286" t="s">
        <v>3217</v>
      </c>
      <c r="E2659" s="287" t="s">
        <v>28</v>
      </c>
      <c r="F2659" s="288">
        <v>7.91</v>
      </c>
      <c r="G2659" s="38"/>
      <c r="H2659" s="44"/>
    </row>
    <row r="2660" spans="1:8" s="2" customFormat="1" ht="16.8" customHeight="1">
      <c r="A2660" s="38"/>
      <c r="B2660" s="44"/>
      <c r="C2660" s="289" t="s">
        <v>3217</v>
      </c>
      <c r="D2660" s="289" t="s">
        <v>3218</v>
      </c>
      <c r="E2660" s="17" t="s">
        <v>28</v>
      </c>
      <c r="F2660" s="290">
        <v>7.91</v>
      </c>
      <c r="G2660" s="38"/>
      <c r="H2660" s="44"/>
    </row>
    <row r="2661" spans="1:8" s="2" customFormat="1" ht="16.8" customHeight="1">
      <c r="A2661" s="38"/>
      <c r="B2661" s="44"/>
      <c r="C2661" s="285" t="s">
        <v>2764</v>
      </c>
      <c r="D2661" s="286" t="s">
        <v>2764</v>
      </c>
      <c r="E2661" s="287" t="s">
        <v>28</v>
      </c>
      <c r="F2661" s="288">
        <v>0.43</v>
      </c>
      <c r="G2661" s="38"/>
      <c r="H2661" s="44"/>
    </row>
    <row r="2662" spans="1:8" s="2" customFormat="1" ht="16.8" customHeight="1">
      <c r="A2662" s="38"/>
      <c r="B2662" s="44"/>
      <c r="C2662" s="289" t="s">
        <v>2764</v>
      </c>
      <c r="D2662" s="289" t="s">
        <v>3226</v>
      </c>
      <c r="E2662" s="17" t="s">
        <v>28</v>
      </c>
      <c r="F2662" s="290">
        <v>0.43</v>
      </c>
      <c r="G2662" s="38"/>
      <c r="H2662" s="44"/>
    </row>
    <row r="2663" spans="1:8" s="2" customFormat="1" ht="16.8" customHeight="1">
      <c r="A2663" s="38"/>
      <c r="B2663" s="44"/>
      <c r="C2663" s="291" t="s">
        <v>6060</v>
      </c>
      <c r="D2663" s="38"/>
      <c r="E2663" s="38"/>
      <c r="F2663" s="38"/>
      <c r="G2663" s="38"/>
      <c r="H2663" s="44"/>
    </row>
    <row r="2664" spans="1:8" s="2" customFormat="1" ht="12">
      <c r="A2664" s="38"/>
      <c r="B2664" s="44"/>
      <c r="C2664" s="289" t="s">
        <v>3219</v>
      </c>
      <c r="D2664" s="289" t="s">
        <v>3220</v>
      </c>
      <c r="E2664" s="17" t="s">
        <v>612</v>
      </c>
      <c r="F2664" s="290">
        <v>15.92</v>
      </c>
      <c r="G2664" s="38"/>
      <c r="H2664" s="44"/>
    </row>
    <row r="2665" spans="1:8" s="2" customFormat="1" ht="16.8" customHeight="1">
      <c r="A2665" s="38"/>
      <c r="B2665" s="44"/>
      <c r="C2665" s="285" t="s">
        <v>3243</v>
      </c>
      <c r="D2665" s="286" t="s">
        <v>3243</v>
      </c>
      <c r="E2665" s="287" t="s">
        <v>28</v>
      </c>
      <c r="F2665" s="288">
        <v>4.97</v>
      </c>
      <c r="G2665" s="38"/>
      <c r="H2665" s="44"/>
    </row>
    <row r="2666" spans="1:8" s="2" customFormat="1" ht="16.8" customHeight="1">
      <c r="A2666" s="38"/>
      <c r="B2666" s="44"/>
      <c r="C2666" s="289" t="s">
        <v>3243</v>
      </c>
      <c r="D2666" s="289" t="s">
        <v>3244</v>
      </c>
      <c r="E2666" s="17" t="s">
        <v>28</v>
      </c>
      <c r="F2666" s="290">
        <v>4.97</v>
      </c>
      <c r="G2666" s="38"/>
      <c r="H2666" s="44"/>
    </row>
    <row r="2667" spans="1:8" s="2" customFormat="1" ht="16.8" customHeight="1">
      <c r="A2667" s="38"/>
      <c r="B2667" s="44"/>
      <c r="C2667" s="285" t="s">
        <v>3250</v>
      </c>
      <c r="D2667" s="286" t="s">
        <v>3250</v>
      </c>
      <c r="E2667" s="287" t="s">
        <v>28</v>
      </c>
      <c r="F2667" s="288">
        <v>11.85</v>
      </c>
      <c r="G2667" s="38"/>
      <c r="H2667" s="44"/>
    </row>
    <row r="2668" spans="1:8" s="2" customFormat="1" ht="16.8" customHeight="1">
      <c r="A2668" s="38"/>
      <c r="B2668" s="44"/>
      <c r="C2668" s="289" t="s">
        <v>3250</v>
      </c>
      <c r="D2668" s="289" t="s">
        <v>3251</v>
      </c>
      <c r="E2668" s="17" t="s">
        <v>28</v>
      </c>
      <c r="F2668" s="290">
        <v>11.85</v>
      </c>
      <c r="G2668" s="38"/>
      <c r="H2668" s="44"/>
    </row>
    <row r="2669" spans="1:8" s="2" customFormat="1" ht="16.8" customHeight="1">
      <c r="A2669" s="38"/>
      <c r="B2669" s="44"/>
      <c r="C2669" s="285" t="s">
        <v>3265</v>
      </c>
      <c r="D2669" s="286" t="s">
        <v>3265</v>
      </c>
      <c r="E2669" s="287" t="s">
        <v>28</v>
      </c>
      <c r="F2669" s="288">
        <v>10.53</v>
      </c>
      <c r="G2669" s="38"/>
      <c r="H2669" s="44"/>
    </row>
    <row r="2670" spans="1:8" s="2" customFormat="1" ht="16.8" customHeight="1">
      <c r="A2670" s="38"/>
      <c r="B2670" s="44"/>
      <c r="C2670" s="289" t="s">
        <v>3265</v>
      </c>
      <c r="D2670" s="289" t="s">
        <v>3266</v>
      </c>
      <c r="E2670" s="17" t="s">
        <v>28</v>
      </c>
      <c r="F2670" s="290">
        <v>10.53</v>
      </c>
      <c r="G2670" s="38"/>
      <c r="H2670" s="44"/>
    </row>
    <row r="2671" spans="1:8" s="2" customFormat="1" ht="16.8" customHeight="1">
      <c r="A2671" s="38"/>
      <c r="B2671" s="44"/>
      <c r="C2671" s="285" t="s">
        <v>3272</v>
      </c>
      <c r="D2671" s="286" t="s">
        <v>3272</v>
      </c>
      <c r="E2671" s="287" t="s">
        <v>28</v>
      </c>
      <c r="F2671" s="288">
        <v>6.71</v>
      </c>
      <c r="G2671" s="38"/>
      <c r="H2671" s="44"/>
    </row>
    <row r="2672" spans="1:8" s="2" customFormat="1" ht="16.8" customHeight="1">
      <c r="A2672" s="38"/>
      <c r="B2672" s="44"/>
      <c r="C2672" s="289" t="s">
        <v>3272</v>
      </c>
      <c r="D2672" s="289" t="s">
        <v>3273</v>
      </c>
      <c r="E2672" s="17" t="s">
        <v>28</v>
      </c>
      <c r="F2672" s="290">
        <v>6.71</v>
      </c>
      <c r="G2672" s="38"/>
      <c r="H2672" s="44"/>
    </row>
    <row r="2673" spans="1:8" s="2" customFormat="1" ht="16.8" customHeight="1">
      <c r="A2673" s="38"/>
      <c r="B2673" s="44"/>
      <c r="C2673" s="285" t="s">
        <v>915</v>
      </c>
      <c r="D2673" s="286" t="s">
        <v>915</v>
      </c>
      <c r="E2673" s="287" t="s">
        <v>28</v>
      </c>
      <c r="F2673" s="288">
        <v>18</v>
      </c>
      <c r="G2673" s="38"/>
      <c r="H2673" s="44"/>
    </row>
    <row r="2674" spans="1:8" s="2" customFormat="1" ht="16.8" customHeight="1">
      <c r="A2674" s="38"/>
      <c r="B2674" s="44"/>
      <c r="C2674" s="289" t="s">
        <v>915</v>
      </c>
      <c r="D2674" s="289" t="s">
        <v>916</v>
      </c>
      <c r="E2674" s="17" t="s">
        <v>28</v>
      </c>
      <c r="F2674" s="290">
        <v>18</v>
      </c>
      <c r="G2674" s="38"/>
      <c r="H2674" s="44"/>
    </row>
    <row r="2675" spans="1:8" s="2" customFormat="1" ht="16.8" customHeight="1">
      <c r="A2675" s="38"/>
      <c r="B2675" s="44"/>
      <c r="C2675" s="285" t="s">
        <v>3292</v>
      </c>
      <c r="D2675" s="286" t="s">
        <v>3292</v>
      </c>
      <c r="E2675" s="287" t="s">
        <v>28</v>
      </c>
      <c r="F2675" s="288">
        <v>12</v>
      </c>
      <c r="G2675" s="38"/>
      <c r="H2675" s="44"/>
    </row>
    <row r="2676" spans="1:8" s="2" customFormat="1" ht="16.8" customHeight="1">
      <c r="A2676" s="38"/>
      <c r="B2676" s="44"/>
      <c r="C2676" s="289" t="s">
        <v>3292</v>
      </c>
      <c r="D2676" s="289" t="s">
        <v>3293</v>
      </c>
      <c r="E2676" s="17" t="s">
        <v>28</v>
      </c>
      <c r="F2676" s="290">
        <v>12</v>
      </c>
      <c r="G2676" s="38"/>
      <c r="H2676" s="44"/>
    </row>
    <row r="2677" spans="1:8" s="2" customFormat="1" ht="16.8" customHeight="1">
      <c r="A2677" s="38"/>
      <c r="B2677" s="44"/>
      <c r="C2677" s="285" t="s">
        <v>3306</v>
      </c>
      <c r="D2677" s="286" t="s">
        <v>3306</v>
      </c>
      <c r="E2677" s="287" t="s">
        <v>28</v>
      </c>
      <c r="F2677" s="288">
        <v>3</v>
      </c>
      <c r="G2677" s="38"/>
      <c r="H2677" s="44"/>
    </row>
    <row r="2678" spans="1:8" s="2" customFormat="1" ht="16.8" customHeight="1">
      <c r="A2678" s="38"/>
      <c r="B2678" s="44"/>
      <c r="C2678" s="289" t="s">
        <v>3306</v>
      </c>
      <c r="D2678" s="289" t="s">
        <v>3307</v>
      </c>
      <c r="E2678" s="17" t="s">
        <v>28</v>
      </c>
      <c r="F2678" s="290">
        <v>3</v>
      </c>
      <c r="G2678" s="38"/>
      <c r="H2678" s="44"/>
    </row>
    <row r="2679" spans="1:8" s="2" customFormat="1" ht="16.8" customHeight="1">
      <c r="A2679" s="38"/>
      <c r="B2679" s="44"/>
      <c r="C2679" s="285" t="s">
        <v>3325</v>
      </c>
      <c r="D2679" s="286" t="s">
        <v>3325</v>
      </c>
      <c r="E2679" s="287" t="s">
        <v>28</v>
      </c>
      <c r="F2679" s="288">
        <v>2</v>
      </c>
      <c r="G2679" s="38"/>
      <c r="H2679" s="44"/>
    </row>
    <row r="2680" spans="1:8" s="2" customFormat="1" ht="16.8" customHeight="1">
      <c r="A2680" s="38"/>
      <c r="B2680" s="44"/>
      <c r="C2680" s="289" t="s">
        <v>3325</v>
      </c>
      <c r="D2680" s="289" t="s">
        <v>3326</v>
      </c>
      <c r="E2680" s="17" t="s">
        <v>28</v>
      </c>
      <c r="F2680" s="290">
        <v>2</v>
      </c>
      <c r="G2680" s="38"/>
      <c r="H2680" s="44"/>
    </row>
    <row r="2681" spans="1:8" s="2" customFormat="1" ht="16.8" customHeight="1">
      <c r="A2681" s="38"/>
      <c r="B2681" s="44"/>
      <c r="C2681" s="285" t="s">
        <v>2583</v>
      </c>
      <c r="D2681" s="286" t="s">
        <v>2583</v>
      </c>
      <c r="E2681" s="287" t="s">
        <v>28</v>
      </c>
      <c r="F2681" s="288">
        <v>0.056</v>
      </c>
      <c r="G2681" s="38"/>
      <c r="H2681" s="44"/>
    </row>
    <row r="2682" spans="1:8" s="2" customFormat="1" ht="16.8" customHeight="1">
      <c r="A2682" s="38"/>
      <c r="B2682" s="44"/>
      <c r="C2682" s="289" t="s">
        <v>28</v>
      </c>
      <c r="D2682" s="289" t="s">
        <v>2866</v>
      </c>
      <c r="E2682" s="17" t="s">
        <v>28</v>
      </c>
      <c r="F2682" s="290">
        <v>0</v>
      </c>
      <c r="G2682" s="38"/>
      <c r="H2682" s="44"/>
    </row>
    <row r="2683" spans="1:8" s="2" customFormat="1" ht="16.8" customHeight="1">
      <c r="A2683" s="38"/>
      <c r="B2683" s="44"/>
      <c r="C2683" s="289" t="s">
        <v>2583</v>
      </c>
      <c r="D2683" s="289" t="s">
        <v>2867</v>
      </c>
      <c r="E2683" s="17" t="s">
        <v>28</v>
      </c>
      <c r="F2683" s="290">
        <v>0.056</v>
      </c>
      <c r="G2683" s="38"/>
      <c r="H2683" s="44"/>
    </row>
    <row r="2684" spans="1:8" s="2" customFormat="1" ht="16.8" customHeight="1">
      <c r="A2684" s="38"/>
      <c r="B2684" s="44"/>
      <c r="C2684" s="291" t="s">
        <v>6060</v>
      </c>
      <c r="D2684" s="38"/>
      <c r="E2684" s="38"/>
      <c r="F2684" s="38"/>
      <c r="G2684" s="38"/>
      <c r="H2684" s="44"/>
    </row>
    <row r="2685" spans="1:8" s="2" customFormat="1" ht="16.8" customHeight="1">
      <c r="A2685" s="38"/>
      <c r="B2685" s="44"/>
      <c r="C2685" s="289" t="s">
        <v>2860</v>
      </c>
      <c r="D2685" s="289" t="s">
        <v>2861</v>
      </c>
      <c r="E2685" s="17" t="s">
        <v>398</v>
      </c>
      <c r="F2685" s="290">
        <v>3.971</v>
      </c>
      <c r="G2685" s="38"/>
      <c r="H2685" s="44"/>
    </row>
    <row r="2686" spans="1:8" s="2" customFormat="1" ht="16.8" customHeight="1">
      <c r="A2686" s="38"/>
      <c r="B2686" s="44"/>
      <c r="C2686" s="285" t="s">
        <v>3332</v>
      </c>
      <c r="D2686" s="286" t="s">
        <v>3332</v>
      </c>
      <c r="E2686" s="287" t="s">
        <v>28</v>
      </c>
      <c r="F2686" s="288">
        <v>2</v>
      </c>
      <c r="G2686" s="38"/>
      <c r="H2686" s="44"/>
    </row>
    <row r="2687" spans="1:8" s="2" customFormat="1" ht="16.8" customHeight="1">
      <c r="A2687" s="38"/>
      <c r="B2687" s="44"/>
      <c r="C2687" s="289" t="s">
        <v>3332</v>
      </c>
      <c r="D2687" s="289" t="s">
        <v>3333</v>
      </c>
      <c r="E2687" s="17" t="s">
        <v>28</v>
      </c>
      <c r="F2687" s="290">
        <v>2</v>
      </c>
      <c r="G2687" s="38"/>
      <c r="H2687" s="44"/>
    </row>
    <row r="2688" spans="1:8" s="2" customFormat="1" ht="16.8" customHeight="1">
      <c r="A2688" s="38"/>
      <c r="B2688" s="44"/>
      <c r="C2688" s="285" t="s">
        <v>2502</v>
      </c>
      <c r="D2688" s="286" t="s">
        <v>2502</v>
      </c>
      <c r="E2688" s="287" t="s">
        <v>28</v>
      </c>
      <c r="F2688" s="288">
        <v>0.176</v>
      </c>
      <c r="G2688" s="38"/>
      <c r="H2688" s="44"/>
    </row>
    <row r="2689" spans="1:8" s="2" customFormat="1" ht="16.8" customHeight="1">
      <c r="A2689" s="38"/>
      <c r="B2689" s="44"/>
      <c r="C2689" s="289" t="s">
        <v>2502</v>
      </c>
      <c r="D2689" s="289" t="s">
        <v>2680</v>
      </c>
      <c r="E2689" s="17" t="s">
        <v>28</v>
      </c>
      <c r="F2689" s="290">
        <v>0.176</v>
      </c>
      <c r="G2689" s="38"/>
      <c r="H2689" s="44"/>
    </row>
    <row r="2690" spans="1:8" s="2" customFormat="1" ht="16.8" customHeight="1">
      <c r="A2690" s="38"/>
      <c r="B2690" s="44"/>
      <c r="C2690" s="291" t="s">
        <v>6060</v>
      </c>
      <c r="D2690" s="38"/>
      <c r="E2690" s="38"/>
      <c r="F2690" s="38"/>
      <c r="G2690" s="38"/>
      <c r="H2690" s="44"/>
    </row>
    <row r="2691" spans="1:8" s="2" customFormat="1" ht="16.8" customHeight="1">
      <c r="A2691" s="38"/>
      <c r="B2691" s="44"/>
      <c r="C2691" s="289" t="s">
        <v>2662</v>
      </c>
      <c r="D2691" s="289" t="s">
        <v>2663</v>
      </c>
      <c r="E2691" s="17" t="s">
        <v>355</v>
      </c>
      <c r="F2691" s="290">
        <v>18.89</v>
      </c>
      <c r="G2691" s="38"/>
      <c r="H2691" s="44"/>
    </row>
    <row r="2692" spans="1:8" s="2" customFormat="1" ht="16.8" customHeight="1">
      <c r="A2692" s="38"/>
      <c r="B2692" s="44"/>
      <c r="C2692" s="285" t="s">
        <v>3776</v>
      </c>
      <c r="D2692" s="286" t="s">
        <v>3776</v>
      </c>
      <c r="E2692" s="287" t="s">
        <v>28</v>
      </c>
      <c r="F2692" s="288">
        <v>5</v>
      </c>
      <c r="G2692" s="38"/>
      <c r="H2692" s="44"/>
    </row>
    <row r="2693" spans="1:8" s="2" customFormat="1" ht="16.8" customHeight="1">
      <c r="A2693" s="38"/>
      <c r="B2693" s="44"/>
      <c r="C2693" s="289" t="s">
        <v>3776</v>
      </c>
      <c r="D2693" s="289" t="s">
        <v>3777</v>
      </c>
      <c r="E2693" s="17" t="s">
        <v>28</v>
      </c>
      <c r="F2693" s="290">
        <v>5</v>
      </c>
      <c r="G2693" s="38"/>
      <c r="H2693" s="44"/>
    </row>
    <row r="2694" spans="1:8" s="2" customFormat="1" ht="16.8" customHeight="1">
      <c r="A2694" s="38"/>
      <c r="B2694" s="44"/>
      <c r="C2694" s="285" t="s">
        <v>2812</v>
      </c>
      <c r="D2694" s="286" t="s">
        <v>2812</v>
      </c>
      <c r="E2694" s="287" t="s">
        <v>28</v>
      </c>
      <c r="F2694" s="288">
        <v>1</v>
      </c>
      <c r="G2694" s="38"/>
      <c r="H2694" s="44"/>
    </row>
    <row r="2695" spans="1:8" s="2" customFormat="1" ht="16.8" customHeight="1">
      <c r="A2695" s="38"/>
      <c r="B2695" s="44"/>
      <c r="C2695" s="289" t="s">
        <v>2812</v>
      </c>
      <c r="D2695" s="289" t="s">
        <v>3400</v>
      </c>
      <c r="E2695" s="17" t="s">
        <v>28</v>
      </c>
      <c r="F2695" s="290">
        <v>1</v>
      </c>
      <c r="G2695" s="38"/>
      <c r="H2695" s="44"/>
    </row>
    <row r="2696" spans="1:8" s="2" customFormat="1" ht="16.8" customHeight="1">
      <c r="A2696" s="38"/>
      <c r="B2696" s="44"/>
      <c r="C2696" s="291" t="s">
        <v>6060</v>
      </c>
      <c r="D2696" s="38"/>
      <c r="E2696" s="38"/>
      <c r="F2696" s="38"/>
      <c r="G2696" s="38"/>
      <c r="H2696" s="44"/>
    </row>
    <row r="2697" spans="1:8" s="2" customFormat="1" ht="16.8" customHeight="1">
      <c r="A2697" s="38"/>
      <c r="B2697" s="44"/>
      <c r="C2697" s="289" t="s">
        <v>3394</v>
      </c>
      <c r="D2697" s="289" t="s">
        <v>3395</v>
      </c>
      <c r="E2697" s="17" t="s">
        <v>534</v>
      </c>
      <c r="F2697" s="290">
        <v>7</v>
      </c>
      <c r="G2697" s="38"/>
      <c r="H2697" s="44"/>
    </row>
    <row r="2698" spans="1:8" s="2" customFormat="1" ht="16.8" customHeight="1">
      <c r="A2698" s="38"/>
      <c r="B2698" s="44"/>
      <c r="C2698" s="285" t="s">
        <v>2844</v>
      </c>
      <c r="D2698" s="286" t="s">
        <v>2844</v>
      </c>
      <c r="E2698" s="287" t="s">
        <v>28</v>
      </c>
      <c r="F2698" s="288">
        <v>1</v>
      </c>
      <c r="G2698" s="38"/>
      <c r="H2698" s="44"/>
    </row>
    <row r="2699" spans="1:8" s="2" customFormat="1" ht="16.8" customHeight="1">
      <c r="A2699" s="38"/>
      <c r="B2699" s="44"/>
      <c r="C2699" s="289" t="s">
        <v>2844</v>
      </c>
      <c r="D2699" s="289" t="s">
        <v>3682</v>
      </c>
      <c r="E2699" s="17" t="s">
        <v>28</v>
      </c>
      <c r="F2699" s="290">
        <v>1</v>
      </c>
      <c r="G2699" s="38"/>
      <c r="H2699" s="44"/>
    </row>
    <row r="2700" spans="1:8" s="2" customFormat="1" ht="16.8" customHeight="1">
      <c r="A2700" s="38"/>
      <c r="B2700" s="44"/>
      <c r="C2700" s="291" t="s">
        <v>6060</v>
      </c>
      <c r="D2700" s="38"/>
      <c r="E2700" s="38"/>
      <c r="F2700" s="38"/>
      <c r="G2700" s="38"/>
      <c r="H2700" s="44"/>
    </row>
    <row r="2701" spans="1:8" s="2" customFormat="1" ht="16.8" customHeight="1">
      <c r="A2701" s="38"/>
      <c r="B2701" s="44"/>
      <c r="C2701" s="289" t="s">
        <v>3713</v>
      </c>
      <c r="D2701" s="289" t="s">
        <v>3714</v>
      </c>
      <c r="E2701" s="17" t="s">
        <v>534</v>
      </c>
      <c r="F2701" s="290">
        <v>6</v>
      </c>
      <c r="G2701" s="38"/>
      <c r="H2701" s="44"/>
    </row>
    <row r="2702" spans="1:8" s="2" customFormat="1" ht="16.8" customHeight="1">
      <c r="A2702" s="38"/>
      <c r="B2702" s="44"/>
      <c r="C2702" s="285" t="s">
        <v>486</v>
      </c>
      <c r="D2702" s="286" t="s">
        <v>486</v>
      </c>
      <c r="E2702" s="287" t="s">
        <v>28</v>
      </c>
      <c r="F2702" s="288">
        <v>6.11</v>
      </c>
      <c r="G2702" s="38"/>
      <c r="H2702" s="44"/>
    </row>
    <row r="2703" spans="1:8" s="2" customFormat="1" ht="16.8" customHeight="1">
      <c r="A2703" s="38"/>
      <c r="B2703" s="44"/>
      <c r="C2703" s="289" t="s">
        <v>486</v>
      </c>
      <c r="D2703" s="289" t="s">
        <v>3874</v>
      </c>
      <c r="E2703" s="17" t="s">
        <v>28</v>
      </c>
      <c r="F2703" s="290">
        <v>6.11</v>
      </c>
      <c r="G2703" s="38"/>
      <c r="H2703" s="44"/>
    </row>
    <row r="2704" spans="1:8" s="2" customFormat="1" ht="16.8" customHeight="1">
      <c r="A2704" s="38"/>
      <c r="B2704" s="44"/>
      <c r="C2704" s="285" t="s">
        <v>2623</v>
      </c>
      <c r="D2704" s="286" t="s">
        <v>2623</v>
      </c>
      <c r="E2704" s="287" t="s">
        <v>28</v>
      </c>
      <c r="F2704" s="288">
        <v>0.88</v>
      </c>
      <c r="G2704" s="38"/>
      <c r="H2704" s="44"/>
    </row>
    <row r="2705" spans="1:8" s="2" customFormat="1" ht="16.8" customHeight="1">
      <c r="A2705" s="38"/>
      <c r="B2705" s="44"/>
      <c r="C2705" s="289" t="s">
        <v>2623</v>
      </c>
      <c r="D2705" s="289" t="s">
        <v>3889</v>
      </c>
      <c r="E2705" s="17" t="s">
        <v>28</v>
      </c>
      <c r="F2705" s="290">
        <v>0.88</v>
      </c>
      <c r="G2705" s="38"/>
      <c r="H2705" s="44"/>
    </row>
    <row r="2706" spans="1:8" s="2" customFormat="1" ht="16.8" customHeight="1">
      <c r="A2706" s="38"/>
      <c r="B2706" s="44"/>
      <c r="C2706" s="291" t="s">
        <v>6060</v>
      </c>
      <c r="D2706" s="38"/>
      <c r="E2706" s="38"/>
      <c r="F2706" s="38"/>
      <c r="G2706" s="38"/>
      <c r="H2706" s="44"/>
    </row>
    <row r="2707" spans="1:8" s="2" customFormat="1" ht="16.8" customHeight="1">
      <c r="A2707" s="38"/>
      <c r="B2707" s="44"/>
      <c r="C2707" s="289" t="s">
        <v>3883</v>
      </c>
      <c r="D2707" s="289" t="s">
        <v>3884</v>
      </c>
      <c r="E2707" s="17" t="s">
        <v>612</v>
      </c>
      <c r="F2707" s="290">
        <v>4.42</v>
      </c>
      <c r="G2707" s="38"/>
      <c r="H2707" s="44"/>
    </row>
    <row r="2708" spans="1:8" s="2" customFormat="1" ht="16.8" customHeight="1">
      <c r="A2708" s="38"/>
      <c r="B2708" s="44"/>
      <c r="C2708" s="285" t="s">
        <v>2539</v>
      </c>
      <c r="D2708" s="286" t="s">
        <v>2539</v>
      </c>
      <c r="E2708" s="287" t="s">
        <v>28</v>
      </c>
      <c r="F2708" s="288">
        <v>0.191</v>
      </c>
      <c r="G2708" s="38"/>
      <c r="H2708" s="44"/>
    </row>
    <row r="2709" spans="1:8" s="2" customFormat="1" ht="16.8" customHeight="1">
      <c r="A2709" s="38"/>
      <c r="B2709" s="44"/>
      <c r="C2709" s="289" t="s">
        <v>2539</v>
      </c>
      <c r="D2709" s="289" t="s">
        <v>2754</v>
      </c>
      <c r="E2709" s="17" t="s">
        <v>28</v>
      </c>
      <c r="F2709" s="290">
        <v>0.191</v>
      </c>
      <c r="G2709" s="38"/>
      <c r="H2709" s="44"/>
    </row>
    <row r="2710" spans="1:8" s="2" customFormat="1" ht="16.8" customHeight="1">
      <c r="A2710" s="38"/>
      <c r="B2710" s="44"/>
      <c r="C2710" s="291" t="s">
        <v>6060</v>
      </c>
      <c r="D2710" s="38"/>
      <c r="E2710" s="38"/>
      <c r="F2710" s="38"/>
      <c r="G2710" s="38"/>
      <c r="H2710" s="44"/>
    </row>
    <row r="2711" spans="1:8" s="2" customFormat="1" ht="16.8" customHeight="1">
      <c r="A2711" s="38"/>
      <c r="B2711" s="44"/>
      <c r="C2711" s="289" t="s">
        <v>2741</v>
      </c>
      <c r="D2711" s="289" t="s">
        <v>2742</v>
      </c>
      <c r="E2711" s="17" t="s">
        <v>355</v>
      </c>
      <c r="F2711" s="290">
        <v>3.482</v>
      </c>
      <c r="G2711" s="38"/>
      <c r="H2711" s="44"/>
    </row>
    <row r="2712" spans="1:8" s="2" customFormat="1" ht="16.8" customHeight="1">
      <c r="A2712" s="38"/>
      <c r="B2712" s="44"/>
      <c r="C2712" s="285" t="s">
        <v>2632</v>
      </c>
      <c r="D2712" s="286" t="s">
        <v>2632</v>
      </c>
      <c r="E2712" s="287" t="s">
        <v>28</v>
      </c>
      <c r="F2712" s="288">
        <v>2.47</v>
      </c>
      <c r="G2712" s="38"/>
      <c r="H2712" s="44"/>
    </row>
    <row r="2713" spans="1:8" s="2" customFormat="1" ht="16.8" customHeight="1">
      <c r="A2713" s="38"/>
      <c r="B2713" s="44"/>
      <c r="C2713" s="289" t="s">
        <v>2632</v>
      </c>
      <c r="D2713" s="289" t="s">
        <v>2889</v>
      </c>
      <c r="E2713" s="17" t="s">
        <v>28</v>
      </c>
      <c r="F2713" s="290">
        <v>2.47</v>
      </c>
      <c r="G2713" s="38"/>
      <c r="H2713" s="44"/>
    </row>
    <row r="2714" spans="1:8" s="2" customFormat="1" ht="16.8" customHeight="1">
      <c r="A2714" s="38"/>
      <c r="B2714" s="44"/>
      <c r="C2714" s="291" t="s">
        <v>6060</v>
      </c>
      <c r="D2714" s="38"/>
      <c r="E2714" s="38"/>
      <c r="F2714" s="38"/>
      <c r="G2714" s="38"/>
      <c r="H2714" s="44"/>
    </row>
    <row r="2715" spans="1:8" s="2" customFormat="1" ht="12">
      <c r="A2715" s="38"/>
      <c r="B2715" s="44"/>
      <c r="C2715" s="289" t="s">
        <v>2879</v>
      </c>
      <c r="D2715" s="289" t="s">
        <v>2880</v>
      </c>
      <c r="E2715" s="17" t="s">
        <v>612</v>
      </c>
      <c r="F2715" s="290">
        <v>35.72</v>
      </c>
      <c r="G2715" s="38"/>
      <c r="H2715" s="44"/>
    </row>
    <row r="2716" spans="1:8" s="2" customFormat="1" ht="16.8" customHeight="1">
      <c r="A2716" s="38"/>
      <c r="B2716" s="44"/>
      <c r="C2716" s="285" t="s">
        <v>2652</v>
      </c>
      <c r="D2716" s="286" t="s">
        <v>2652</v>
      </c>
      <c r="E2716" s="287" t="s">
        <v>28</v>
      </c>
      <c r="F2716" s="288">
        <v>1.7</v>
      </c>
      <c r="G2716" s="38"/>
      <c r="H2716" s="44"/>
    </row>
    <row r="2717" spans="1:8" s="2" customFormat="1" ht="16.8" customHeight="1">
      <c r="A2717" s="38"/>
      <c r="B2717" s="44"/>
      <c r="C2717" s="289" t="s">
        <v>2652</v>
      </c>
      <c r="D2717" s="289" t="s">
        <v>2948</v>
      </c>
      <c r="E2717" s="17" t="s">
        <v>28</v>
      </c>
      <c r="F2717" s="290">
        <v>1.7</v>
      </c>
      <c r="G2717" s="38"/>
      <c r="H2717" s="44"/>
    </row>
    <row r="2718" spans="1:8" s="2" customFormat="1" ht="16.8" customHeight="1">
      <c r="A2718" s="38"/>
      <c r="B2718" s="44"/>
      <c r="C2718" s="291" t="s">
        <v>6060</v>
      </c>
      <c r="D2718" s="38"/>
      <c r="E2718" s="38"/>
      <c r="F2718" s="38"/>
      <c r="G2718" s="38"/>
      <c r="H2718" s="44"/>
    </row>
    <row r="2719" spans="1:8" s="2" customFormat="1" ht="16.8" customHeight="1">
      <c r="A2719" s="38"/>
      <c r="B2719" s="44"/>
      <c r="C2719" s="289" t="s">
        <v>2941</v>
      </c>
      <c r="D2719" s="289" t="s">
        <v>2942</v>
      </c>
      <c r="E2719" s="17" t="s">
        <v>612</v>
      </c>
      <c r="F2719" s="290">
        <v>14.24</v>
      </c>
      <c r="G2719" s="38"/>
      <c r="H2719" s="44"/>
    </row>
    <row r="2720" spans="1:8" s="2" customFormat="1" ht="16.8" customHeight="1">
      <c r="A2720" s="38"/>
      <c r="B2720" s="44"/>
      <c r="C2720" s="285" t="s">
        <v>2964</v>
      </c>
      <c r="D2720" s="286" t="s">
        <v>2964</v>
      </c>
      <c r="E2720" s="287" t="s">
        <v>28</v>
      </c>
      <c r="F2720" s="288">
        <v>11.55</v>
      </c>
      <c r="G2720" s="38"/>
      <c r="H2720" s="44"/>
    </row>
    <row r="2721" spans="1:8" s="2" customFormat="1" ht="16.8" customHeight="1">
      <c r="A2721" s="38"/>
      <c r="B2721" s="44"/>
      <c r="C2721" s="289" t="s">
        <v>2964</v>
      </c>
      <c r="D2721" s="289" t="s">
        <v>2965</v>
      </c>
      <c r="E2721" s="17" t="s">
        <v>28</v>
      </c>
      <c r="F2721" s="290">
        <v>11.55</v>
      </c>
      <c r="G2721" s="38"/>
      <c r="H2721" s="44"/>
    </row>
    <row r="2722" spans="1:8" s="2" customFormat="1" ht="16.8" customHeight="1">
      <c r="A2722" s="38"/>
      <c r="B2722" s="44"/>
      <c r="C2722" s="285" t="s">
        <v>2681</v>
      </c>
      <c r="D2722" s="286" t="s">
        <v>2681</v>
      </c>
      <c r="E2722" s="287" t="s">
        <v>28</v>
      </c>
      <c r="F2722" s="288">
        <v>1.13</v>
      </c>
      <c r="G2722" s="38"/>
      <c r="H2722" s="44"/>
    </row>
    <row r="2723" spans="1:8" s="2" customFormat="1" ht="16.8" customHeight="1">
      <c r="A2723" s="38"/>
      <c r="B2723" s="44"/>
      <c r="C2723" s="289" t="s">
        <v>2681</v>
      </c>
      <c r="D2723" s="289" t="s">
        <v>2979</v>
      </c>
      <c r="E2723" s="17" t="s">
        <v>28</v>
      </c>
      <c r="F2723" s="290">
        <v>1.13</v>
      </c>
      <c r="G2723" s="38"/>
      <c r="H2723" s="44"/>
    </row>
    <row r="2724" spans="1:8" s="2" customFormat="1" ht="16.8" customHeight="1">
      <c r="A2724" s="38"/>
      <c r="B2724" s="44"/>
      <c r="C2724" s="291" t="s">
        <v>6060</v>
      </c>
      <c r="D2724" s="38"/>
      <c r="E2724" s="38"/>
      <c r="F2724" s="38"/>
      <c r="G2724" s="38"/>
      <c r="H2724" s="44"/>
    </row>
    <row r="2725" spans="1:8" s="2" customFormat="1" ht="16.8" customHeight="1">
      <c r="A2725" s="38"/>
      <c r="B2725" s="44"/>
      <c r="C2725" s="289" t="s">
        <v>2972</v>
      </c>
      <c r="D2725" s="289" t="s">
        <v>2973</v>
      </c>
      <c r="E2725" s="17" t="s">
        <v>612</v>
      </c>
      <c r="F2725" s="290">
        <v>5.18</v>
      </c>
      <c r="G2725" s="38"/>
      <c r="H2725" s="44"/>
    </row>
    <row r="2726" spans="1:8" s="2" customFormat="1" ht="16.8" customHeight="1">
      <c r="A2726" s="38"/>
      <c r="B2726" s="44"/>
      <c r="C2726" s="285" t="s">
        <v>2690</v>
      </c>
      <c r="D2726" s="286" t="s">
        <v>2690</v>
      </c>
      <c r="E2726" s="287" t="s">
        <v>28</v>
      </c>
      <c r="F2726" s="288">
        <v>0.45</v>
      </c>
      <c r="G2726" s="38"/>
      <c r="H2726" s="44"/>
    </row>
    <row r="2727" spans="1:8" s="2" customFormat="1" ht="16.8" customHeight="1">
      <c r="A2727" s="38"/>
      <c r="B2727" s="44"/>
      <c r="C2727" s="289" t="s">
        <v>2690</v>
      </c>
      <c r="D2727" s="289" t="s">
        <v>2988</v>
      </c>
      <c r="E2727" s="17" t="s">
        <v>28</v>
      </c>
      <c r="F2727" s="290">
        <v>0.45</v>
      </c>
      <c r="G2727" s="38"/>
      <c r="H2727" s="44"/>
    </row>
    <row r="2728" spans="1:8" s="2" customFormat="1" ht="16.8" customHeight="1">
      <c r="A2728" s="38"/>
      <c r="B2728" s="44"/>
      <c r="C2728" s="291" t="s">
        <v>6060</v>
      </c>
      <c r="D2728" s="38"/>
      <c r="E2728" s="38"/>
      <c r="F2728" s="38"/>
      <c r="G2728" s="38"/>
      <c r="H2728" s="44"/>
    </row>
    <row r="2729" spans="1:8" s="2" customFormat="1" ht="16.8" customHeight="1">
      <c r="A2729" s="38"/>
      <c r="B2729" s="44"/>
      <c r="C2729" s="289" t="s">
        <v>2982</v>
      </c>
      <c r="D2729" s="289" t="s">
        <v>2983</v>
      </c>
      <c r="E2729" s="17" t="s">
        <v>612</v>
      </c>
      <c r="F2729" s="290">
        <v>8.51</v>
      </c>
      <c r="G2729" s="38"/>
      <c r="H2729" s="44"/>
    </row>
    <row r="2730" spans="1:8" s="2" customFormat="1" ht="16.8" customHeight="1">
      <c r="A2730" s="38"/>
      <c r="B2730" s="44"/>
      <c r="C2730" s="285" t="s">
        <v>3010</v>
      </c>
      <c r="D2730" s="286" t="s">
        <v>3010</v>
      </c>
      <c r="E2730" s="287" t="s">
        <v>28</v>
      </c>
      <c r="F2730" s="288">
        <v>6.63</v>
      </c>
      <c r="G2730" s="38"/>
      <c r="H2730" s="44"/>
    </row>
    <row r="2731" spans="1:8" s="2" customFormat="1" ht="16.8" customHeight="1">
      <c r="A2731" s="38"/>
      <c r="B2731" s="44"/>
      <c r="C2731" s="289" t="s">
        <v>3010</v>
      </c>
      <c r="D2731" s="289" t="s">
        <v>3011</v>
      </c>
      <c r="E2731" s="17" t="s">
        <v>28</v>
      </c>
      <c r="F2731" s="290">
        <v>6.63</v>
      </c>
      <c r="G2731" s="38"/>
      <c r="H2731" s="44"/>
    </row>
    <row r="2732" spans="1:8" s="2" customFormat="1" ht="16.8" customHeight="1">
      <c r="A2732" s="38"/>
      <c r="B2732" s="44"/>
      <c r="C2732" s="285" t="s">
        <v>2723</v>
      </c>
      <c r="D2732" s="286" t="s">
        <v>2723</v>
      </c>
      <c r="E2732" s="287" t="s">
        <v>28</v>
      </c>
      <c r="F2732" s="288">
        <v>1.71</v>
      </c>
      <c r="G2732" s="38"/>
      <c r="H2732" s="44"/>
    </row>
    <row r="2733" spans="1:8" s="2" customFormat="1" ht="16.8" customHeight="1">
      <c r="A2733" s="38"/>
      <c r="B2733" s="44"/>
      <c r="C2733" s="289" t="s">
        <v>2723</v>
      </c>
      <c r="D2733" s="289" t="s">
        <v>3018</v>
      </c>
      <c r="E2733" s="17" t="s">
        <v>28</v>
      </c>
      <c r="F2733" s="290">
        <v>1.71</v>
      </c>
      <c r="G2733" s="38"/>
      <c r="H2733" s="44"/>
    </row>
    <row r="2734" spans="1:8" s="2" customFormat="1" ht="16.8" customHeight="1">
      <c r="A2734" s="38"/>
      <c r="B2734" s="44"/>
      <c r="C2734" s="291" t="s">
        <v>6060</v>
      </c>
      <c r="D2734" s="38"/>
      <c r="E2734" s="38"/>
      <c r="F2734" s="38"/>
      <c r="G2734" s="38"/>
      <c r="H2734" s="44"/>
    </row>
    <row r="2735" spans="1:8" s="2" customFormat="1" ht="16.8" customHeight="1">
      <c r="A2735" s="38"/>
      <c r="B2735" s="44"/>
      <c r="C2735" s="289" t="s">
        <v>3012</v>
      </c>
      <c r="D2735" s="289" t="s">
        <v>3013</v>
      </c>
      <c r="E2735" s="17" t="s">
        <v>612</v>
      </c>
      <c r="F2735" s="290">
        <v>9.17</v>
      </c>
      <c r="G2735" s="38"/>
      <c r="H2735" s="44"/>
    </row>
    <row r="2736" spans="1:8" s="2" customFormat="1" ht="16.8" customHeight="1">
      <c r="A2736" s="38"/>
      <c r="B2736" s="44"/>
      <c r="C2736" s="285" t="s">
        <v>3066</v>
      </c>
      <c r="D2736" s="286" t="s">
        <v>3066</v>
      </c>
      <c r="E2736" s="287" t="s">
        <v>28</v>
      </c>
      <c r="F2736" s="288">
        <v>3</v>
      </c>
      <c r="G2736" s="38"/>
      <c r="H2736" s="44"/>
    </row>
    <row r="2737" spans="1:8" s="2" customFormat="1" ht="16.8" customHeight="1">
      <c r="A2737" s="38"/>
      <c r="B2737" s="44"/>
      <c r="C2737" s="289" t="s">
        <v>3066</v>
      </c>
      <c r="D2737" s="289" t="s">
        <v>3067</v>
      </c>
      <c r="E2737" s="17" t="s">
        <v>28</v>
      </c>
      <c r="F2737" s="290">
        <v>3</v>
      </c>
      <c r="G2737" s="38"/>
      <c r="H2737" s="44"/>
    </row>
    <row r="2738" spans="1:8" s="2" customFormat="1" ht="16.8" customHeight="1">
      <c r="A2738" s="38"/>
      <c r="B2738" s="44"/>
      <c r="C2738" s="285" t="s">
        <v>3074</v>
      </c>
      <c r="D2738" s="286" t="s">
        <v>3074</v>
      </c>
      <c r="E2738" s="287" t="s">
        <v>28</v>
      </c>
      <c r="F2738" s="288">
        <v>3</v>
      </c>
      <c r="G2738" s="38"/>
      <c r="H2738" s="44"/>
    </row>
    <row r="2739" spans="1:8" s="2" customFormat="1" ht="16.8" customHeight="1">
      <c r="A2739" s="38"/>
      <c r="B2739" s="44"/>
      <c r="C2739" s="289" t="s">
        <v>3074</v>
      </c>
      <c r="D2739" s="289" t="s">
        <v>3075</v>
      </c>
      <c r="E2739" s="17" t="s">
        <v>28</v>
      </c>
      <c r="F2739" s="290">
        <v>3</v>
      </c>
      <c r="G2739" s="38"/>
      <c r="H2739" s="44"/>
    </row>
    <row r="2740" spans="1:8" s="2" customFormat="1" ht="16.8" customHeight="1">
      <c r="A2740" s="38"/>
      <c r="B2740" s="44"/>
      <c r="C2740" s="285" t="s">
        <v>3148</v>
      </c>
      <c r="D2740" s="286" t="s">
        <v>3148</v>
      </c>
      <c r="E2740" s="287" t="s">
        <v>28</v>
      </c>
      <c r="F2740" s="288">
        <v>3</v>
      </c>
      <c r="G2740" s="38"/>
      <c r="H2740" s="44"/>
    </row>
    <row r="2741" spans="1:8" s="2" customFormat="1" ht="16.8" customHeight="1">
      <c r="A2741" s="38"/>
      <c r="B2741" s="44"/>
      <c r="C2741" s="289" t="s">
        <v>3148</v>
      </c>
      <c r="D2741" s="289" t="s">
        <v>3149</v>
      </c>
      <c r="E2741" s="17" t="s">
        <v>28</v>
      </c>
      <c r="F2741" s="290">
        <v>3</v>
      </c>
      <c r="G2741" s="38"/>
      <c r="H2741" s="44"/>
    </row>
    <row r="2742" spans="1:8" s="2" customFormat="1" ht="16.8" customHeight="1">
      <c r="A2742" s="38"/>
      <c r="B2742" s="44"/>
      <c r="C2742" s="285" t="s">
        <v>3227</v>
      </c>
      <c r="D2742" s="286" t="s">
        <v>3227</v>
      </c>
      <c r="E2742" s="287" t="s">
        <v>28</v>
      </c>
      <c r="F2742" s="288">
        <v>6.13</v>
      </c>
      <c r="G2742" s="38"/>
      <c r="H2742" s="44"/>
    </row>
    <row r="2743" spans="1:8" s="2" customFormat="1" ht="16.8" customHeight="1">
      <c r="A2743" s="38"/>
      <c r="B2743" s="44"/>
      <c r="C2743" s="289" t="s">
        <v>3227</v>
      </c>
      <c r="D2743" s="289" t="s">
        <v>3228</v>
      </c>
      <c r="E2743" s="17" t="s">
        <v>28</v>
      </c>
      <c r="F2743" s="290">
        <v>6.13</v>
      </c>
      <c r="G2743" s="38"/>
      <c r="H2743" s="44"/>
    </row>
    <row r="2744" spans="1:8" s="2" customFormat="1" ht="16.8" customHeight="1">
      <c r="A2744" s="38"/>
      <c r="B2744" s="44"/>
      <c r="C2744" s="285" t="s">
        <v>2784</v>
      </c>
      <c r="D2744" s="286" t="s">
        <v>2784</v>
      </c>
      <c r="E2744" s="287" t="s">
        <v>28</v>
      </c>
      <c r="F2744" s="288">
        <v>8.25</v>
      </c>
      <c r="G2744" s="38"/>
      <c r="H2744" s="44"/>
    </row>
    <row r="2745" spans="1:8" s="2" customFormat="1" ht="16.8" customHeight="1">
      <c r="A2745" s="38"/>
      <c r="B2745" s="44"/>
      <c r="C2745" s="289" t="s">
        <v>28</v>
      </c>
      <c r="D2745" s="289" t="s">
        <v>3252</v>
      </c>
      <c r="E2745" s="17" t="s">
        <v>28</v>
      </c>
      <c r="F2745" s="290">
        <v>0</v>
      </c>
      <c r="G2745" s="38"/>
      <c r="H2745" s="44"/>
    </row>
    <row r="2746" spans="1:8" s="2" customFormat="1" ht="16.8" customHeight="1">
      <c r="A2746" s="38"/>
      <c r="B2746" s="44"/>
      <c r="C2746" s="289" t="s">
        <v>2784</v>
      </c>
      <c r="D2746" s="289" t="s">
        <v>3253</v>
      </c>
      <c r="E2746" s="17" t="s">
        <v>28</v>
      </c>
      <c r="F2746" s="290">
        <v>8.25</v>
      </c>
      <c r="G2746" s="38"/>
      <c r="H2746" s="44"/>
    </row>
    <row r="2747" spans="1:8" s="2" customFormat="1" ht="16.8" customHeight="1">
      <c r="A2747" s="38"/>
      <c r="B2747" s="44"/>
      <c r="C2747" s="291" t="s">
        <v>6060</v>
      </c>
      <c r="D2747" s="38"/>
      <c r="E2747" s="38"/>
      <c r="F2747" s="38"/>
      <c r="G2747" s="38"/>
      <c r="H2747" s="44"/>
    </row>
    <row r="2748" spans="1:8" s="2" customFormat="1" ht="12">
      <c r="A2748" s="38"/>
      <c r="B2748" s="44"/>
      <c r="C2748" s="289" t="s">
        <v>3245</v>
      </c>
      <c r="D2748" s="289" t="s">
        <v>3246</v>
      </c>
      <c r="E2748" s="17" t="s">
        <v>612</v>
      </c>
      <c r="F2748" s="290">
        <v>25.11</v>
      </c>
      <c r="G2748" s="38"/>
      <c r="H2748" s="44"/>
    </row>
    <row r="2749" spans="1:8" s="2" customFormat="1" ht="16.8" customHeight="1">
      <c r="A2749" s="38"/>
      <c r="B2749" s="44"/>
      <c r="C2749" s="285" t="s">
        <v>2868</v>
      </c>
      <c r="D2749" s="286" t="s">
        <v>2868</v>
      </c>
      <c r="E2749" s="287" t="s">
        <v>28</v>
      </c>
      <c r="F2749" s="288">
        <v>3.971</v>
      </c>
      <c r="G2749" s="38"/>
      <c r="H2749" s="44"/>
    </row>
    <row r="2750" spans="1:8" s="2" customFormat="1" ht="16.8" customHeight="1">
      <c r="A2750" s="38"/>
      <c r="B2750" s="44"/>
      <c r="C2750" s="289" t="s">
        <v>2868</v>
      </c>
      <c r="D2750" s="289" t="s">
        <v>2869</v>
      </c>
      <c r="E2750" s="17" t="s">
        <v>28</v>
      </c>
      <c r="F2750" s="290">
        <v>3.971</v>
      </c>
      <c r="G2750" s="38"/>
      <c r="H2750" s="44"/>
    </row>
    <row r="2751" spans="1:8" s="2" customFormat="1" ht="16.8" customHeight="1">
      <c r="A2751" s="38"/>
      <c r="B2751" s="44"/>
      <c r="C2751" s="285" t="s">
        <v>2504</v>
      </c>
      <c r="D2751" s="286" t="s">
        <v>2504</v>
      </c>
      <c r="E2751" s="287" t="s">
        <v>28</v>
      </c>
      <c r="F2751" s="288">
        <v>4.024</v>
      </c>
      <c r="G2751" s="38"/>
      <c r="H2751" s="44"/>
    </row>
    <row r="2752" spans="1:8" s="2" customFormat="1" ht="16.8" customHeight="1">
      <c r="A2752" s="38"/>
      <c r="B2752" s="44"/>
      <c r="C2752" s="289" t="s">
        <v>2504</v>
      </c>
      <c r="D2752" s="289" t="s">
        <v>2683</v>
      </c>
      <c r="E2752" s="17" t="s">
        <v>28</v>
      </c>
      <c r="F2752" s="290">
        <v>4.024</v>
      </c>
      <c r="G2752" s="38"/>
      <c r="H2752" s="44"/>
    </row>
    <row r="2753" spans="1:8" s="2" customFormat="1" ht="16.8" customHeight="1">
      <c r="A2753" s="38"/>
      <c r="B2753" s="44"/>
      <c r="C2753" s="291" t="s">
        <v>6060</v>
      </c>
      <c r="D2753" s="38"/>
      <c r="E2753" s="38"/>
      <c r="F2753" s="38"/>
      <c r="G2753" s="38"/>
      <c r="H2753" s="44"/>
    </row>
    <row r="2754" spans="1:8" s="2" customFormat="1" ht="16.8" customHeight="1">
      <c r="A2754" s="38"/>
      <c r="B2754" s="44"/>
      <c r="C2754" s="289" t="s">
        <v>2662</v>
      </c>
      <c r="D2754" s="289" t="s">
        <v>2663</v>
      </c>
      <c r="E2754" s="17" t="s">
        <v>355</v>
      </c>
      <c r="F2754" s="290">
        <v>18.89</v>
      </c>
      <c r="G2754" s="38"/>
      <c r="H2754" s="44"/>
    </row>
    <row r="2755" spans="1:8" s="2" customFormat="1" ht="16.8" customHeight="1">
      <c r="A2755" s="38"/>
      <c r="B2755" s="44"/>
      <c r="C2755" s="285" t="s">
        <v>2587</v>
      </c>
      <c r="D2755" s="286" t="s">
        <v>2587</v>
      </c>
      <c r="E2755" s="287" t="s">
        <v>28</v>
      </c>
      <c r="F2755" s="288">
        <v>6</v>
      </c>
      <c r="G2755" s="38"/>
      <c r="H2755" s="44"/>
    </row>
    <row r="2756" spans="1:8" s="2" customFormat="1" ht="16.8" customHeight="1">
      <c r="A2756" s="38"/>
      <c r="B2756" s="44"/>
      <c r="C2756" s="289" t="s">
        <v>28</v>
      </c>
      <c r="D2756" s="289" t="s">
        <v>3778</v>
      </c>
      <c r="E2756" s="17" t="s">
        <v>28</v>
      </c>
      <c r="F2756" s="290">
        <v>0</v>
      </c>
      <c r="G2756" s="38"/>
      <c r="H2756" s="44"/>
    </row>
    <row r="2757" spans="1:8" s="2" customFormat="1" ht="16.8" customHeight="1">
      <c r="A2757" s="38"/>
      <c r="B2757" s="44"/>
      <c r="C2757" s="289" t="s">
        <v>28</v>
      </c>
      <c r="D2757" s="289" t="s">
        <v>2864</v>
      </c>
      <c r="E2757" s="17" t="s">
        <v>28</v>
      </c>
      <c r="F2757" s="290">
        <v>0</v>
      </c>
      <c r="G2757" s="38"/>
      <c r="H2757" s="44"/>
    </row>
    <row r="2758" spans="1:8" s="2" customFormat="1" ht="16.8" customHeight="1">
      <c r="A2758" s="38"/>
      <c r="B2758" s="44"/>
      <c r="C2758" s="289" t="s">
        <v>2587</v>
      </c>
      <c r="D2758" s="289" t="s">
        <v>3779</v>
      </c>
      <c r="E2758" s="17" t="s">
        <v>28</v>
      </c>
      <c r="F2758" s="290">
        <v>6</v>
      </c>
      <c r="G2758" s="38"/>
      <c r="H2758" s="44"/>
    </row>
    <row r="2759" spans="1:8" s="2" customFormat="1" ht="16.8" customHeight="1">
      <c r="A2759" s="38"/>
      <c r="B2759" s="44"/>
      <c r="C2759" s="291" t="s">
        <v>6060</v>
      </c>
      <c r="D2759" s="38"/>
      <c r="E2759" s="38"/>
      <c r="F2759" s="38"/>
      <c r="G2759" s="38"/>
      <c r="H2759" s="44"/>
    </row>
    <row r="2760" spans="1:8" s="2" customFormat="1" ht="16.8" customHeight="1">
      <c r="A2760" s="38"/>
      <c r="B2760" s="44"/>
      <c r="C2760" s="289" t="s">
        <v>3769</v>
      </c>
      <c r="D2760" s="289" t="s">
        <v>3770</v>
      </c>
      <c r="E2760" s="17" t="s">
        <v>534</v>
      </c>
      <c r="F2760" s="290">
        <v>76</v>
      </c>
      <c r="G2760" s="38"/>
      <c r="H2760" s="44"/>
    </row>
    <row r="2761" spans="1:8" s="2" customFormat="1" ht="16.8" customHeight="1">
      <c r="A2761" s="38"/>
      <c r="B2761" s="44"/>
      <c r="C2761" s="285" t="s">
        <v>2814</v>
      </c>
      <c r="D2761" s="286" t="s">
        <v>2814</v>
      </c>
      <c r="E2761" s="287" t="s">
        <v>28</v>
      </c>
      <c r="F2761" s="288">
        <v>1</v>
      </c>
      <c r="G2761" s="38"/>
      <c r="H2761" s="44"/>
    </row>
    <row r="2762" spans="1:8" s="2" customFormat="1" ht="16.8" customHeight="1">
      <c r="A2762" s="38"/>
      <c r="B2762" s="44"/>
      <c r="C2762" s="289" t="s">
        <v>2814</v>
      </c>
      <c r="D2762" s="289" t="s">
        <v>3401</v>
      </c>
      <c r="E2762" s="17" t="s">
        <v>28</v>
      </c>
      <c r="F2762" s="290">
        <v>1</v>
      </c>
      <c r="G2762" s="38"/>
      <c r="H2762" s="44"/>
    </row>
    <row r="2763" spans="1:8" s="2" customFormat="1" ht="16.8" customHeight="1">
      <c r="A2763" s="38"/>
      <c r="B2763" s="44"/>
      <c r="C2763" s="291" t="s">
        <v>6060</v>
      </c>
      <c r="D2763" s="38"/>
      <c r="E2763" s="38"/>
      <c r="F2763" s="38"/>
      <c r="G2763" s="38"/>
      <c r="H2763" s="44"/>
    </row>
    <row r="2764" spans="1:8" s="2" customFormat="1" ht="16.8" customHeight="1">
      <c r="A2764" s="38"/>
      <c r="B2764" s="44"/>
      <c r="C2764" s="289" t="s">
        <v>3394</v>
      </c>
      <c r="D2764" s="289" t="s">
        <v>3395</v>
      </c>
      <c r="E2764" s="17" t="s">
        <v>534</v>
      </c>
      <c r="F2764" s="290">
        <v>7</v>
      </c>
      <c r="G2764" s="38"/>
      <c r="H2764" s="44"/>
    </row>
    <row r="2765" spans="1:8" s="2" customFormat="1" ht="16.8" customHeight="1">
      <c r="A2765" s="38"/>
      <c r="B2765" s="44"/>
      <c r="C2765" s="285" t="s">
        <v>2847</v>
      </c>
      <c r="D2765" s="286" t="s">
        <v>2847</v>
      </c>
      <c r="E2765" s="287" t="s">
        <v>28</v>
      </c>
      <c r="F2765" s="288">
        <v>1</v>
      </c>
      <c r="G2765" s="38"/>
      <c r="H2765" s="44"/>
    </row>
    <row r="2766" spans="1:8" s="2" customFormat="1" ht="16.8" customHeight="1">
      <c r="A2766" s="38"/>
      <c r="B2766" s="44"/>
      <c r="C2766" s="289" t="s">
        <v>2847</v>
      </c>
      <c r="D2766" s="289" t="s">
        <v>3683</v>
      </c>
      <c r="E2766" s="17" t="s">
        <v>28</v>
      </c>
      <c r="F2766" s="290">
        <v>1</v>
      </c>
      <c r="G2766" s="38"/>
      <c r="H2766" s="44"/>
    </row>
    <row r="2767" spans="1:8" s="2" customFormat="1" ht="16.8" customHeight="1">
      <c r="A2767" s="38"/>
      <c r="B2767" s="44"/>
      <c r="C2767" s="291" t="s">
        <v>6060</v>
      </c>
      <c r="D2767" s="38"/>
      <c r="E2767" s="38"/>
      <c r="F2767" s="38"/>
      <c r="G2767" s="38"/>
      <c r="H2767" s="44"/>
    </row>
    <row r="2768" spans="1:8" s="2" customFormat="1" ht="16.8" customHeight="1">
      <c r="A2768" s="38"/>
      <c r="B2768" s="44"/>
      <c r="C2768" s="289" t="s">
        <v>3713</v>
      </c>
      <c r="D2768" s="289" t="s">
        <v>3714</v>
      </c>
      <c r="E2768" s="17" t="s">
        <v>534</v>
      </c>
      <c r="F2768" s="290">
        <v>6</v>
      </c>
      <c r="G2768" s="38"/>
      <c r="H2768" s="44"/>
    </row>
    <row r="2769" spans="1:8" s="2" customFormat="1" ht="16.8" customHeight="1">
      <c r="A2769" s="38"/>
      <c r="B2769" s="44"/>
      <c r="C2769" s="285" t="s">
        <v>157</v>
      </c>
      <c r="D2769" s="286" t="s">
        <v>157</v>
      </c>
      <c r="E2769" s="287" t="s">
        <v>28</v>
      </c>
      <c r="F2769" s="288">
        <v>0.9</v>
      </c>
      <c r="G2769" s="38"/>
      <c r="H2769" s="44"/>
    </row>
    <row r="2770" spans="1:8" s="2" customFormat="1" ht="16.8" customHeight="1">
      <c r="A2770" s="38"/>
      <c r="B2770" s="44"/>
      <c r="C2770" s="289" t="s">
        <v>28</v>
      </c>
      <c r="D2770" s="289" t="s">
        <v>2864</v>
      </c>
      <c r="E2770" s="17" t="s">
        <v>28</v>
      </c>
      <c r="F2770" s="290">
        <v>0</v>
      </c>
      <c r="G2770" s="38"/>
      <c r="H2770" s="44"/>
    </row>
    <row r="2771" spans="1:8" s="2" customFormat="1" ht="16.8" customHeight="1">
      <c r="A2771" s="38"/>
      <c r="B2771" s="44"/>
      <c r="C2771" s="289" t="s">
        <v>157</v>
      </c>
      <c r="D2771" s="289" t="s">
        <v>3875</v>
      </c>
      <c r="E2771" s="17" t="s">
        <v>28</v>
      </c>
      <c r="F2771" s="290">
        <v>0.9</v>
      </c>
      <c r="G2771" s="38"/>
      <c r="H2771" s="44"/>
    </row>
    <row r="2772" spans="1:8" s="2" customFormat="1" ht="16.8" customHeight="1">
      <c r="A2772" s="38"/>
      <c r="B2772" s="44"/>
      <c r="C2772" s="291" t="s">
        <v>6060</v>
      </c>
      <c r="D2772" s="38"/>
      <c r="E2772" s="38"/>
      <c r="F2772" s="38"/>
      <c r="G2772" s="38"/>
      <c r="H2772" s="44"/>
    </row>
    <row r="2773" spans="1:8" s="2" customFormat="1" ht="16.8" customHeight="1">
      <c r="A2773" s="38"/>
      <c r="B2773" s="44"/>
      <c r="C2773" s="289" t="s">
        <v>3868</v>
      </c>
      <c r="D2773" s="289" t="s">
        <v>3869</v>
      </c>
      <c r="E2773" s="17" t="s">
        <v>612</v>
      </c>
      <c r="F2773" s="290">
        <v>10.27</v>
      </c>
      <c r="G2773" s="38"/>
      <c r="H2773" s="44"/>
    </row>
    <row r="2774" spans="1:8" s="2" customFormat="1" ht="16.8" customHeight="1">
      <c r="A2774" s="38"/>
      <c r="B2774" s="44"/>
      <c r="C2774" s="285" t="s">
        <v>3890</v>
      </c>
      <c r="D2774" s="286" t="s">
        <v>3890</v>
      </c>
      <c r="E2774" s="287" t="s">
        <v>28</v>
      </c>
      <c r="F2774" s="288">
        <v>4.42</v>
      </c>
      <c r="G2774" s="38"/>
      <c r="H2774" s="44"/>
    </row>
    <row r="2775" spans="1:8" s="2" customFormat="1" ht="16.8" customHeight="1">
      <c r="A2775" s="38"/>
      <c r="B2775" s="44"/>
      <c r="C2775" s="289" t="s">
        <v>3890</v>
      </c>
      <c r="D2775" s="289" t="s">
        <v>3891</v>
      </c>
      <c r="E2775" s="17" t="s">
        <v>28</v>
      </c>
      <c r="F2775" s="290">
        <v>4.42</v>
      </c>
      <c r="G2775" s="38"/>
      <c r="H2775" s="44"/>
    </row>
    <row r="2776" spans="1:8" s="2" customFormat="1" ht="16.8" customHeight="1">
      <c r="A2776" s="38"/>
      <c r="B2776" s="44"/>
      <c r="C2776" s="285" t="s">
        <v>2541</v>
      </c>
      <c r="D2776" s="286" t="s">
        <v>2541</v>
      </c>
      <c r="E2776" s="287" t="s">
        <v>28</v>
      </c>
      <c r="F2776" s="288">
        <v>0.088</v>
      </c>
      <c r="G2776" s="38"/>
      <c r="H2776" s="44"/>
    </row>
    <row r="2777" spans="1:8" s="2" customFormat="1" ht="16.8" customHeight="1">
      <c r="A2777" s="38"/>
      <c r="B2777" s="44"/>
      <c r="C2777" s="289" t="s">
        <v>2541</v>
      </c>
      <c r="D2777" s="289" t="s">
        <v>2756</v>
      </c>
      <c r="E2777" s="17" t="s">
        <v>28</v>
      </c>
      <c r="F2777" s="290">
        <v>0.088</v>
      </c>
      <c r="G2777" s="38"/>
      <c r="H2777" s="44"/>
    </row>
    <row r="2778" spans="1:8" s="2" customFormat="1" ht="16.8" customHeight="1">
      <c r="A2778" s="38"/>
      <c r="B2778" s="44"/>
      <c r="C2778" s="291" t="s">
        <v>6060</v>
      </c>
      <c r="D2778" s="38"/>
      <c r="E2778" s="38"/>
      <c r="F2778" s="38"/>
      <c r="G2778" s="38"/>
      <c r="H2778" s="44"/>
    </row>
    <row r="2779" spans="1:8" s="2" customFormat="1" ht="16.8" customHeight="1">
      <c r="A2779" s="38"/>
      <c r="B2779" s="44"/>
      <c r="C2779" s="289" t="s">
        <v>2741</v>
      </c>
      <c r="D2779" s="289" t="s">
        <v>2742</v>
      </c>
      <c r="E2779" s="17" t="s">
        <v>355</v>
      </c>
      <c r="F2779" s="290">
        <v>3.482</v>
      </c>
      <c r="G2779" s="38"/>
      <c r="H2779" s="44"/>
    </row>
    <row r="2780" spans="1:8" s="2" customFormat="1" ht="16.8" customHeight="1">
      <c r="A2780" s="38"/>
      <c r="B2780" s="44"/>
      <c r="C2780" s="285" t="s">
        <v>2634</v>
      </c>
      <c r="D2780" s="286" t="s">
        <v>2634</v>
      </c>
      <c r="E2780" s="287" t="s">
        <v>28</v>
      </c>
      <c r="F2780" s="288">
        <v>9.1</v>
      </c>
      <c r="G2780" s="38"/>
      <c r="H2780" s="44"/>
    </row>
    <row r="2781" spans="1:8" s="2" customFormat="1" ht="16.8" customHeight="1">
      <c r="A2781" s="38"/>
      <c r="B2781" s="44"/>
      <c r="C2781" s="289" t="s">
        <v>2634</v>
      </c>
      <c r="D2781" s="289" t="s">
        <v>2890</v>
      </c>
      <c r="E2781" s="17" t="s">
        <v>28</v>
      </c>
      <c r="F2781" s="290">
        <v>9.1</v>
      </c>
      <c r="G2781" s="38"/>
      <c r="H2781" s="44"/>
    </row>
    <row r="2782" spans="1:8" s="2" customFormat="1" ht="16.8" customHeight="1">
      <c r="A2782" s="38"/>
      <c r="B2782" s="44"/>
      <c r="C2782" s="291" t="s">
        <v>6060</v>
      </c>
      <c r="D2782" s="38"/>
      <c r="E2782" s="38"/>
      <c r="F2782" s="38"/>
      <c r="G2782" s="38"/>
      <c r="H2782" s="44"/>
    </row>
    <row r="2783" spans="1:8" s="2" customFormat="1" ht="12">
      <c r="A2783" s="38"/>
      <c r="B2783" s="44"/>
      <c r="C2783" s="289" t="s">
        <v>2879</v>
      </c>
      <c r="D2783" s="289" t="s">
        <v>2880</v>
      </c>
      <c r="E2783" s="17" t="s">
        <v>612</v>
      </c>
      <c r="F2783" s="290">
        <v>35.72</v>
      </c>
      <c r="G2783" s="38"/>
      <c r="H2783" s="44"/>
    </row>
    <row r="2784" spans="1:8" s="2" customFormat="1" ht="16.8" customHeight="1">
      <c r="A2784" s="38"/>
      <c r="B2784" s="44"/>
      <c r="C2784" s="285" t="s">
        <v>2654</v>
      </c>
      <c r="D2784" s="286" t="s">
        <v>2654</v>
      </c>
      <c r="E2784" s="287" t="s">
        <v>28</v>
      </c>
      <c r="F2784" s="288">
        <v>0.95</v>
      </c>
      <c r="G2784" s="38"/>
      <c r="H2784" s="44"/>
    </row>
    <row r="2785" spans="1:8" s="2" customFormat="1" ht="16.8" customHeight="1">
      <c r="A2785" s="38"/>
      <c r="B2785" s="44"/>
      <c r="C2785" s="289" t="s">
        <v>2654</v>
      </c>
      <c r="D2785" s="289" t="s">
        <v>2949</v>
      </c>
      <c r="E2785" s="17" t="s">
        <v>28</v>
      </c>
      <c r="F2785" s="290">
        <v>0.95</v>
      </c>
      <c r="G2785" s="38"/>
      <c r="H2785" s="44"/>
    </row>
    <row r="2786" spans="1:8" s="2" customFormat="1" ht="16.8" customHeight="1">
      <c r="A2786" s="38"/>
      <c r="B2786" s="44"/>
      <c r="C2786" s="291" t="s">
        <v>6060</v>
      </c>
      <c r="D2786" s="38"/>
      <c r="E2786" s="38"/>
      <c r="F2786" s="38"/>
      <c r="G2786" s="38"/>
      <c r="H2786" s="44"/>
    </row>
    <row r="2787" spans="1:8" s="2" customFormat="1" ht="16.8" customHeight="1">
      <c r="A2787" s="38"/>
      <c r="B2787" s="44"/>
      <c r="C2787" s="289" t="s">
        <v>2941</v>
      </c>
      <c r="D2787" s="289" t="s">
        <v>2942</v>
      </c>
      <c r="E2787" s="17" t="s">
        <v>612</v>
      </c>
      <c r="F2787" s="290">
        <v>14.24</v>
      </c>
      <c r="G2787" s="38"/>
      <c r="H2787" s="44"/>
    </row>
    <row r="2788" spans="1:8" s="2" customFormat="1" ht="16.8" customHeight="1">
      <c r="A2788" s="38"/>
      <c r="B2788" s="44"/>
      <c r="C2788" s="285" t="s">
        <v>2980</v>
      </c>
      <c r="D2788" s="286" t="s">
        <v>2980</v>
      </c>
      <c r="E2788" s="287" t="s">
        <v>28</v>
      </c>
      <c r="F2788" s="288">
        <v>5.18</v>
      </c>
      <c r="G2788" s="38"/>
      <c r="H2788" s="44"/>
    </row>
    <row r="2789" spans="1:8" s="2" customFormat="1" ht="16.8" customHeight="1">
      <c r="A2789" s="38"/>
      <c r="B2789" s="44"/>
      <c r="C2789" s="289" t="s">
        <v>2980</v>
      </c>
      <c r="D2789" s="289" t="s">
        <v>2981</v>
      </c>
      <c r="E2789" s="17" t="s">
        <v>28</v>
      </c>
      <c r="F2789" s="290">
        <v>5.18</v>
      </c>
      <c r="G2789" s="38"/>
      <c r="H2789" s="44"/>
    </row>
    <row r="2790" spans="1:8" s="2" customFormat="1" ht="16.8" customHeight="1">
      <c r="A2790" s="38"/>
      <c r="B2790" s="44"/>
      <c r="C2790" s="285" t="s">
        <v>2692</v>
      </c>
      <c r="D2790" s="286" t="s">
        <v>2692</v>
      </c>
      <c r="E2790" s="287" t="s">
        <v>28</v>
      </c>
      <c r="F2790" s="288">
        <v>0.2</v>
      </c>
      <c r="G2790" s="38"/>
      <c r="H2790" s="44"/>
    </row>
    <row r="2791" spans="1:8" s="2" customFormat="1" ht="16.8" customHeight="1">
      <c r="A2791" s="38"/>
      <c r="B2791" s="44"/>
      <c r="C2791" s="289" t="s">
        <v>2692</v>
      </c>
      <c r="D2791" s="289" t="s">
        <v>2989</v>
      </c>
      <c r="E2791" s="17" t="s">
        <v>28</v>
      </c>
      <c r="F2791" s="290">
        <v>0.2</v>
      </c>
      <c r="G2791" s="38"/>
      <c r="H2791" s="44"/>
    </row>
    <row r="2792" spans="1:8" s="2" customFormat="1" ht="16.8" customHeight="1">
      <c r="A2792" s="38"/>
      <c r="B2792" s="44"/>
      <c r="C2792" s="291" t="s">
        <v>6060</v>
      </c>
      <c r="D2792" s="38"/>
      <c r="E2792" s="38"/>
      <c r="F2792" s="38"/>
      <c r="G2792" s="38"/>
      <c r="H2792" s="44"/>
    </row>
    <row r="2793" spans="1:8" s="2" customFormat="1" ht="16.8" customHeight="1">
      <c r="A2793" s="38"/>
      <c r="B2793" s="44"/>
      <c r="C2793" s="289" t="s">
        <v>2982</v>
      </c>
      <c r="D2793" s="289" t="s">
        <v>2983</v>
      </c>
      <c r="E2793" s="17" t="s">
        <v>612</v>
      </c>
      <c r="F2793" s="290">
        <v>8.51</v>
      </c>
      <c r="G2793" s="38"/>
      <c r="H2793" s="44"/>
    </row>
    <row r="2794" spans="1:8" s="2" customFormat="1" ht="16.8" customHeight="1">
      <c r="A2794" s="38"/>
      <c r="B2794" s="44"/>
      <c r="C2794" s="285" t="s">
        <v>2726</v>
      </c>
      <c r="D2794" s="286" t="s">
        <v>2726</v>
      </c>
      <c r="E2794" s="287" t="s">
        <v>28</v>
      </c>
      <c r="F2794" s="288">
        <v>1.54</v>
      </c>
      <c r="G2794" s="38"/>
      <c r="H2794" s="44"/>
    </row>
    <row r="2795" spans="1:8" s="2" customFormat="1" ht="16.8" customHeight="1">
      <c r="A2795" s="38"/>
      <c r="B2795" s="44"/>
      <c r="C2795" s="289" t="s">
        <v>2726</v>
      </c>
      <c r="D2795" s="289" t="s">
        <v>3019</v>
      </c>
      <c r="E2795" s="17" t="s">
        <v>28</v>
      </c>
      <c r="F2795" s="290">
        <v>1.54</v>
      </c>
      <c r="G2795" s="38"/>
      <c r="H2795" s="44"/>
    </row>
    <row r="2796" spans="1:8" s="2" customFormat="1" ht="16.8" customHeight="1">
      <c r="A2796" s="38"/>
      <c r="B2796" s="44"/>
      <c r="C2796" s="291" t="s">
        <v>6060</v>
      </c>
      <c r="D2796" s="38"/>
      <c r="E2796" s="38"/>
      <c r="F2796" s="38"/>
      <c r="G2796" s="38"/>
      <c r="H2796" s="44"/>
    </row>
    <row r="2797" spans="1:8" s="2" customFormat="1" ht="16.8" customHeight="1">
      <c r="A2797" s="38"/>
      <c r="B2797" s="44"/>
      <c r="C2797" s="289" t="s">
        <v>3012</v>
      </c>
      <c r="D2797" s="289" t="s">
        <v>3013</v>
      </c>
      <c r="E2797" s="17" t="s">
        <v>612</v>
      </c>
      <c r="F2797" s="290">
        <v>9.17</v>
      </c>
      <c r="G2797" s="38"/>
      <c r="H2797" s="44"/>
    </row>
    <row r="2798" spans="1:8" s="2" customFormat="1" ht="16.8" customHeight="1">
      <c r="A2798" s="38"/>
      <c r="B2798" s="44"/>
      <c r="C2798" s="285" t="s">
        <v>2767</v>
      </c>
      <c r="D2798" s="286" t="s">
        <v>2767</v>
      </c>
      <c r="E2798" s="287" t="s">
        <v>28</v>
      </c>
      <c r="F2798" s="288">
        <v>4.61</v>
      </c>
      <c r="G2798" s="38"/>
      <c r="H2798" s="44"/>
    </row>
    <row r="2799" spans="1:8" s="2" customFormat="1" ht="16.8" customHeight="1">
      <c r="A2799" s="38"/>
      <c r="B2799" s="44"/>
      <c r="C2799" s="289" t="s">
        <v>2767</v>
      </c>
      <c r="D2799" s="289" t="s">
        <v>3230</v>
      </c>
      <c r="E2799" s="17" t="s">
        <v>28</v>
      </c>
      <c r="F2799" s="290">
        <v>4.61</v>
      </c>
      <c r="G2799" s="38"/>
      <c r="H2799" s="44"/>
    </row>
    <row r="2800" spans="1:8" s="2" customFormat="1" ht="16.8" customHeight="1">
      <c r="A2800" s="38"/>
      <c r="B2800" s="44"/>
      <c r="C2800" s="291" t="s">
        <v>6060</v>
      </c>
      <c r="D2800" s="38"/>
      <c r="E2800" s="38"/>
      <c r="F2800" s="38"/>
      <c r="G2800" s="38"/>
      <c r="H2800" s="44"/>
    </row>
    <row r="2801" spans="1:8" s="2" customFormat="1" ht="12">
      <c r="A2801" s="38"/>
      <c r="B2801" s="44"/>
      <c r="C2801" s="289" t="s">
        <v>3219</v>
      </c>
      <c r="D2801" s="289" t="s">
        <v>3220</v>
      </c>
      <c r="E2801" s="17" t="s">
        <v>612</v>
      </c>
      <c r="F2801" s="290">
        <v>15.92</v>
      </c>
      <c r="G2801" s="38"/>
      <c r="H2801" s="44"/>
    </row>
    <row r="2802" spans="1:8" s="2" customFormat="1" ht="16.8" customHeight="1">
      <c r="A2802" s="38"/>
      <c r="B2802" s="44"/>
      <c r="C2802" s="285" t="s">
        <v>2787</v>
      </c>
      <c r="D2802" s="286" t="s">
        <v>2787</v>
      </c>
      <c r="E2802" s="287" t="s">
        <v>28</v>
      </c>
      <c r="F2802" s="288">
        <v>2.55</v>
      </c>
      <c r="G2802" s="38"/>
      <c r="H2802" s="44"/>
    </row>
    <row r="2803" spans="1:8" s="2" customFormat="1" ht="16.8" customHeight="1">
      <c r="A2803" s="38"/>
      <c r="B2803" s="44"/>
      <c r="C2803" s="289" t="s">
        <v>2787</v>
      </c>
      <c r="D2803" s="289" t="s">
        <v>3254</v>
      </c>
      <c r="E2803" s="17" t="s">
        <v>28</v>
      </c>
      <c r="F2803" s="290">
        <v>2.55</v>
      </c>
      <c r="G2803" s="38"/>
      <c r="H2803" s="44"/>
    </row>
    <row r="2804" spans="1:8" s="2" customFormat="1" ht="16.8" customHeight="1">
      <c r="A2804" s="38"/>
      <c r="B2804" s="44"/>
      <c r="C2804" s="291" t="s">
        <v>6060</v>
      </c>
      <c r="D2804" s="38"/>
      <c r="E2804" s="38"/>
      <c r="F2804" s="38"/>
      <c r="G2804" s="38"/>
      <c r="H2804" s="44"/>
    </row>
    <row r="2805" spans="1:8" s="2" customFormat="1" ht="12">
      <c r="A2805" s="38"/>
      <c r="B2805" s="44"/>
      <c r="C2805" s="289" t="s">
        <v>3245</v>
      </c>
      <c r="D2805" s="289" t="s">
        <v>3246</v>
      </c>
      <c r="E2805" s="17" t="s">
        <v>612</v>
      </c>
      <c r="F2805" s="290">
        <v>25.11</v>
      </c>
      <c r="G2805" s="38"/>
      <c r="H2805" s="44"/>
    </row>
    <row r="2806" spans="1:8" s="2" customFormat="1" ht="16.8" customHeight="1">
      <c r="A2806" s="38"/>
      <c r="B2806" s="44"/>
      <c r="C2806" s="285" t="s">
        <v>2506</v>
      </c>
      <c r="D2806" s="286" t="s">
        <v>2506</v>
      </c>
      <c r="E2806" s="287" t="s">
        <v>28</v>
      </c>
      <c r="F2806" s="288">
        <v>0.15</v>
      </c>
      <c r="G2806" s="38"/>
      <c r="H2806" s="44"/>
    </row>
    <row r="2807" spans="1:8" s="2" customFormat="1" ht="16.8" customHeight="1">
      <c r="A2807" s="38"/>
      <c r="B2807" s="44"/>
      <c r="C2807" s="289" t="s">
        <v>2506</v>
      </c>
      <c r="D2807" s="289" t="s">
        <v>2686</v>
      </c>
      <c r="E2807" s="17" t="s">
        <v>28</v>
      </c>
      <c r="F2807" s="290">
        <v>0.15</v>
      </c>
      <c r="G2807" s="38"/>
      <c r="H2807" s="44"/>
    </row>
    <row r="2808" spans="1:8" s="2" customFormat="1" ht="16.8" customHeight="1">
      <c r="A2808" s="38"/>
      <c r="B2808" s="44"/>
      <c r="C2808" s="291" t="s">
        <v>6060</v>
      </c>
      <c r="D2808" s="38"/>
      <c r="E2808" s="38"/>
      <c r="F2808" s="38"/>
      <c r="G2808" s="38"/>
      <c r="H2808" s="44"/>
    </row>
    <row r="2809" spans="1:8" s="2" customFormat="1" ht="16.8" customHeight="1">
      <c r="A2809" s="38"/>
      <c r="B2809" s="44"/>
      <c r="C2809" s="289" t="s">
        <v>2662</v>
      </c>
      <c r="D2809" s="289" t="s">
        <v>2663</v>
      </c>
      <c r="E2809" s="17" t="s">
        <v>355</v>
      </c>
      <c r="F2809" s="290">
        <v>18.89</v>
      </c>
      <c r="G2809" s="38"/>
      <c r="H2809" s="44"/>
    </row>
    <row r="2810" spans="1:8" s="2" customFormat="1" ht="16.8" customHeight="1">
      <c r="A2810" s="38"/>
      <c r="B2810" s="44"/>
      <c r="C2810" s="285" t="s">
        <v>2588</v>
      </c>
      <c r="D2810" s="286" t="s">
        <v>2588</v>
      </c>
      <c r="E2810" s="287" t="s">
        <v>28</v>
      </c>
      <c r="F2810" s="288">
        <v>5</v>
      </c>
      <c r="G2810" s="38"/>
      <c r="H2810" s="44"/>
    </row>
    <row r="2811" spans="1:8" s="2" customFormat="1" ht="16.8" customHeight="1">
      <c r="A2811" s="38"/>
      <c r="B2811" s="44"/>
      <c r="C2811" s="289" t="s">
        <v>2588</v>
      </c>
      <c r="D2811" s="289" t="s">
        <v>3780</v>
      </c>
      <c r="E2811" s="17" t="s">
        <v>28</v>
      </c>
      <c r="F2811" s="290">
        <v>5</v>
      </c>
      <c r="G2811" s="38"/>
      <c r="H2811" s="44"/>
    </row>
    <row r="2812" spans="1:8" s="2" customFormat="1" ht="16.8" customHeight="1">
      <c r="A2812" s="38"/>
      <c r="B2812" s="44"/>
      <c r="C2812" s="291" t="s">
        <v>6060</v>
      </c>
      <c r="D2812" s="38"/>
      <c r="E2812" s="38"/>
      <c r="F2812" s="38"/>
      <c r="G2812" s="38"/>
      <c r="H2812" s="44"/>
    </row>
    <row r="2813" spans="1:8" s="2" customFormat="1" ht="16.8" customHeight="1">
      <c r="A2813" s="38"/>
      <c r="B2813" s="44"/>
      <c r="C2813" s="289" t="s">
        <v>3769</v>
      </c>
      <c r="D2813" s="289" t="s">
        <v>3770</v>
      </c>
      <c r="E2813" s="17" t="s">
        <v>534</v>
      </c>
      <c r="F2813" s="290">
        <v>76</v>
      </c>
      <c r="G2813" s="38"/>
      <c r="H2813" s="44"/>
    </row>
    <row r="2814" spans="1:8" s="2" customFormat="1" ht="16.8" customHeight="1">
      <c r="A2814" s="38"/>
      <c r="B2814" s="44"/>
      <c r="C2814" s="285" t="s">
        <v>3402</v>
      </c>
      <c r="D2814" s="286" t="s">
        <v>3402</v>
      </c>
      <c r="E2814" s="287" t="s">
        <v>28</v>
      </c>
      <c r="F2814" s="288">
        <v>7</v>
      </c>
      <c r="G2814" s="38"/>
      <c r="H2814" s="44"/>
    </row>
    <row r="2815" spans="1:8" s="2" customFormat="1" ht="16.8" customHeight="1">
      <c r="A2815" s="38"/>
      <c r="B2815" s="44"/>
      <c r="C2815" s="289" t="s">
        <v>3402</v>
      </c>
      <c r="D2815" s="289" t="s">
        <v>3403</v>
      </c>
      <c r="E2815" s="17" t="s">
        <v>28</v>
      </c>
      <c r="F2815" s="290">
        <v>7</v>
      </c>
      <c r="G2815" s="38"/>
      <c r="H2815" s="44"/>
    </row>
    <row r="2816" spans="1:8" s="2" customFormat="1" ht="16.8" customHeight="1">
      <c r="A2816" s="38"/>
      <c r="B2816" s="44"/>
      <c r="C2816" s="285" t="s">
        <v>2850</v>
      </c>
      <c r="D2816" s="286" t="s">
        <v>2850</v>
      </c>
      <c r="E2816" s="287" t="s">
        <v>28</v>
      </c>
      <c r="F2816" s="288">
        <v>1</v>
      </c>
      <c r="G2816" s="38"/>
      <c r="H2816" s="44"/>
    </row>
    <row r="2817" spans="1:8" s="2" customFormat="1" ht="16.8" customHeight="1">
      <c r="A2817" s="38"/>
      <c r="B2817" s="44"/>
      <c r="C2817" s="289" t="s">
        <v>2850</v>
      </c>
      <c r="D2817" s="289" t="s">
        <v>3147</v>
      </c>
      <c r="E2817" s="17" t="s">
        <v>28</v>
      </c>
      <c r="F2817" s="290">
        <v>1</v>
      </c>
      <c r="G2817" s="38"/>
      <c r="H2817" s="44"/>
    </row>
    <row r="2818" spans="1:8" s="2" customFormat="1" ht="16.8" customHeight="1">
      <c r="A2818" s="38"/>
      <c r="B2818" s="44"/>
      <c r="C2818" s="291" t="s">
        <v>6060</v>
      </c>
      <c r="D2818" s="38"/>
      <c r="E2818" s="38"/>
      <c r="F2818" s="38"/>
      <c r="G2818" s="38"/>
      <c r="H2818" s="44"/>
    </row>
    <row r="2819" spans="1:8" s="2" customFormat="1" ht="16.8" customHeight="1">
      <c r="A2819" s="38"/>
      <c r="B2819" s="44"/>
      <c r="C2819" s="289" t="s">
        <v>3713</v>
      </c>
      <c r="D2819" s="289" t="s">
        <v>3714</v>
      </c>
      <c r="E2819" s="17" t="s">
        <v>534</v>
      </c>
      <c r="F2819" s="290">
        <v>6</v>
      </c>
      <c r="G2819" s="38"/>
      <c r="H2819" s="44"/>
    </row>
    <row r="2820" spans="1:8" s="2" customFormat="1" ht="16.8" customHeight="1">
      <c r="A2820" s="38"/>
      <c r="B2820" s="44"/>
      <c r="C2820" s="285" t="s">
        <v>489</v>
      </c>
      <c r="D2820" s="286" t="s">
        <v>489</v>
      </c>
      <c r="E2820" s="287" t="s">
        <v>28</v>
      </c>
      <c r="F2820" s="288">
        <v>2.16</v>
      </c>
      <c r="G2820" s="38"/>
      <c r="H2820" s="44"/>
    </row>
    <row r="2821" spans="1:8" s="2" customFormat="1" ht="16.8" customHeight="1">
      <c r="A2821" s="38"/>
      <c r="B2821" s="44"/>
      <c r="C2821" s="289" t="s">
        <v>489</v>
      </c>
      <c r="D2821" s="289" t="s">
        <v>3876</v>
      </c>
      <c r="E2821" s="17" t="s">
        <v>28</v>
      </c>
      <c r="F2821" s="290">
        <v>2.16</v>
      </c>
      <c r="G2821" s="38"/>
      <c r="H2821" s="44"/>
    </row>
    <row r="2822" spans="1:8" s="2" customFormat="1" ht="16.8" customHeight="1">
      <c r="A2822" s="38"/>
      <c r="B2822" s="44"/>
      <c r="C2822" s="291" t="s">
        <v>6060</v>
      </c>
      <c r="D2822" s="38"/>
      <c r="E2822" s="38"/>
      <c r="F2822" s="38"/>
      <c r="G2822" s="38"/>
      <c r="H2822" s="44"/>
    </row>
    <row r="2823" spans="1:8" s="2" customFormat="1" ht="16.8" customHeight="1">
      <c r="A2823" s="38"/>
      <c r="B2823" s="44"/>
      <c r="C2823" s="289" t="s">
        <v>3868</v>
      </c>
      <c r="D2823" s="289" t="s">
        <v>3869</v>
      </c>
      <c r="E2823" s="17" t="s">
        <v>612</v>
      </c>
      <c r="F2823" s="290">
        <v>10.27</v>
      </c>
      <c r="G2823" s="38"/>
      <c r="H2823" s="44"/>
    </row>
    <row r="2824" spans="1:8" s="2" customFormat="1" ht="16.8" customHeight="1">
      <c r="A2824" s="38"/>
      <c r="B2824" s="44"/>
      <c r="C2824" s="285" t="s">
        <v>2543</v>
      </c>
      <c r="D2824" s="286" t="s">
        <v>2543</v>
      </c>
      <c r="E2824" s="287" t="s">
        <v>28</v>
      </c>
      <c r="F2824" s="288">
        <v>0.121</v>
      </c>
      <c r="G2824" s="38"/>
      <c r="H2824" s="44"/>
    </row>
    <row r="2825" spans="1:8" s="2" customFormat="1" ht="16.8" customHeight="1">
      <c r="A2825" s="38"/>
      <c r="B2825" s="44"/>
      <c r="C2825" s="289" t="s">
        <v>2543</v>
      </c>
      <c r="D2825" s="289" t="s">
        <v>2758</v>
      </c>
      <c r="E2825" s="17" t="s">
        <v>28</v>
      </c>
      <c r="F2825" s="290">
        <v>0.121</v>
      </c>
      <c r="G2825" s="38"/>
      <c r="H2825" s="44"/>
    </row>
    <row r="2826" spans="1:8" s="2" customFormat="1" ht="16.8" customHeight="1">
      <c r="A2826" s="38"/>
      <c r="B2826" s="44"/>
      <c r="C2826" s="291" t="s">
        <v>6060</v>
      </c>
      <c r="D2826" s="38"/>
      <c r="E2826" s="38"/>
      <c r="F2826" s="38"/>
      <c r="G2826" s="38"/>
      <c r="H2826" s="44"/>
    </row>
    <row r="2827" spans="1:8" s="2" customFormat="1" ht="16.8" customHeight="1">
      <c r="A2827" s="38"/>
      <c r="B2827" s="44"/>
      <c r="C2827" s="289" t="s">
        <v>2741</v>
      </c>
      <c r="D2827" s="289" t="s">
        <v>2742</v>
      </c>
      <c r="E2827" s="17" t="s">
        <v>355</v>
      </c>
      <c r="F2827" s="290">
        <v>3.482</v>
      </c>
      <c r="G2827" s="38"/>
      <c r="H2827" s="44"/>
    </row>
    <row r="2828" spans="1:8" s="2" customFormat="1" ht="16.8" customHeight="1">
      <c r="A2828" s="38"/>
      <c r="B2828" s="44"/>
      <c r="C2828" s="285" t="s">
        <v>2891</v>
      </c>
      <c r="D2828" s="286" t="s">
        <v>2891</v>
      </c>
      <c r="E2828" s="287" t="s">
        <v>28</v>
      </c>
      <c r="F2828" s="288">
        <v>13.92</v>
      </c>
      <c r="G2828" s="38"/>
      <c r="H2828" s="44"/>
    </row>
    <row r="2829" spans="1:8" s="2" customFormat="1" ht="16.8" customHeight="1">
      <c r="A2829" s="38"/>
      <c r="B2829" s="44"/>
      <c r="C2829" s="289" t="s">
        <v>2891</v>
      </c>
      <c r="D2829" s="289" t="s">
        <v>2892</v>
      </c>
      <c r="E2829" s="17" t="s">
        <v>28</v>
      </c>
      <c r="F2829" s="290">
        <v>13.92</v>
      </c>
      <c r="G2829" s="38"/>
      <c r="H2829" s="44"/>
    </row>
    <row r="2830" spans="1:8" s="2" customFormat="1" ht="16.8" customHeight="1">
      <c r="A2830" s="38"/>
      <c r="B2830" s="44"/>
      <c r="C2830" s="285" t="s">
        <v>2656</v>
      </c>
      <c r="D2830" s="286" t="s">
        <v>2656</v>
      </c>
      <c r="E2830" s="287" t="s">
        <v>28</v>
      </c>
      <c r="F2830" s="288">
        <v>1.19</v>
      </c>
      <c r="G2830" s="38"/>
      <c r="H2830" s="44"/>
    </row>
    <row r="2831" spans="1:8" s="2" customFormat="1" ht="16.8" customHeight="1">
      <c r="A2831" s="38"/>
      <c r="B2831" s="44"/>
      <c r="C2831" s="289" t="s">
        <v>2656</v>
      </c>
      <c r="D2831" s="289" t="s">
        <v>2950</v>
      </c>
      <c r="E2831" s="17" t="s">
        <v>28</v>
      </c>
      <c r="F2831" s="290">
        <v>1.19</v>
      </c>
      <c r="G2831" s="38"/>
      <c r="H2831" s="44"/>
    </row>
    <row r="2832" spans="1:8" s="2" customFormat="1" ht="16.8" customHeight="1">
      <c r="A2832" s="38"/>
      <c r="B2832" s="44"/>
      <c r="C2832" s="291" t="s">
        <v>6060</v>
      </c>
      <c r="D2832" s="38"/>
      <c r="E2832" s="38"/>
      <c r="F2832" s="38"/>
      <c r="G2832" s="38"/>
      <c r="H2832" s="44"/>
    </row>
    <row r="2833" spans="1:8" s="2" customFormat="1" ht="16.8" customHeight="1">
      <c r="A2833" s="38"/>
      <c r="B2833" s="44"/>
      <c r="C2833" s="289" t="s">
        <v>2941</v>
      </c>
      <c r="D2833" s="289" t="s">
        <v>2942</v>
      </c>
      <c r="E2833" s="17" t="s">
        <v>612</v>
      </c>
      <c r="F2833" s="290">
        <v>14.24</v>
      </c>
      <c r="G2833" s="38"/>
      <c r="H2833" s="44"/>
    </row>
    <row r="2834" spans="1:8" s="2" customFormat="1" ht="16.8" customHeight="1">
      <c r="A2834" s="38"/>
      <c r="B2834" s="44"/>
      <c r="C2834" s="285" t="s">
        <v>2695</v>
      </c>
      <c r="D2834" s="286" t="s">
        <v>2695</v>
      </c>
      <c r="E2834" s="287" t="s">
        <v>28</v>
      </c>
      <c r="F2834" s="288">
        <v>0.2</v>
      </c>
      <c r="G2834" s="38"/>
      <c r="H2834" s="44"/>
    </row>
    <row r="2835" spans="1:8" s="2" customFormat="1" ht="16.8" customHeight="1">
      <c r="A2835" s="38"/>
      <c r="B2835" s="44"/>
      <c r="C2835" s="289" t="s">
        <v>2695</v>
      </c>
      <c r="D2835" s="289" t="s">
        <v>2990</v>
      </c>
      <c r="E2835" s="17" t="s">
        <v>28</v>
      </c>
      <c r="F2835" s="290">
        <v>0.2</v>
      </c>
      <c r="G2835" s="38"/>
      <c r="H2835" s="44"/>
    </row>
    <row r="2836" spans="1:8" s="2" customFormat="1" ht="16.8" customHeight="1">
      <c r="A2836" s="38"/>
      <c r="B2836" s="44"/>
      <c r="C2836" s="291" t="s">
        <v>6060</v>
      </c>
      <c r="D2836" s="38"/>
      <c r="E2836" s="38"/>
      <c r="F2836" s="38"/>
      <c r="G2836" s="38"/>
      <c r="H2836" s="44"/>
    </row>
    <row r="2837" spans="1:8" s="2" customFormat="1" ht="16.8" customHeight="1">
      <c r="A2837" s="38"/>
      <c r="B2837" s="44"/>
      <c r="C2837" s="289" t="s">
        <v>2982</v>
      </c>
      <c r="D2837" s="289" t="s">
        <v>2983</v>
      </c>
      <c r="E2837" s="17" t="s">
        <v>612</v>
      </c>
      <c r="F2837" s="290">
        <v>8.51</v>
      </c>
      <c r="G2837" s="38"/>
      <c r="H2837" s="44"/>
    </row>
    <row r="2838" spans="1:8" s="2" customFormat="1" ht="16.8" customHeight="1">
      <c r="A2838" s="38"/>
      <c r="B2838" s="44"/>
      <c r="C2838" s="285" t="s">
        <v>2730</v>
      </c>
      <c r="D2838" s="286" t="s">
        <v>2730</v>
      </c>
      <c r="E2838" s="287" t="s">
        <v>28</v>
      </c>
      <c r="F2838" s="288">
        <v>1.08</v>
      </c>
      <c r="G2838" s="38"/>
      <c r="H2838" s="44"/>
    </row>
    <row r="2839" spans="1:8" s="2" customFormat="1" ht="16.8" customHeight="1">
      <c r="A2839" s="38"/>
      <c r="B2839" s="44"/>
      <c r="C2839" s="289" t="s">
        <v>2730</v>
      </c>
      <c r="D2839" s="289" t="s">
        <v>3020</v>
      </c>
      <c r="E2839" s="17" t="s">
        <v>28</v>
      </c>
      <c r="F2839" s="290">
        <v>1.08</v>
      </c>
      <c r="G2839" s="38"/>
      <c r="H2839" s="44"/>
    </row>
    <row r="2840" spans="1:8" s="2" customFormat="1" ht="16.8" customHeight="1">
      <c r="A2840" s="38"/>
      <c r="B2840" s="44"/>
      <c r="C2840" s="291" t="s">
        <v>6060</v>
      </c>
      <c r="D2840" s="38"/>
      <c r="E2840" s="38"/>
      <c r="F2840" s="38"/>
      <c r="G2840" s="38"/>
      <c r="H2840" s="44"/>
    </row>
    <row r="2841" spans="1:8" s="2" customFormat="1" ht="16.8" customHeight="1">
      <c r="A2841" s="38"/>
      <c r="B2841" s="44"/>
      <c r="C2841" s="289" t="s">
        <v>3012</v>
      </c>
      <c r="D2841" s="289" t="s">
        <v>3013</v>
      </c>
      <c r="E2841" s="17" t="s">
        <v>612</v>
      </c>
      <c r="F2841" s="290">
        <v>9.17</v>
      </c>
      <c r="G2841" s="38"/>
      <c r="H2841" s="44"/>
    </row>
    <row r="2842" spans="1:8" s="2" customFormat="1" ht="16.8" customHeight="1">
      <c r="A2842" s="38"/>
      <c r="B2842" s="44"/>
      <c r="C2842" s="285" t="s">
        <v>2770</v>
      </c>
      <c r="D2842" s="286" t="s">
        <v>2770</v>
      </c>
      <c r="E2842" s="287" t="s">
        <v>28</v>
      </c>
      <c r="F2842" s="288">
        <v>1.4</v>
      </c>
      <c r="G2842" s="38"/>
      <c r="H2842" s="44"/>
    </row>
    <row r="2843" spans="1:8" s="2" customFormat="1" ht="16.8" customHeight="1">
      <c r="A2843" s="38"/>
      <c r="B2843" s="44"/>
      <c r="C2843" s="289" t="s">
        <v>2770</v>
      </c>
      <c r="D2843" s="289" t="s">
        <v>3231</v>
      </c>
      <c r="E2843" s="17" t="s">
        <v>28</v>
      </c>
      <c r="F2843" s="290">
        <v>1.4</v>
      </c>
      <c r="G2843" s="38"/>
      <c r="H2843" s="44"/>
    </row>
    <row r="2844" spans="1:8" s="2" customFormat="1" ht="16.8" customHeight="1">
      <c r="A2844" s="38"/>
      <c r="B2844" s="44"/>
      <c r="C2844" s="291" t="s">
        <v>6060</v>
      </c>
      <c r="D2844" s="38"/>
      <c r="E2844" s="38"/>
      <c r="F2844" s="38"/>
      <c r="G2844" s="38"/>
      <c r="H2844" s="44"/>
    </row>
    <row r="2845" spans="1:8" s="2" customFormat="1" ht="12">
      <c r="A2845" s="38"/>
      <c r="B2845" s="44"/>
      <c r="C2845" s="289" t="s">
        <v>3219</v>
      </c>
      <c r="D2845" s="289" t="s">
        <v>3220</v>
      </c>
      <c r="E2845" s="17" t="s">
        <v>612</v>
      </c>
      <c r="F2845" s="290">
        <v>15.92</v>
      </c>
      <c r="G2845" s="38"/>
      <c r="H2845" s="44"/>
    </row>
    <row r="2846" spans="1:8" s="2" customFormat="1" ht="16.8" customHeight="1">
      <c r="A2846" s="38"/>
      <c r="B2846" s="44"/>
      <c r="C2846" s="285" t="s">
        <v>2790</v>
      </c>
      <c r="D2846" s="286" t="s">
        <v>2790</v>
      </c>
      <c r="E2846" s="287" t="s">
        <v>28</v>
      </c>
      <c r="F2846" s="288">
        <v>2.46</v>
      </c>
      <c r="G2846" s="38"/>
      <c r="H2846" s="44"/>
    </row>
    <row r="2847" spans="1:8" s="2" customFormat="1" ht="16.8" customHeight="1">
      <c r="A2847" s="38"/>
      <c r="B2847" s="44"/>
      <c r="C2847" s="289" t="s">
        <v>2790</v>
      </c>
      <c r="D2847" s="289" t="s">
        <v>3255</v>
      </c>
      <c r="E2847" s="17" t="s">
        <v>28</v>
      </c>
      <c r="F2847" s="290">
        <v>2.46</v>
      </c>
      <c r="G2847" s="38"/>
      <c r="H2847" s="44"/>
    </row>
    <row r="2848" spans="1:8" s="2" customFormat="1" ht="16.8" customHeight="1">
      <c r="A2848" s="38"/>
      <c r="B2848" s="44"/>
      <c r="C2848" s="291" t="s">
        <v>6060</v>
      </c>
      <c r="D2848" s="38"/>
      <c r="E2848" s="38"/>
      <c r="F2848" s="38"/>
      <c r="G2848" s="38"/>
      <c r="H2848" s="44"/>
    </row>
    <row r="2849" spans="1:8" s="2" customFormat="1" ht="12">
      <c r="A2849" s="38"/>
      <c r="B2849" s="44"/>
      <c r="C2849" s="289" t="s">
        <v>3245</v>
      </c>
      <c r="D2849" s="289" t="s">
        <v>3246</v>
      </c>
      <c r="E2849" s="17" t="s">
        <v>612</v>
      </c>
      <c r="F2849" s="290">
        <v>25.11</v>
      </c>
      <c r="G2849" s="38"/>
      <c r="H2849" s="44"/>
    </row>
    <row r="2850" spans="1:8" s="2" customFormat="1" ht="16.8" customHeight="1">
      <c r="A2850" s="38"/>
      <c r="B2850" s="44"/>
      <c r="C2850" s="285" t="s">
        <v>2508</v>
      </c>
      <c r="D2850" s="286" t="s">
        <v>2508</v>
      </c>
      <c r="E2850" s="287" t="s">
        <v>28</v>
      </c>
      <c r="F2850" s="288">
        <v>0.699</v>
      </c>
      <c r="G2850" s="38"/>
      <c r="H2850" s="44"/>
    </row>
    <row r="2851" spans="1:8" s="2" customFormat="1" ht="16.8" customHeight="1">
      <c r="A2851" s="38"/>
      <c r="B2851" s="44"/>
      <c r="C2851" s="289" t="s">
        <v>2508</v>
      </c>
      <c r="D2851" s="289" t="s">
        <v>2689</v>
      </c>
      <c r="E2851" s="17" t="s">
        <v>28</v>
      </c>
      <c r="F2851" s="290">
        <v>0.699</v>
      </c>
      <c r="G2851" s="38"/>
      <c r="H2851" s="44"/>
    </row>
    <row r="2852" spans="1:8" s="2" customFormat="1" ht="16.8" customHeight="1">
      <c r="A2852" s="38"/>
      <c r="B2852" s="44"/>
      <c r="C2852" s="291" t="s">
        <v>6060</v>
      </c>
      <c r="D2852" s="38"/>
      <c r="E2852" s="38"/>
      <c r="F2852" s="38"/>
      <c r="G2852" s="38"/>
      <c r="H2852" s="44"/>
    </row>
    <row r="2853" spans="1:8" s="2" customFormat="1" ht="16.8" customHeight="1">
      <c r="A2853" s="38"/>
      <c r="B2853" s="44"/>
      <c r="C2853" s="289" t="s">
        <v>2662</v>
      </c>
      <c r="D2853" s="289" t="s">
        <v>2663</v>
      </c>
      <c r="E2853" s="17" t="s">
        <v>355</v>
      </c>
      <c r="F2853" s="290">
        <v>18.89</v>
      </c>
      <c r="G2853" s="38"/>
      <c r="H2853" s="44"/>
    </row>
    <row r="2854" spans="1:8" s="2" customFormat="1" ht="16.8" customHeight="1">
      <c r="A2854" s="38"/>
      <c r="B2854" s="44"/>
      <c r="C2854" s="285" t="s">
        <v>2589</v>
      </c>
      <c r="D2854" s="286" t="s">
        <v>2589</v>
      </c>
      <c r="E2854" s="287" t="s">
        <v>28</v>
      </c>
      <c r="F2854" s="288">
        <v>7</v>
      </c>
      <c r="G2854" s="38"/>
      <c r="H2854" s="44"/>
    </row>
    <row r="2855" spans="1:8" s="2" customFormat="1" ht="16.8" customHeight="1">
      <c r="A2855" s="38"/>
      <c r="B2855" s="44"/>
      <c r="C2855" s="289" t="s">
        <v>2589</v>
      </c>
      <c r="D2855" s="289" t="s">
        <v>3781</v>
      </c>
      <c r="E2855" s="17" t="s">
        <v>28</v>
      </c>
      <c r="F2855" s="290">
        <v>7</v>
      </c>
      <c r="G2855" s="38"/>
      <c r="H2855" s="44"/>
    </row>
    <row r="2856" spans="1:8" s="2" customFormat="1" ht="16.8" customHeight="1">
      <c r="A2856" s="38"/>
      <c r="B2856" s="44"/>
      <c r="C2856" s="291" t="s">
        <v>6060</v>
      </c>
      <c r="D2856" s="38"/>
      <c r="E2856" s="38"/>
      <c r="F2856" s="38"/>
      <c r="G2856" s="38"/>
      <c r="H2856" s="44"/>
    </row>
    <row r="2857" spans="1:8" s="2" customFormat="1" ht="16.8" customHeight="1">
      <c r="A2857" s="38"/>
      <c r="B2857" s="44"/>
      <c r="C2857" s="289" t="s">
        <v>3769</v>
      </c>
      <c r="D2857" s="289" t="s">
        <v>3770</v>
      </c>
      <c r="E2857" s="17" t="s">
        <v>534</v>
      </c>
      <c r="F2857" s="290">
        <v>76</v>
      </c>
      <c r="G2857" s="38"/>
      <c r="H2857" s="44"/>
    </row>
    <row r="2858" spans="1:8" s="2" customFormat="1" ht="16.8" customHeight="1">
      <c r="A2858" s="38"/>
      <c r="B2858" s="44"/>
      <c r="C2858" s="285" t="s">
        <v>3719</v>
      </c>
      <c r="D2858" s="286" t="s">
        <v>3719</v>
      </c>
      <c r="E2858" s="287" t="s">
        <v>28</v>
      </c>
      <c r="F2858" s="288">
        <v>6</v>
      </c>
      <c r="G2858" s="38"/>
      <c r="H2858" s="44"/>
    </row>
    <row r="2859" spans="1:8" s="2" customFormat="1" ht="16.8" customHeight="1">
      <c r="A2859" s="38"/>
      <c r="B2859" s="44"/>
      <c r="C2859" s="289" t="s">
        <v>3719</v>
      </c>
      <c r="D2859" s="289" t="s">
        <v>3720</v>
      </c>
      <c r="E2859" s="17" t="s">
        <v>28</v>
      </c>
      <c r="F2859" s="290">
        <v>6</v>
      </c>
      <c r="G2859" s="38"/>
      <c r="H2859" s="44"/>
    </row>
    <row r="2860" spans="1:8" s="2" customFormat="1" ht="16.8" customHeight="1">
      <c r="A2860" s="38"/>
      <c r="B2860" s="44"/>
      <c r="C2860" s="285" t="s">
        <v>491</v>
      </c>
      <c r="D2860" s="286" t="s">
        <v>491</v>
      </c>
      <c r="E2860" s="287" t="s">
        <v>28</v>
      </c>
      <c r="F2860" s="288">
        <v>0.3</v>
      </c>
      <c r="G2860" s="38"/>
      <c r="H2860" s="44"/>
    </row>
    <row r="2861" spans="1:8" s="2" customFormat="1" ht="16.8" customHeight="1">
      <c r="A2861" s="38"/>
      <c r="B2861" s="44"/>
      <c r="C2861" s="289" t="s">
        <v>491</v>
      </c>
      <c r="D2861" s="289" t="s">
        <v>3877</v>
      </c>
      <c r="E2861" s="17" t="s">
        <v>28</v>
      </c>
      <c r="F2861" s="290">
        <v>0.3</v>
      </c>
      <c r="G2861" s="38"/>
      <c r="H2861" s="44"/>
    </row>
    <row r="2862" spans="1:8" s="2" customFormat="1" ht="16.8" customHeight="1">
      <c r="A2862" s="38"/>
      <c r="B2862" s="44"/>
      <c r="C2862" s="291" t="s">
        <v>6060</v>
      </c>
      <c r="D2862" s="38"/>
      <c r="E2862" s="38"/>
      <c r="F2862" s="38"/>
      <c r="G2862" s="38"/>
      <c r="H2862" s="44"/>
    </row>
    <row r="2863" spans="1:8" s="2" customFormat="1" ht="16.8" customHeight="1">
      <c r="A2863" s="38"/>
      <c r="B2863" s="44"/>
      <c r="C2863" s="289" t="s">
        <v>3868</v>
      </c>
      <c r="D2863" s="289" t="s">
        <v>3869</v>
      </c>
      <c r="E2863" s="17" t="s">
        <v>612</v>
      </c>
      <c r="F2863" s="290">
        <v>10.27</v>
      </c>
      <c r="G2863" s="38"/>
      <c r="H2863" s="44"/>
    </row>
    <row r="2864" spans="1:8" s="2" customFormat="1" ht="16.8" customHeight="1">
      <c r="A2864" s="38"/>
      <c r="B2864" s="44"/>
      <c r="C2864" s="285" t="s">
        <v>2545</v>
      </c>
      <c r="D2864" s="286" t="s">
        <v>2545</v>
      </c>
      <c r="E2864" s="287" t="s">
        <v>28</v>
      </c>
      <c r="F2864" s="288">
        <v>0.156</v>
      </c>
      <c r="G2864" s="38"/>
      <c r="H2864" s="44"/>
    </row>
    <row r="2865" spans="1:8" s="2" customFormat="1" ht="16.8" customHeight="1">
      <c r="A2865" s="38"/>
      <c r="B2865" s="44"/>
      <c r="C2865" s="289" t="s">
        <v>2545</v>
      </c>
      <c r="D2865" s="289" t="s">
        <v>2760</v>
      </c>
      <c r="E2865" s="17" t="s">
        <v>28</v>
      </c>
      <c r="F2865" s="290">
        <v>0.156</v>
      </c>
      <c r="G2865" s="38"/>
      <c r="H2865" s="44"/>
    </row>
    <row r="2866" spans="1:8" s="2" customFormat="1" ht="16.8" customHeight="1">
      <c r="A2866" s="38"/>
      <c r="B2866" s="44"/>
      <c r="C2866" s="291" t="s">
        <v>6060</v>
      </c>
      <c r="D2866" s="38"/>
      <c r="E2866" s="38"/>
      <c r="F2866" s="38"/>
      <c r="G2866" s="38"/>
      <c r="H2866" s="44"/>
    </row>
    <row r="2867" spans="1:8" s="2" customFormat="1" ht="16.8" customHeight="1">
      <c r="A2867" s="38"/>
      <c r="B2867" s="44"/>
      <c r="C2867" s="289" t="s">
        <v>2741</v>
      </c>
      <c r="D2867" s="289" t="s">
        <v>2742</v>
      </c>
      <c r="E2867" s="17" t="s">
        <v>355</v>
      </c>
      <c r="F2867" s="290">
        <v>3.482</v>
      </c>
      <c r="G2867" s="38"/>
      <c r="H2867" s="44"/>
    </row>
    <row r="2868" spans="1:8" s="2" customFormat="1" ht="16.8" customHeight="1">
      <c r="A2868" s="38"/>
      <c r="B2868" s="44"/>
      <c r="C2868" s="285" t="s">
        <v>2636</v>
      </c>
      <c r="D2868" s="286" t="s">
        <v>2636</v>
      </c>
      <c r="E2868" s="287" t="s">
        <v>28</v>
      </c>
      <c r="F2868" s="288">
        <v>8.75</v>
      </c>
      <c r="G2868" s="38"/>
      <c r="H2868" s="44"/>
    </row>
    <row r="2869" spans="1:8" s="2" customFormat="1" ht="16.8" customHeight="1">
      <c r="A2869" s="38"/>
      <c r="B2869" s="44"/>
      <c r="C2869" s="289" t="s">
        <v>28</v>
      </c>
      <c r="D2869" s="289" t="s">
        <v>2893</v>
      </c>
      <c r="E2869" s="17" t="s">
        <v>28</v>
      </c>
      <c r="F2869" s="290">
        <v>0</v>
      </c>
      <c r="G2869" s="38"/>
      <c r="H2869" s="44"/>
    </row>
    <row r="2870" spans="1:8" s="2" customFormat="1" ht="16.8" customHeight="1">
      <c r="A2870" s="38"/>
      <c r="B2870" s="44"/>
      <c r="C2870" s="289" t="s">
        <v>2636</v>
      </c>
      <c r="D2870" s="289" t="s">
        <v>2894</v>
      </c>
      <c r="E2870" s="17" t="s">
        <v>28</v>
      </c>
      <c r="F2870" s="290">
        <v>8.75</v>
      </c>
      <c r="G2870" s="38"/>
      <c r="H2870" s="44"/>
    </row>
    <row r="2871" spans="1:8" s="2" customFormat="1" ht="16.8" customHeight="1">
      <c r="A2871" s="38"/>
      <c r="B2871" s="44"/>
      <c r="C2871" s="291" t="s">
        <v>6060</v>
      </c>
      <c r="D2871" s="38"/>
      <c r="E2871" s="38"/>
      <c r="F2871" s="38"/>
      <c r="G2871" s="38"/>
      <c r="H2871" s="44"/>
    </row>
    <row r="2872" spans="1:8" s="2" customFormat="1" ht="12">
      <c r="A2872" s="38"/>
      <c r="B2872" s="44"/>
      <c r="C2872" s="289" t="s">
        <v>2879</v>
      </c>
      <c r="D2872" s="289" t="s">
        <v>2880</v>
      </c>
      <c r="E2872" s="17" t="s">
        <v>612</v>
      </c>
      <c r="F2872" s="290">
        <v>35.72</v>
      </c>
      <c r="G2872" s="38"/>
      <c r="H2872" s="44"/>
    </row>
    <row r="2873" spans="1:8" s="2" customFormat="1" ht="16.8" customHeight="1">
      <c r="A2873" s="38"/>
      <c r="B2873" s="44"/>
      <c r="C2873" s="285" t="s">
        <v>2658</v>
      </c>
      <c r="D2873" s="286" t="s">
        <v>2658</v>
      </c>
      <c r="E2873" s="287" t="s">
        <v>28</v>
      </c>
      <c r="F2873" s="288">
        <v>1.56</v>
      </c>
      <c r="G2873" s="38"/>
      <c r="H2873" s="44"/>
    </row>
    <row r="2874" spans="1:8" s="2" customFormat="1" ht="16.8" customHeight="1">
      <c r="A2874" s="38"/>
      <c r="B2874" s="44"/>
      <c r="C2874" s="289" t="s">
        <v>2658</v>
      </c>
      <c r="D2874" s="289" t="s">
        <v>2951</v>
      </c>
      <c r="E2874" s="17" t="s">
        <v>28</v>
      </c>
      <c r="F2874" s="290">
        <v>1.56</v>
      </c>
      <c r="G2874" s="38"/>
      <c r="H2874" s="44"/>
    </row>
    <row r="2875" spans="1:8" s="2" customFormat="1" ht="16.8" customHeight="1">
      <c r="A2875" s="38"/>
      <c r="B2875" s="44"/>
      <c r="C2875" s="291" t="s">
        <v>6060</v>
      </c>
      <c r="D2875" s="38"/>
      <c r="E2875" s="38"/>
      <c r="F2875" s="38"/>
      <c r="G2875" s="38"/>
      <c r="H2875" s="44"/>
    </row>
    <row r="2876" spans="1:8" s="2" customFormat="1" ht="16.8" customHeight="1">
      <c r="A2876" s="38"/>
      <c r="B2876" s="44"/>
      <c r="C2876" s="289" t="s">
        <v>2941</v>
      </c>
      <c r="D2876" s="289" t="s">
        <v>2942</v>
      </c>
      <c r="E2876" s="17" t="s">
        <v>612</v>
      </c>
      <c r="F2876" s="290">
        <v>14.24</v>
      </c>
      <c r="G2876" s="38"/>
      <c r="H2876" s="44"/>
    </row>
    <row r="2877" spans="1:8" s="2" customFormat="1" ht="16.8" customHeight="1">
      <c r="A2877" s="38"/>
      <c r="B2877" s="44"/>
      <c r="C2877" s="285" t="s">
        <v>2697</v>
      </c>
      <c r="D2877" s="286" t="s">
        <v>2697</v>
      </c>
      <c r="E2877" s="287" t="s">
        <v>28</v>
      </c>
      <c r="F2877" s="288">
        <v>0.53</v>
      </c>
      <c r="G2877" s="38"/>
      <c r="H2877" s="44"/>
    </row>
    <row r="2878" spans="1:8" s="2" customFormat="1" ht="16.8" customHeight="1">
      <c r="A2878" s="38"/>
      <c r="B2878" s="44"/>
      <c r="C2878" s="289" t="s">
        <v>2697</v>
      </c>
      <c r="D2878" s="289" t="s">
        <v>2991</v>
      </c>
      <c r="E2878" s="17" t="s">
        <v>28</v>
      </c>
      <c r="F2878" s="290">
        <v>0.53</v>
      </c>
      <c r="G2878" s="38"/>
      <c r="H2878" s="44"/>
    </row>
    <row r="2879" spans="1:8" s="2" customFormat="1" ht="16.8" customHeight="1">
      <c r="A2879" s="38"/>
      <c r="B2879" s="44"/>
      <c r="C2879" s="291" t="s">
        <v>6060</v>
      </c>
      <c r="D2879" s="38"/>
      <c r="E2879" s="38"/>
      <c r="F2879" s="38"/>
      <c r="G2879" s="38"/>
      <c r="H2879" s="44"/>
    </row>
    <row r="2880" spans="1:8" s="2" customFormat="1" ht="16.8" customHeight="1">
      <c r="A2880" s="38"/>
      <c r="B2880" s="44"/>
      <c r="C2880" s="289" t="s">
        <v>2982</v>
      </c>
      <c r="D2880" s="289" t="s">
        <v>2983</v>
      </c>
      <c r="E2880" s="17" t="s">
        <v>612</v>
      </c>
      <c r="F2880" s="290">
        <v>8.51</v>
      </c>
      <c r="G2880" s="38"/>
      <c r="H2880" s="44"/>
    </row>
    <row r="2881" spans="1:8" s="2" customFormat="1" ht="16.8" customHeight="1">
      <c r="A2881" s="38"/>
      <c r="B2881" s="44"/>
      <c r="C2881" s="285" t="s">
        <v>3021</v>
      </c>
      <c r="D2881" s="286" t="s">
        <v>3021</v>
      </c>
      <c r="E2881" s="287" t="s">
        <v>28</v>
      </c>
      <c r="F2881" s="288">
        <v>9.17</v>
      </c>
      <c r="G2881" s="38"/>
      <c r="H2881" s="44"/>
    </row>
    <row r="2882" spans="1:8" s="2" customFormat="1" ht="16.8" customHeight="1">
      <c r="A2882" s="38"/>
      <c r="B2882" s="44"/>
      <c r="C2882" s="289" t="s">
        <v>3021</v>
      </c>
      <c r="D2882" s="289" t="s">
        <v>3022</v>
      </c>
      <c r="E2882" s="17" t="s">
        <v>28</v>
      </c>
      <c r="F2882" s="290">
        <v>9.17</v>
      </c>
      <c r="G2882" s="38"/>
      <c r="H2882" s="44"/>
    </row>
    <row r="2883" spans="1:8" s="2" customFormat="1" ht="16.8" customHeight="1">
      <c r="A2883" s="38"/>
      <c r="B2883" s="44"/>
      <c r="C2883" s="285" t="s">
        <v>2772</v>
      </c>
      <c r="D2883" s="286" t="s">
        <v>2772</v>
      </c>
      <c r="E2883" s="287" t="s">
        <v>28</v>
      </c>
      <c r="F2883" s="288">
        <v>0.34</v>
      </c>
      <c r="G2883" s="38"/>
      <c r="H2883" s="44"/>
    </row>
    <row r="2884" spans="1:8" s="2" customFormat="1" ht="16.8" customHeight="1">
      <c r="A2884" s="38"/>
      <c r="B2884" s="44"/>
      <c r="C2884" s="289" t="s">
        <v>2772</v>
      </c>
      <c r="D2884" s="289" t="s">
        <v>3232</v>
      </c>
      <c r="E2884" s="17" t="s">
        <v>28</v>
      </c>
      <c r="F2884" s="290">
        <v>0.34</v>
      </c>
      <c r="G2884" s="38"/>
      <c r="H2884" s="44"/>
    </row>
    <row r="2885" spans="1:8" s="2" customFormat="1" ht="16.8" customHeight="1">
      <c r="A2885" s="38"/>
      <c r="B2885" s="44"/>
      <c r="C2885" s="291" t="s">
        <v>6060</v>
      </c>
      <c r="D2885" s="38"/>
      <c r="E2885" s="38"/>
      <c r="F2885" s="38"/>
      <c r="G2885" s="38"/>
      <c r="H2885" s="44"/>
    </row>
    <row r="2886" spans="1:8" s="2" customFormat="1" ht="12">
      <c r="A2886" s="38"/>
      <c r="B2886" s="44"/>
      <c r="C2886" s="289" t="s">
        <v>3219</v>
      </c>
      <c r="D2886" s="289" t="s">
        <v>3220</v>
      </c>
      <c r="E2886" s="17" t="s">
        <v>612</v>
      </c>
      <c r="F2886" s="290">
        <v>15.92</v>
      </c>
      <c r="G2886" s="38"/>
      <c r="H2886" s="44"/>
    </row>
    <row r="2887" spans="1:8" s="2" customFormat="1" ht="16.8" customHeight="1">
      <c r="A2887" s="38"/>
      <c r="B2887" s="44"/>
      <c r="C2887" s="285" t="s">
        <v>3256</v>
      </c>
      <c r="D2887" s="286" t="s">
        <v>3256</v>
      </c>
      <c r="E2887" s="287" t="s">
        <v>28</v>
      </c>
      <c r="F2887" s="288">
        <v>13.26</v>
      </c>
      <c r="G2887" s="38"/>
      <c r="H2887" s="44"/>
    </row>
    <row r="2888" spans="1:8" s="2" customFormat="1" ht="16.8" customHeight="1">
      <c r="A2888" s="38"/>
      <c r="B2888" s="44"/>
      <c r="C2888" s="289" t="s">
        <v>3256</v>
      </c>
      <c r="D2888" s="289" t="s">
        <v>3257</v>
      </c>
      <c r="E2888" s="17" t="s">
        <v>28</v>
      </c>
      <c r="F2888" s="290">
        <v>13.26</v>
      </c>
      <c r="G2888" s="38"/>
      <c r="H2888" s="44"/>
    </row>
    <row r="2889" spans="1:8" s="2" customFormat="1" ht="16.8" customHeight="1">
      <c r="A2889" s="38"/>
      <c r="B2889" s="44"/>
      <c r="C2889" s="285" t="s">
        <v>2510</v>
      </c>
      <c r="D2889" s="286" t="s">
        <v>2510</v>
      </c>
      <c r="E2889" s="287" t="s">
        <v>28</v>
      </c>
      <c r="F2889" s="288">
        <v>0.883</v>
      </c>
      <c r="G2889" s="38"/>
      <c r="H2889" s="44"/>
    </row>
    <row r="2890" spans="1:8" s="2" customFormat="1" ht="16.8" customHeight="1">
      <c r="A2890" s="38"/>
      <c r="B2890" s="44"/>
      <c r="C2890" s="289" t="s">
        <v>2510</v>
      </c>
      <c r="D2890" s="289" t="s">
        <v>2691</v>
      </c>
      <c r="E2890" s="17" t="s">
        <v>28</v>
      </c>
      <c r="F2890" s="290">
        <v>0.883</v>
      </c>
      <c r="G2890" s="38"/>
      <c r="H2890" s="44"/>
    </row>
    <row r="2891" spans="1:8" s="2" customFormat="1" ht="16.8" customHeight="1">
      <c r="A2891" s="38"/>
      <c r="B2891" s="44"/>
      <c r="C2891" s="291" t="s">
        <v>6060</v>
      </c>
      <c r="D2891" s="38"/>
      <c r="E2891" s="38"/>
      <c r="F2891" s="38"/>
      <c r="G2891" s="38"/>
      <c r="H2891" s="44"/>
    </row>
    <row r="2892" spans="1:8" s="2" customFormat="1" ht="16.8" customHeight="1">
      <c r="A2892" s="38"/>
      <c r="B2892" s="44"/>
      <c r="C2892" s="289" t="s">
        <v>2662</v>
      </c>
      <c r="D2892" s="289" t="s">
        <v>2663</v>
      </c>
      <c r="E2892" s="17" t="s">
        <v>355</v>
      </c>
      <c r="F2892" s="290">
        <v>18.89</v>
      </c>
      <c r="G2892" s="38"/>
      <c r="H2892" s="44"/>
    </row>
    <row r="2893" spans="1:8" s="2" customFormat="1" ht="16.8" customHeight="1">
      <c r="A2893" s="38"/>
      <c r="B2893" s="44"/>
      <c r="C2893" s="285" t="s">
        <v>2590</v>
      </c>
      <c r="D2893" s="286" t="s">
        <v>2590</v>
      </c>
      <c r="E2893" s="287" t="s">
        <v>28</v>
      </c>
      <c r="F2893" s="288">
        <v>2</v>
      </c>
      <c r="G2893" s="38"/>
      <c r="H2893" s="44"/>
    </row>
    <row r="2894" spans="1:8" s="2" customFormat="1" ht="16.8" customHeight="1">
      <c r="A2894" s="38"/>
      <c r="B2894" s="44"/>
      <c r="C2894" s="289" t="s">
        <v>28</v>
      </c>
      <c r="D2894" s="289" t="s">
        <v>2669</v>
      </c>
      <c r="E2894" s="17" t="s">
        <v>28</v>
      </c>
      <c r="F2894" s="290">
        <v>0</v>
      </c>
      <c r="G2894" s="38"/>
      <c r="H2894" s="44"/>
    </row>
    <row r="2895" spans="1:8" s="2" customFormat="1" ht="16.8" customHeight="1">
      <c r="A2895" s="38"/>
      <c r="B2895" s="44"/>
      <c r="C2895" s="289" t="s">
        <v>2590</v>
      </c>
      <c r="D2895" s="289" t="s">
        <v>3782</v>
      </c>
      <c r="E2895" s="17" t="s">
        <v>28</v>
      </c>
      <c r="F2895" s="290">
        <v>2</v>
      </c>
      <c r="G2895" s="38"/>
      <c r="H2895" s="44"/>
    </row>
    <row r="2896" spans="1:8" s="2" customFormat="1" ht="16.8" customHeight="1">
      <c r="A2896" s="38"/>
      <c r="B2896" s="44"/>
      <c r="C2896" s="291" t="s">
        <v>6060</v>
      </c>
      <c r="D2896" s="38"/>
      <c r="E2896" s="38"/>
      <c r="F2896" s="38"/>
      <c r="G2896" s="38"/>
      <c r="H2896" s="44"/>
    </row>
    <row r="2897" spans="1:8" s="2" customFormat="1" ht="16.8" customHeight="1">
      <c r="A2897" s="38"/>
      <c r="B2897" s="44"/>
      <c r="C2897" s="289" t="s">
        <v>3769</v>
      </c>
      <c r="D2897" s="289" t="s">
        <v>3770</v>
      </c>
      <c r="E2897" s="17" t="s">
        <v>534</v>
      </c>
      <c r="F2897" s="290">
        <v>76</v>
      </c>
      <c r="G2897" s="38"/>
      <c r="H2897" s="44"/>
    </row>
    <row r="2898" spans="1:8" s="2" customFormat="1" ht="16.8" customHeight="1">
      <c r="A2898" s="38"/>
      <c r="B2898" s="44"/>
      <c r="C2898" s="285" t="s">
        <v>3878</v>
      </c>
      <c r="D2898" s="286" t="s">
        <v>3878</v>
      </c>
      <c r="E2898" s="287" t="s">
        <v>28</v>
      </c>
      <c r="F2898" s="288">
        <v>3.36</v>
      </c>
      <c r="G2898" s="38"/>
      <c r="H2898" s="44"/>
    </row>
    <row r="2899" spans="1:8" s="2" customFormat="1" ht="16.8" customHeight="1">
      <c r="A2899" s="38"/>
      <c r="B2899" s="44"/>
      <c r="C2899" s="289" t="s">
        <v>3878</v>
      </c>
      <c r="D2899" s="289" t="s">
        <v>3879</v>
      </c>
      <c r="E2899" s="17" t="s">
        <v>28</v>
      </c>
      <c r="F2899" s="290">
        <v>3.36</v>
      </c>
      <c r="G2899" s="38"/>
      <c r="H2899" s="44"/>
    </row>
    <row r="2900" spans="1:8" s="2" customFormat="1" ht="16.8" customHeight="1">
      <c r="A2900" s="38"/>
      <c r="B2900" s="44"/>
      <c r="C2900" s="285" t="s">
        <v>2547</v>
      </c>
      <c r="D2900" s="286" t="s">
        <v>2547</v>
      </c>
      <c r="E2900" s="287" t="s">
        <v>28</v>
      </c>
      <c r="F2900" s="288">
        <v>0.139</v>
      </c>
      <c r="G2900" s="38"/>
      <c r="H2900" s="44"/>
    </row>
    <row r="2901" spans="1:8" s="2" customFormat="1" ht="16.8" customHeight="1">
      <c r="A2901" s="38"/>
      <c r="B2901" s="44"/>
      <c r="C2901" s="289" t="s">
        <v>2547</v>
      </c>
      <c r="D2901" s="289" t="s">
        <v>2763</v>
      </c>
      <c r="E2901" s="17" t="s">
        <v>28</v>
      </c>
      <c r="F2901" s="290">
        <v>0.139</v>
      </c>
      <c r="G2901" s="38"/>
      <c r="H2901" s="44"/>
    </row>
    <row r="2902" spans="1:8" s="2" customFormat="1" ht="16.8" customHeight="1">
      <c r="A2902" s="38"/>
      <c r="B2902" s="44"/>
      <c r="C2902" s="291" t="s">
        <v>6060</v>
      </c>
      <c r="D2902" s="38"/>
      <c r="E2902" s="38"/>
      <c r="F2902" s="38"/>
      <c r="G2902" s="38"/>
      <c r="H2902" s="44"/>
    </row>
    <row r="2903" spans="1:8" s="2" customFormat="1" ht="16.8" customHeight="1">
      <c r="A2903" s="38"/>
      <c r="B2903" s="44"/>
      <c r="C2903" s="289" t="s">
        <v>2741</v>
      </c>
      <c r="D2903" s="289" t="s">
        <v>2742</v>
      </c>
      <c r="E2903" s="17" t="s">
        <v>355</v>
      </c>
      <c r="F2903" s="290">
        <v>3.482</v>
      </c>
      <c r="G2903" s="38"/>
      <c r="H2903" s="44"/>
    </row>
    <row r="2904" spans="1:8" s="2" customFormat="1" ht="16.8" customHeight="1">
      <c r="A2904" s="38"/>
      <c r="B2904" s="44"/>
      <c r="C2904" s="285" t="s">
        <v>2638</v>
      </c>
      <c r="D2904" s="286" t="s">
        <v>2638</v>
      </c>
      <c r="E2904" s="287" t="s">
        <v>28</v>
      </c>
      <c r="F2904" s="288">
        <v>1.95</v>
      </c>
      <c r="G2904" s="38"/>
      <c r="H2904" s="44"/>
    </row>
    <row r="2905" spans="1:8" s="2" customFormat="1" ht="16.8" customHeight="1">
      <c r="A2905" s="38"/>
      <c r="B2905" s="44"/>
      <c r="C2905" s="289" t="s">
        <v>2638</v>
      </c>
      <c r="D2905" s="289" t="s">
        <v>2895</v>
      </c>
      <c r="E2905" s="17" t="s">
        <v>28</v>
      </c>
      <c r="F2905" s="290">
        <v>1.95</v>
      </c>
      <c r="G2905" s="38"/>
      <c r="H2905" s="44"/>
    </row>
    <row r="2906" spans="1:8" s="2" customFormat="1" ht="16.8" customHeight="1">
      <c r="A2906" s="38"/>
      <c r="B2906" s="44"/>
      <c r="C2906" s="291" t="s">
        <v>6060</v>
      </c>
      <c r="D2906" s="38"/>
      <c r="E2906" s="38"/>
      <c r="F2906" s="38"/>
      <c r="G2906" s="38"/>
      <c r="H2906" s="44"/>
    </row>
    <row r="2907" spans="1:8" s="2" customFormat="1" ht="12">
      <c r="A2907" s="38"/>
      <c r="B2907" s="44"/>
      <c r="C2907" s="289" t="s">
        <v>2879</v>
      </c>
      <c r="D2907" s="289" t="s">
        <v>2880</v>
      </c>
      <c r="E2907" s="17" t="s">
        <v>612</v>
      </c>
      <c r="F2907" s="290">
        <v>35.72</v>
      </c>
      <c r="G2907" s="38"/>
      <c r="H2907" s="44"/>
    </row>
    <row r="2908" spans="1:8" s="2" customFormat="1" ht="16.8" customHeight="1">
      <c r="A2908" s="38"/>
      <c r="B2908" s="44"/>
      <c r="C2908" s="285" t="s">
        <v>2660</v>
      </c>
      <c r="D2908" s="286" t="s">
        <v>2660</v>
      </c>
      <c r="E2908" s="287" t="s">
        <v>28</v>
      </c>
      <c r="F2908" s="288">
        <v>1.32</v>
      </c>
      <c r="G2908" s="38"/>
      <c r="H2908" s="44"/>
    </row>
    <row r="2909" spans="1:8" s="2" customFormat="1" ht="16.8" customHeight="1">
      <c r="A2909" s="38"/>
      <c r="B2909" s="44"/>
      <c r="C2909" s="289" t="s">
        <v>2660</v>
      </c>
      <c r="D2909" s="289" t="s">
        <v>2952</v>
      </c>
      <c r="E2909" s="17" t="s">
        <v>28</v>
      </c>
      <c r="F2909" s="290">
        <v>1.32</v>
      </c>
      <c r="G2909" s="38"/>
      <c r="H2909" s="44"/>
    </row>
    <row r="2910" spans="1:8" s="2" customFormat="1" ht="16.8" customHeight="1">
      <c r="A2910" s="38"/>
      <c r="B2910" s="44"/>
      <c r="C2910" s="291" t="s">
        <v>6060</v>
      </c>
      <c r="D2910" s="38"/>
      <c r="E2910" s="38"/>
      <c r="F2910" s="38"/>
      <c r="G2910" s="38"/>
      <c r="H2910" s="44"/>
    </row>
    <row r="2911" spans="1:8" s="2" customFormat="1" ht="16.8" customHeight="1">
      <c r="A2911" s="38"/>
      <c r="B2911" s="44"/>
      <c r="C2911" s="289" t="s">
        <v>2941</v>
      </c>
      <c r="D2911" s="289" t="s">
        <v>2942</v>
      </c>
      <c r="E2911" s="17" t="s">
        <v>612</v>
      </c>
      <c r="F2911" s="290">
        <v>14.24</v>
      </c>
      <c r="G2911" s="38"/>
      <c r="H2911" s="44"/>
    </row>
    <row r="2912" spans="1:8" s="2" customFormat="1" ht="16.8" customHeight="1">
      <c r="A2912" s="38"/>
      <c r="B2912" s="44"/>
      <c r="C2912" s="285" t="s">
        <v>2700</v>
      </c>
      <c r="D2912" s="286" t="s">
        <v>2700</v>
      </c>
      <c r="E2912" s="287" t="s">
        <v>28</v>
      </c>
      <c r="F2912" s="288">
        <v>1.49</v>
      </c>
      <c r="G2912" s="38"/>
      <c r="H2912" s="44"/>
    </row>
    <row r="2913" spans="1:8" s="2" customFormat="1" ht="16.8" customHeight="1">
      <c r="A2913" s="38"/>
      <c r="B2913" s="44"/>
      <c r="C2913" s="289" t="s">
        <v>2700</v>
      </c>
      <c r="D2913" s="289" t="s">
        <v>2992</v>
      </c>
      <c r="E2913" s="17" t="s">
        <v>28</v>
      </c>
      <c r="F2913" s="290">
        <v>1.49</v>
      </c>
      <c r="G2913" s="38"/>
      <c r="H2913" s="44"/>
    </row>
    <row r="2914" spans="1:8" s="2" customFormat="1" ht="16.8" customHeight="1">
      <c r="A2914" s="38"/>
      <c r="B2914" s="44"/>
      <c r="C2914" s="291" t="s">
        <v>6060</v>
      </c>
      <c r="D2914" s="38"/>
      <c r="E2914" s="38"/>
      <c r="F2914" s="38"/>
      <c r="G2914" s="38"/>
      <c r="H2914" s="44"/>
    </row>
    <row r="2915" spans="1:8" s="2" customFormat="1" ht="16.8" customHeight="1">
      <c r="A2915" s="38"/>
      <c r="B2915" s="44"/>
      <c r="C2915" s="289" t="s">
        <v>2982</v>
      </c>
      <c r="D2915" s="289" t="s">
        <v>2983</v>
      </c>
      <c r="E2915" s="17" t="s">
        <v>612</v>
      </c>
      <c r="F2915" s="290">
        <v>8.51</v>
      </c>
      <c r="G2915" s="38"/>
      <c r="H2915" s="44"/>
    </row>
    <row r="2916" spans="1:8" s="2" customFormat="1" ht="16.8" customHeight="1">
      <c r="A2916" s="38"/>
      <c r="B2916" s="44"/>
      <c r="C2916" s="285" t="s">
        <v>2775</v>
      </c>
      <c r="D2916" s="286" t="s">
        <v>2775</v>
      </c>
      <c r="E2916" s="287" t="s">
        <v>28</v>
      </c>
      <c r="F2916" s="288">
        <v>3.44</v>
      </c>
      <c r="G2916" s="38"/>
      <c r="H2916" s="44"/>
    </row>
    <row r="2917" spans="1:8" s="2" customFormat="1" ht="16.8" customHeight="1">
      <c r="A2917" s="38"/>
      <c r="B2917" s="44"/>
      <c r="C2917" s="289" t="s">
        <v>2775</v>
      </c>
      <c r="D2917" s="289" t="s">
        <v>3233</v>
      </c>
      <c r="E2917" s="17" t="s">
        <v>28</v>
      </c>
      <c r="F2917" s="290">
        <v>3.44</v>
      </c>
      <c r="G2917" s="38"/>
      <c r="H2917" s="44"/>
    </row>
    <row r="2918" spans="1:8" s="2" customFormat="1" ht="16.8" customHeight="1">
      <c r="A2918" s="38"/>
      <c r="B2918" s="44"/>
      <c r="C2918" s="291" t="s">
        <v>6060</v>
      </c>
      <c r="D2918" s="38"/>
      <c r="E2918" s="38"/>
      <c r="F2918" s="38"/>
      <c r="G2918" s="38"/>
      <c r="H2918" s="44"/>
    </row>
    <row r="2919" spans="1:8" s="2" customFormat="1" ht="12">
      <c r="A2919" s="38"/>
      <c r="B2919" s="44"/>
      <c r="C2919" s="289" t="s">
        <v>3219</v>
      </c>
      <c r="D2919" s="289" t="s">
        <v>3220</v>
      </c>
      <c r="E2919" s="17" t="s">
        <v>612</v>
      </c>
      <c r="F2919" s="290">
        <v>15.92</v>
      </c>
      <c r="G2919" s="38"/>
      <c r="H2919" s="44"/>
    </row>
    <row r="2920" spans="1:8" s="2" customFormat="1" ht="16.8" customHeight="1">
      <c r="A2920" s="38"/>
      <c r="B2920" s="44"/>
      <c r="C2920" s="285" t="s">
        <v>3258</v>
      </c>
      <c r="D2920" s="286" t="s">
        <v>3258</v>
      </c>
      <c r="E2920" s="287" t="s">
        <v>28</v>
      </c>
      <c r="F2920" s="288">
        <v>25.11</v>
      </c>
      <c r="G2920" s="38"/>
      <c r="H2920" s="44"/>
    </row>
    <row r="2921" spans="1:8" s="2" customFormat="1" ht="16.8" customHeight="1">
      <c r="A2921" s="38"/>
      <c r="B2921" s="44"/>
      <c r="C2921" s="289" t="s">
        <v>3258</v>
      </c>
      <c r="D2921" s="289" t="s">
        <v>3259</v>
      </c>
      <c r="E2921" s="17" t="s">
        <v>28</v>
      </c>
      <c r="F2921" s="290">
        <v>25.11</v>
      </c>
      <c r="G2921" s="38"/>
      <c r="H2921" s="44"/>
    </row>
    <row r="2922" spans="1:8" s="2" customFormat="1" ht="16.8" customHeight="1">
      <c r="A2922" s="38"/>
      <c r="B2922" s="44"/>
      <c r="C2922" s="285" t="s">
        <v>2513</v>
      </c>
      <c r="D2922" s="286" t="s">
        <v>2513</v>
      </c>
      <c r="E2922" s="287" t="s">
        <v>28</v>
      </c>
      <c r="F2922" s="288">
        <v>0.237</v>
      </c>
      <c r="G2922" s="38"/>
      <c r="H2922" s="44"/>
    </row>
    <row r="2923" spans="1:8" s="2" customFormat="1" ht="16.8" customHeight="1">
      <c r="A2923" s="38"/>
      <c r="B2923" s="44"/>
      <c r="C2923" s="289" t="s">
        <v>2513</v>
      </c>
      <c r="D2923" s="289" t="s">
        <v>2694</v>
      </c>
      <c r="E2923" s="17" t="s">
        <v>28</v>
      </c>
      <c r="F2923" s="290">
        <v>0.237</v>
      </c>
      <c r="G2923" s="38"/>
      <c r="H2923" s="44"/>
    </row>
    <row r="2924" spans="1:8" s="2" customFormat="1" ht="16.8" customHeight="1">
      <c r="A2924" s="38"/>
      <c r="B2924" s="44"/>
      <c r="C2924" s="291" t="s">
        <v>6060</v>
      </c>
      <c r="D2924" s="38"/>
      <c r="E2924" s="38"/>
      <c r="F2924" s="38"/>
      <c r="G2924" s="38"/>
      <c r="H2924" s="44"/>
    </row>
    <row r="2925" spans="1:8" s="2" customFormat="1" ht="16.8" customHeight="1">
      <c r="A2925" s="38"/>
      <c r="B2925" s="44"/>
      <c r="C2925" s="289" t="s">
        <v>2662</v>
      </c>
      <c r="D2925" s="289" t="s">
        <v>2663</v>
      </c>
      <c r="E2925" s="17" t="s">
        <v>355</v>
      </c>
      <c r="F2925" s="290">
        <v>18.89</v>
      </c>
      <c r="G2925" s="38"/>
      <c r="H2925" s="44"/>
    </row>
    <row r="2926" spans="1:8" s="2" customFormat="1" ht="16.8" customHeight="1">
      <c r="A2926" s="38"/>
      <c r="B2926" s="44"/>
      <c r="C2926" s="285" t="s">
        <v>3783</v>
      </c>
      <c r="D2926" s="286" t="s">
        <v>3783</v>
      </c>
      <c r="E2926" s="287" t="s">
        <v>28</v>
      </c>
      <c r="F2926" s="288">
        <v>20</v>
      </c>
      <c r="G2926" s="38"/>
      <c r="H2926" s="44"/>
    </row>
    <row r="2927" spans="1:8" s="2" customFormat="1" ht="16.8" customHeight="1">
      <c r="A2927" s="38"/>
      <c r="B2927" s="44"/>
      <c r="C2927" s="289" t="s">
        <v>3783</v>
      </c>
      <c r="D2927" s="289" t="s">
        <v>3784</v>
      </c>
      <c r="E2927" s="17" t="s">
        <v>28</v>
      </c>
      <c r="F2927" s="290">
        <v>20</v>
      </c>
      <c r="G2927" s="38"/>
      <c r="H2927" s="44"/>
    </row>
    <row r="2928" spans="1:8" s="2" customFormat="1" ht="16.8" customHeight="1">
      <c r="A2928" s="38"/>
      <c r="B2928" s="44"/>
      <c r="C2928" s="285" t="s">
        <v>2617</v>
      </c>
      <c r="D2928" s="286" t="s">
        <v>2617</v>
      </c>
      <c r="E2928" s="287" t="s">
        <v>28</v>
      </c>
      <c r="F2928" s="288">
        <v>0.8</v>
      </c>
      <c r="G2928" s="38"/>
      <c r="H2928" s="44"/>
    </row>
    <row r="2929" spans="1:8" s="2" customFormat="1" ht="16.8" customHeight="1">
      <c r="A2929" s="38"/>
      <c r="B2929" s="44"/>
      <c r="C2929" s="289" t="s">
        <v>2617</v>
      </c>
      <c r="D2929" s="289" t="s">
        <v>3880</v>
      </c>
      <c r="E2929" s="17" t="s">
        <v>28</v>
      </c>
      <c r="F2929" s="290">
        <v>0.8</v>
      </c>
      <c r="G2929" s="38"/>
      <c r="H2929" s="44"/>
    </row>
    <row r="2930" spans="1:8" s="2" customFormat="1" ht="16.8" customHeight="1">
      <c r="A2930" s="38"/>
      <c r="B2930" s="44"/>
      <c r="C2930" s="291" t="s">
        <v>6060</v>
      </c>
      <c r="D2930" s="38"/>
      <c r="E2930" s="38"/>
      <c r="F2930" s="38"/>
      <c r="G2930" s="38"/>
      <c r="H2930" s="44"/>
    </row>
    <row r="2931" spans="1:8" s="2" customFormat="1" ht="16.8" customHeight="1">
      <c r="A2931" s="38"/>
      <c r="B2931" s="44"/>
      <c r="C2931" s="289" t="s">
        <v>3868</v>
      </c>
      <c r="D2931" s="289" t="s">
        <v>3869</v>
      </c>
      <c r="E2931" s="17" t="s">
        <v>612</v>
      </c>
      <c r="F2931" s="290">
        <v>10.27</v>
      </c>
      <c r="G2931" s="38"/>
      <c r="H2931" s="44"/>
    </row>
    <row r="2932" spans="1:8" s="2" customFormat="1" ht="16.8" customHeight="1">
      <c r="A2932" s="38"/>
      <c r="B2932" s="44"/>
      <c r="C2932" s="285" t="s">
        <v>2549</v>
      </c>
      <c r="D2932" s="286" t="s">
        <v>2549</v>
      </c>
      <c r="E2932" s="287" t="s">
        <v>28</v>
      </c>
      <c r="F2932" s="288">
        <v>0.068</v>
      </c>
      <c r="G2932" s="38"/>
      <c r="H2932" s="44"/>
    </row>
    <row r="2933" spans="1:8" s="2" customFormat="1" ht="16.8" customHeight="1">
      <c r="A2933" s="38"/>
      <c r="B2933" s="44"/>
      <c r="C2933" s="289" t="s">
        <v>2549</v>
      </c>
      <c r="D2933" s="289" t="s">
        <v>2766</v>
      </c>
      <c r="E2933" s="17" t="s">
        <v>28</v>
      </c>
      <c r="F2933" s="290">
        <v>0.068</v>
      </c>
      <c r="G2933" s="38"/>
      <c r="H2933" s="44"/>
    </row>
    <row r="2934" spans="1:8" s="2" customFormat="1" ht="16.8" customHeight="1">
      <c r="A2934" s="38"/>
      <c r="B2934" s="44"/>
      <c r="C2934" s="291" t="s">
        <v>6060</v>
      </c>
      <c r="D2934" s="38"/>
      <c r="E2934" s="38"/>
      <c r="F2934" s="38"/>
      <c r="G2934" s="38"/>
      <c r="H2934" s="44"/>
    </row>
    <row r="2935" spans="1:8" s="2" customFormat="1" ht="16.8" customHeight="1">
      <c r="A2935" s="38"/>
      <c r="B2935" s="44"/>
      <c r="C2935" s="289" t="s">
        <v>2741</v>
      </c>
      <c r="D2935" s="289" t="s">
        <v>2742</v>
      </c>
      <c r="E2935" s="17" t="s">
        <v>355</v>
      </c>
      <c r="F2935" s="290">
        <v>3.482</v>
      </c>
      <c r="G2935" s="38"/>
      <c r="H2935" s="44"/>
    </row>
    <row r="2936" spans="1:8" s="2" customFormat="1" ht="16.8" customHeight="1">
      <c r="A2936" s="38"/>
      <c r="B2936" s="44"/>
      <c r="C2936" s="285" t="s">
        <v>2640</v>
      </c>
      <c r="D2936" s="286" t="s">
        <v>2640</v>
      </c>
      <c r="E2936" s="287" t="s">
        <v>28</v>
      </c>
      <c r="F2936" s="288">
        <v>2.7</v>
      </c>
      <c r="G2936" s="38"/>
      <c r="H2936" s="44"/>
    </row>
    <row r="2937" spans="1:8" s="2" customFormat="1" ht="16.8" customHeight="1">
      <c r="A2937" s="38"/>
      <c r="B2937" s="44"/>
      <c r="C2937" s="289" t="s">
        <v>2640</v>
      </c>
      <c r="D2937" s="289" t="s">
        <v>2896</v>
      </c>
      <c r="E2937" s="17" t="s">
        <v>28</v>
      </c>
      <c r="F2937" s="290">
        <v>2.7</v>
      </c>
      <c r="G2937" s="38"/>
      <c r="H2937" s="44"/>
    </row>
    <row r="2938" spans="1:8" s="2" customFormat="1" ht="16.8" customHeight="1">
      <c r="A2938" s="38"/>
      <c r="B2938" s="44"/>
      <c r="C2938" s="291" t="s">
        <v>6060</v>
      </c>
      <c r="D2938" s="38"/>
      <c r="E2938" s="38"/>
      <c r="F2938" s="38"/>
      <c r="G2938" s="38"/>
      <c r="H2938" s="44"/>
    </row>
    <row r="2939" spans="1:8" s="2" customFormat="1" ht="12">
      <c r="A2939" s="38"/>
      <c r="B2939" s="44"/>
      <c r="C2939" s="289" t="s">
        <v>2879</v>
      </c>
      <c r="D2939" s="289" t="s">
        <v>2880</v>
      </c>
      <c r="E2939" s="17" t="s">
        <v>612</v>
      </c>
      <c r="F2939" s="290">
        <v>35.72</v>
      </c>
      <c r="G2939" s="38"/>
      <c r="H2939" s="44"/>
    </row>
    <row r="2940" spans="1:8" s="2" customFormat="1" ht="16.8" customHeight="1">
      <c r="A2940" s="38"/>
      <c r="B2940" s="44"/>
      <c r="C2940" s="285" t="s">
        <v>2664</v>
      </c>
      <c r="D2940" s="286" t="s">
        <v>2664</v>
      </c>
      <c r="E2940" s="287" t="s">
        <v>28</v>
      </c>
      <c r="F2940" s="288">
        <v>0.73</v>
      </c>
      <c r="G2940" s="38"/>
      <c r="H2940" s="44"/>
    </row>
    <row r="2941" spans="1:8" s="2" customFormat="1" ht="16.8" customHeight="1">
      <c r="A2941" s="38"/>
      <c r="B2941" s="44"/>
      <c r="C2941" s="289" t="s">
        <v>2664</v>
      </c>
      <c r="D2941" s="289" t="s">
        <v>2953</v>
      </c>
      <c r="E2941" s="17" t="s">
        <v>28</v>
      </c>
      <c r="F2941" s="290">
        <v>0.73</v>
      </c>
      <c r="G2941" s="38"/>
      <c r="H2941" s="44"/>
    </row>
    <row r="2942" spans="1:8" s="2" customFormat="1" ht="16.8" customHeight="1">
      <c r="A2942" s="38"/>
      <c r="B2942" s="44"/>
      <c r="C2942" s="291" t="s">
        <v>6060</v>
      </c>
      <c r="D2942" s="38"/>
      <c r="E2942" s="38"/>
      <c r="F2942" s="38"/>
      <c r="G2942" s="38"/>
      <c r="H2942" s="44"/>
    </row>
    <row r="2943" spans="1:8" s="2" customFormat="1" ht="16.8" customHeight="1">
      <c r="A2943" s="38"/>
      <c r="B2943" s="44"/>
      <c r="C2943" s="289" t="s">
        <v>2941</v>
      </c>
      <c r="D2943" s="289" t="s">
        <v>2942</v>
      </c>
      <c r="E2943" s="17" t="s">
        <v>612</v>
      </c>
      <c r="F2943" s="290">
        <v>14.24</v>
      </c>
      <c r="G2943" s="38"/>
      <c r="H2943" s="44"/>
    </row>
    <row r="2944" spans="1:8" s="2" customFormat="1" ht="16.8" customHeight="1">
      <c r="A2944" s="38"/>
      <c r="B2944" s="44"/>
      <c r="C2944" s="285" t="s">
        <v>2703</v>
      </c>
      <c r="D2944" s="286" t="s">
        <v>2703</v>
      </c>
      <c r="E2944" s="287" t="s">
        <v>28</v>
      </c>
      <c r="F2944" s="288">
        <v>0.2</v>
      </c>
      <c r="G2944" s="38"/>
      <c r="H2944" s="44"/>
    </row>
    <row r="2945" spans="1:8" s="2" customFormat="1" ht="16.8" customHeight="1">
      <c r="A2945" s="38"/>
      <c r="B2945" s="44"/>
      <c r="C2945" s="289" t="s">
        <v>2703</v>
      </c>
      <c r="D2945" s="289" t="s">
        <v>2993</v>
      </c>
      <c r="E2945" s="17" t="s">
        <v>28</v>
      </c>
      <c r="F2945" s="290">
        <v>0.2</v>
      </c>
      <c r="G2945" s="38"/>
      <c r="H2945" s="44"/>
    </row>
    <row r="2946" spans="1:8" s="2" customFormat="1" ht="16.8" customHeight="1">
      <c r="A2946" s="38"/>
      <c r="B2946" s="44"/>
      <c r="C2946" s="291" t="s">
        <v>6060</v>
      </c>
      <c r="D2946" s="38"/>
      <c r="E2946" s="38"/>
      <c r="F2946" s="38"/>
      <c r="G2946" s="38"/>
      <c r="H2946" s="44"/>
    </row>
    <row r="2947" spans="1:8" s="2" customFormat="1" ht="16.8" customHeight="1">
      <c r="A2947" s="38"/>
      <c r="B2947" s="44"/>
      <c r="C2947" s="289" t="s">
        <v>2982</v>
      </c>
      <c r="D2947" s="289" t="s">
        <v>2983</v>
      </c>
      <c r="E2947" s="17" t="s">
        <v>612</v>
      </c>
      <c r="F2947" s="290">
        <v>8.51</v>
      </c>
      <c r="G2947" s="38"/>
      <c r="H2947" s="44"/>
    </row>
    <row r="2948" spans="1:8" s="2" customFormat="1" ht="16.8" customHeight="1">
      <c r="A2948" s="38"/>
      <c r="B2948" s="44"/>
      <c r="C2948" s="285" t="s">
        <v>3234</v>
      </c>
      <c r="D2948" s="286" t="s">
        <v>3234</v>
      </c>
      <c r="E2948" s="287" t="s">
        <v>28</v>
      </c>
      <c r="F2948" s="288">
        <v>9.79</v>
      </c>
      <c r="G2948" s="38"/>
      <c r="H2948" s="44"/>
    </row>
    <row r="2949" spans="1:8" s="2" customFormat="1" ht="16.8" customHeight="1">
      <c r="A2949" s="38"/>
      <c r="B2949" s="44"/>
      <c r="C2949" s="289" t="s">
        <v>3234</v>
      </c>
      <c r="D2949" s="289" t="s">
        <v>3235</v>
      </c>
      <c r="E2949" s="17" t="s">
        <v>28</v>
      </c>
      <c r="F2949" s="290">
        <v>9.79</v>
      </c>
      <c r="G2949" s="38"/>
      <c r="H2949" s="44"/>
    </row>
    <row r="2950" spans="1:8" s="2" customFormat="1" ht="16.8" customHeight="1">
      <c r="A2950" s="38"/>
      <c r="B2950" s="44"/>
      <c r="C2950" s="285" t="s">
        <v>2515</v>
      </c>
      <c r="D2950" s="286" t="s">
        <v>2515</v>
      </c>
      <c r="E2950" s="287" t="s">
        <v>28</v>
      </c>
      <c r="F2950" s="288">
        <v>0.514</v>
      </c>
      <c r="G2950" s="38"/>
      <c r="H2950" s="44"/>
    </row>
    <row r="2951" spans="1:8" s="2" customFormat="1" ht="16.8" customHeight="1">
      <c r="A2951" s="38"/>
      <c r="B2951" s="44"/>
      <c r="C2951" s="289" t="s">
        <v>2515</v>
      </c>
      <c r="D2951" s="289" t="s">
        <v>2696</v>
      </c>
      <c r="E2951" s="17" t="s">
        <v>28</v>
      </c>
      <c r="F2951" s="290">
        <v>0.514</v>
      </c>
      <c r="G2951" s="38"/>
      <c r="H2951" s="44"/>
    </row>
    <row r="2952" spans="1:8" s="2" customFormat="1" ht="16.8" customHeight="1">
      <c r="A2952" s="38"/>
      <c r="B2952" s="44"/>
      <c r="C2952" s="291" t="s">
        <v>6060</v>
      </c>
      <c r="D2952" s="38"/>
      <c r="E2952" s="38"/>
      <c r="F2952" s="38"/>
      <c r="G2952" s="38"/>
      <c r="H2952" s="44"/>
    </row>
    <row r="2953" spans="1:8" s="2" customFormat="1" ht="16.8" customHeight="1">
      <c r="A2953" s="38"/>
      <c r="B2953" s="44"/>
      <c r="C2953" s="289" t="s">
        <v>2662</v>
      </c>
      <c r="D2953" s="289" t="s">
        <v>2663</v>
      </c>
      <c r="E2953" s="17" t="s">
        <v>355</v>
      </c>
      <c r="F2953" s="290">
        <v>18.89</v>
      </c>
      <c r="G2953" s="38"/>
      <c r="H2953" s="44"/>
    </row>
    <row r="2954" spans="1:8" s="2" customFormat="1" ht="16.8" customHeight="1">
      <c r="A2954" s="38"/>
      <c r="B2954" s="44"/>
      <c r="C2954" s="285" t="s">
        <v>2591</v>
      </c>
      <c r="D2954" s="286" t="s">
        <v>2591</v>
      </c>
      <c r="E2954" s="287" t="s">
        <v>28</v>
      </c>
      <c r="F2954" s="288">
        <v>8</v>
      </c>
      <c r="G2954" s="38"/>
      <c r="H2954" s="44"/>
    </row>
    <row r="2955" spans="1:8" s="2" customFormat="1" ht="16.8" customHeight="1">
      <c r="A2955" s="38"/>
      <c r="B2955" s="44"/>
      <c r="C2955" s="289" t="s">
        <v>28</v>
      </c>
      <c r="D2955" s="289" t="s">
        <v>3785</v>
      </c>
      <c r="E2955" s="17" t="s">
        <v>28</v>
      </c>
      <c r="F2955" s="290">
        <v>0</v>
      </c>
      <c r="G2955" s="38"/>
      <c r="H2955" s="44"/>
    </row>
    <row r="2956" spans="1:8" s="2" customFormat="1" ht="16.8" customHeight="1">
      <c r="A2956" s="38"/>
      <c r="B2956" s="44"/>
      <c r="C2956" s="289" t="s">
        <v>28</v>
      </c>
      <c r="D2956" s="289" t="s">
        <v>2864</v>
      </c>
      <c r="E2956" s="17" t="s">
        <v>28</v>
      </c>
      <c r="F2956" s="290">
        <v>0</v>
      </c>
      <c r="G2956" s="38"/>
      <c r="H2956" s="44"/>
    </row>
    <row r="2957" spans="1:8" s="2" customFormat="1" ht="16.8" customHeight="1">
      <c r="A2957" s="38"/>
      <c r="B2957" s="44"/>
      <c r="C2957" s="289" t="s">
        <v>28</v>
      </c>
      <c r="D2957" s="289" t="s">
        <v>3786</v>
      </c>
      <c r="E2957" s="17" t="s">
        <v>28</v>
      </c>
      <c r="F2957" s="290">
        <v>0</v>
      </c>
      <c r="G2957" s="38"/>
      <c r="H2957" s="44"/>
    </row>
    <row r="2958" spans="1:8" s="2" customFormat="1" ht="16.8" customHeight="1">
      <c r="A2958" s="38"/>
      <c r="B2958" s="44"/>
      <c r="C2958" s="289" t="s">
        <v>2591</v>
      </c>
      <c r="D2958" s="289" t="s">
        <v>3787</v>
      </c>
      <c r="E2958" s="17" t="s">
        <v>28</v>
      </c>
      <c r="F2958" s="290">
        <v>8</v>
      </c>
      <c r="G2958" s="38"/>
      <c r="H2958" s="44"/>
    </row>
    <row r="2959" spans="1:8" s="2" customFormat="1" ht="16.8" customHeight="1">
      <c r="A2959" s="38"/>
      <c r="B2959" s="44"/>
      <c r="C2959" s="291" t="s">
        <v>6060</v>
      </c>
      <c r="D2959" s="38"/>
      <c r="E2959" s="38"/>
      <c r="F2959" s="38"/>
      <c r="G2959" s="38"/>
      <c r="H2959" s="44"/>
    </row>
    <row r="2960" spans="1:8" s="2" customFormat="1" ht="16.8" customHeight="1">
      <c r="A2960" s="38"/>
      <c r="B2960" s="44"/>
      <c r="C2960" s="289" t="s">
        <v>3769</v>
      </c>
      <c r="D2960" s="289" t="s">
        <v>3770</v>
      </c>
      <c r="E2960" s="17" t="s">
        <v>534</v>
      </c>
      <c r="F2960" s="290">
        <v>76</v>
      </c>
      <c r="G2960" s="38"/>
      <c r="H2960" s="44"/>
    </row>
    <row r="2961" spans="1:8" s="2" customFormat="1" ht="16.8" customHeight="1">
      <c r="A2961" s="38"/>
      <c r="B2961" s="44"/>
      <c r="C2961" s="285" t="s">
        <v>3881</v>
      </c>
      <c r="D2961" s="286" t="s">
        <v>3881</v>
      </c>
      <c r="E2961" s="287" t="s">
        <v>28</v>
      </c>
      <c r="F2961" s="288">
        <v>10.27</v>
      </c>
      <c r="G2961" s="38"/>
      <c r="H2961" s="44"/>
    </row>
    <row r="2962" spans="1:8" s="2" customFormat="1" ht="16.8" customHeight="1">
      <c r="A2962" s="38"/>
      <c r="B2962" s="44"/>
      <c r="C2962" s="289" t="s">
        <v>3881</v>
      </c>
      <c r="D2962" s="289" t="s">
        <v>3882</v>
      </c>
      <c r="E2962" s="17" t="s">
        <v>28</v>
      </c>
      <c r="F2962" s="290">
        <v>10.27</v>
      </c>
      <c r="G2962" s="38"/>
      <c r="H2962" s="44"/>
    </row>
    <row r="2963" spans="1:8" s="2" customFormat="1" ht="16.8" customHeight="1">
      <c r="A2963" s="38"/>
      <c r="B2963" s="44"/>
      <c r="C2963" s="285" t="s">
        <v>2551</v>
      </c>
      <c r="D2963" s="286" t="s">
        <v>2551</v>
      </c>
      <c r="E2963" s="287" t="s">
        <v>28</v>
      </c>
      <c r="F2963" s="288">
        <v>0.443</v>
      </c>
      <c r="G2963" s="38"/>
      <c r="H2963" s="44"/>
    </row>
    <row r="2964" spans="1:8" s="2" customFormat="1" ht="16.8" customHeight="1">
      <c r="A2964" s="38"/>
      <c r="B2964" s="44"/>
      <c r="C2964" s="289" t="s">
        <v>2551</v>
      </c>
      <c r="D2964" s="289" t="s">
        <v>2769</v>
      </c>
      <c r="E2964" s="17" t="s">
        <v>28</v>
      </c>
      <c r="F2964" s="290">
        <v>0.443</v>
      </c>
      <c r="G2964" s="38"/>
      <c r="H2964" s="44"/>
    </row>
    <row r="2965" spans="1:8" s="2" customFormat="1" ht="16.8" customHeight="1">
      <c r="A2965" s="38"/>
      <c r="B2965" s="44"/>
      <c r="C2965" s="291" t="s">
        <v>6060</v>
      </c>
      <c r="D2965" s="38"/>
      <c r="E2965" s="38"/>
      <c r="F2965" s="38"/>
      <c r="G2965" s="38"/>
      <c r="H2965" s="44"/>
    </row>
    <row r="2966" spans="1:8" s="2" customFormat="1" ht="16.8" customHeight="1">
      <c r="A2966" s="38"/>
      <c r="B2966" s="44"/>
      <c r="C2966" s="289" t="s">
        <v>2741</v>
      </c>
      <c r="D2966" s="289" t="s">
        <v>2742</v>
      </c>
      <c r="E2966" s="17" t="s">
        <v>355</v>
      </c>
      <c r="F2966" s="290">
        <v>3.482</v>
      </c>
      <c r="G2966" s="38"/>
      <c r="H2966" s="44"/>
    </row>
    <row r="2967" spans="1:8" s="2" customFormat="1" ht="16.8" customHeight="1">
      <c r="A2967" s="38"/>
      <c r="B2967" s="44"/>
      <c r="C2967" s="285" t="s">
        <v>2897</v>
      </c>
      <c r="D2967" s="286" t="s">
        <v>2897</v>
      </c>
      <c r="E2967" s="287" t="s">
        <v>28</v>
      </c>
      <c r="F2967" s="288">
        <v>13.4</v>
      </c>
      <c r="G2967" s="38"/>
      <c r="H2967" s="44"/>
    </row>
    <row r="2968" spans="1:8" s="2" customFormat="1" ht="16.8" customHeight="1">
      <c r="A2968" s="38"/>
      <c r="B2968" s="44"/>
      <c r="C2968" s="289" t="s">
        <v>2897</v>
      </c>
      <c r="D2968" s="289" t="s">
        <v>2898</v>
      </c>
      <c r="E2968" s="17" t="s">
        <v>28</v>
      </c>
      <c r="F2968" s="290">
        <v>13.4</v>
      </c>
      <c r="G2968" s="38"/>
      <c r="H2968" s="44"/>
    </row>
    <row r="2969" spans="1:8" s="2" customFormat="1" ht="16.8" customHeight="1">
      <c r="A2969" s="38"/>
      <c r="B2969" s="44"/>
      <c r="C2969" s="285" t="s">
        <v>2668</v>
      </c>
      <c r="D2969" s="286" t="s">
        <v>2668</v>
      </c>
      <c r="E2969" s="287" t="s">
        <v>28</v>
      </c>
      <c r="F2969" s="288">
        <v>0.73</v>
      </c>
      <c r="G2969" s="38"/>
      <c r="H2969" s="44"/>
    </row>
    <row r="2970" spans="1:8" s="2" customFormat="1" ht="16.8" customHeight="1">
      <c r="A2970" s="38"/>
      <c r="B2970" s="44"/>
      <c r="C2970" s="289" t="s">
        <v>2668</v>
      </c>
      <c r="D2970" s="289" t="s">
        <v>2954</v>
      </c>
      <c r="E2970" s="17" t="s">
        <v>28</v>
      </c>
      <c r="F2970" s="290">
        <v>0.73</v>
      </c>
      <c r="G2970" s="38"/>
      <c r="H2970" s="44"/>
    </row>
    <row r="2971" spans="1:8" s="2" customFormat="1" ht="16.8" customHeight="1">
      <c r="A2971" s="38"/>
      <c r="B2971" s="44"/>
      <c r="C2971" s="291" t="s">
        <v>6060</v>
      </c>
      <c r="D2971" s="38"/>
      <c r="E2971" s="38"/>
      <c r="F2971" s="38"/>
      <c r="G2971" s="38"/>
      <c r="H2971" s="44"/>
    </row>
    <row r="2972" spans="1:8" s="2" customFormat="1" ht="16.8" customHeight="1">
      <c r="A2972" s="38"/>
      <c r="B2972" s="44"/>
      <c r="C2972" s="289" t="s">
        <v>2941</v>
      </c>
      <c r="D2972" s="289" t="s">
        <v>2942</v>
      </c>
      <c r="E2972" s="17" t="s">
        <v>612</v>
      </c>
      <c r="F2972" s="290">
        <v>14.24</v>
      </c>
      <c r="G2972" s="38"/>
      <c r="H2972" s="44"/>
    </row>
    <row r="2973" spans="1:8" s="2" customFormat="1" ht="16.8" customHeight="1">
      <c r="A2973" s="38"/>
      <c r="B2973" s="44"/>
      <c r="C2973" s="285" t="s">
        <v>2705</v>
      </c>
      <c r="D2973" s="286" t="s">
        <v>2705</v>
      </c>
      <c r="E2973" s="287" t="s">
        <v>28</v>
      </c>
      <c r="F2973" s="288">
        <v>1.6</v>
      </c>
      <c r="G2973" s="38"/>
      <c r="H2973" s="44"/>
    </row>
    <row r="2974" spans="1:8" s="2" customFormat="1" ht="16.8" customHeight="1">
      <c r="A2974" s="38"/>
      <c r="B2974" s="44"/>
      <c r="C2974" s="289" t="s">
        <v>2705</v>
      </c>
      <c r="D2974" s="289" t="s">
        <v>2994</v>
      </c>
      <c r="E2974" s="17" t="s">
        <v>28</v>
      </c>
      <c r="F2974" s="290">
        <v>1.6</v>
      </c>
      <c r="G2974" s="38"/>
      <c r="H2974" s="44"/>
    </row>
    <row r="2975" spans="1:8" s="2" customFormat="1" ht="16.8" customHeight="1">
      <c r="A2975" s="38"/>
      <c r="B2975" s="44"/>
      <c r="C2975" s="291" t="s">
        <v>6060</v>
      </c>
      <c r="D2975" s="38"/>
      <c r="E2975" s="38"/>
      <c r="F2975" s="38"/>
      <c r="G2975" s="38"/>
      <c r="H2975" s="44"/>
    </row>
    <row r="2976" spans="1:8" s="2" customFormat="1" ht="16.8" customHeight="1">
      <c r="A2976" s="38"/>
      <c r="B2976" s="44"/>
      <c r="C2976" s="289" t="s">
        <v>2982</v>
      </c>
      <c r="D2976" s="289" t="s">
        <v>2983</v>
      </c>
      <c r="E2976" s="17" t="s">
        <v>612</v>
      </c>
      <c r="F2976" s="290">
        <v>8.51</v>
      </c>
      <c r="G2976" s="38"/>
      <c r="H2976" s="44"/>
    </row>
    <row r="2977" spans="1:8" s="2" customFormat="1" ht="16.8" customHeight="1">
      <c r="A2977" s="38"/>
      <c r="B2977" s="44"/>
      <c r="C2977" s="285" t="s">
        <v>3236</v>
      </c>
      <c r="D2977" s="286" t="s">
        <v>3236</v>
      </c>
      <c r="E2977" s="287" t="s">
        <v>28</v>
      </c>
      <c r="F2977" s="288">
        <v>15.92</v>
      </c>
      <c r="G2977" s="38"/>
      <c r="H2977" s="44"/>
    </row>
    <row r="2978" spans="1:8" s="2" customFormat="1" ht="16.8" customHeight="1">
      <c r="A2978" s="38"/>
      <c r="B2978" s="44"/>
      <c r="C2978" s="289" t="s">
        <v>3236</v>
      </c>
      <c r="D2978" s="289" t="s">
        <v>3237</v>
      </c>
      <c r="E2978" s="17" t="s">
        <v>28</v>
      </c>
      <c r="F2978" s="290">
        <v>15.92</v>
      </c>
      <c r="G2978" s="38"/>
      <c r="H2978" s="44"/>
    </row>
    <row r="2979" spans="1:8" s="2" customFormat="1" ht="16.8" customHeight="1">
      <c r="A2979" s="38"/>
      <c r="B2979" s="44"/>
      <c r="C2979" s="285" t="s">
        <v>2517</v>
      </c>
      <c r="D2979" s="286" t="s">
        <v>2517</v>
      </c>
      <c r="E2979" s="287" t="s">
        <v>28</v>
      </c>
      <c r="F2979" s="288">
        <v>0.56</v>
      </c>
      <c r="G2979" s="38"/>
      <c r="H2979" s="44"/>
    </row>
    <row r="2980" spans="1:8" s="2" customFormat="1" ht="16.8" customHeight="1">
      <c r="A2980" s="38"/>
      <c r="B2980" s="44"/>
      <c r="C2980" s="289" t="s">
        <v>2517</v>
      </c>
      <c r="D2980" s="289" t="s">
        <v>2699</v>
      </c>
      <c r="E2980" s="17" t="s">
        <v>28</v>
      </c>
      <c r="F2980" s="290">
        <v>0.56</v>
      </c>
      <c r="G2980" s="38"/>
      <c r="H2980" s="44"/>
    </row>
    <row r="2981" spans="1:8" s="2" customFormat="1" ht="16.8" customHeight="1">
      <c r="A2981" s="38"/>
      <c r="B2981" s="44"/>
      <c r="C2981" s="291" t="s">
        <v>6060</v>
      </c>
      <c r="D2981" s="38"/>
      <c r="E2981" s="38"/>
      <c r="F2981" s="38"/>
      <c r="G2981" s="38"/>
      <c r="H2981" s="44"/>
    </row>
    <row r="2982" spans="1:8" s="2" customFormat="1" ht="16.8" customHeight="1">
      <c r="A2982" s="38"/>
      <c r="B2982" s="44"/>
      <c r="C2982" s="289" t="s">
        <v>2662</v>
      </c>
      <c r="D2982" s="289" t="s">
        <v>2663</v>
      </c>
      <c r="E2982" s="17" t="s">
        <v>355</v>
      </c>
      <c r="F2982" s="290">
        <v>18.89</v>
      </c>
      <c r="G2982" s="38"/>
      <c r="H2982" s="44"/>
    </row>
    <row r="2983" spans="1:8" s="2" customFormat="1" ht="16.8" customHeight="1">
      <c r="A2983" s="38"/>
      <c r="B2983" s="44"/>
      <c r="C2983" s="285" t="s">
        <v>2592</v>
      </c>
      <c r="D2983" s="286" t="s">
        <v>2592</v>
      </c>
      <c r="E2983" s="287" t="s">
        <v>28</v>
      </c>
      <c r="F2983" s="288">
        <v>2</v>
      </c>
      <c r="G2983" s="38"/>
      <c r="H2983" s="44"/>
    </row>
    <row r="2984" spans="1:8" s="2" customFormat="1" ht="16.8" customHeight="1">
      <c r="A2984" s="38"/>
      <c r="B2984" s="44"/>
      <c r="C2984" s="289" t="s">
        <v>2592</v>
      </c>
      <c r="D2984" s="289" t="s">
        <v>3788</v>
      </c>
      <c r="E2984" s="17" t="s">
        <v>28</v>
      </c>
      <c r="F2984" s="290">
        <v>2</v>
      </c>
      <c r="G2984" s="38"/>
      <c r="H2984" s="44"/>
    </row>
    <row r="2985" spans="1:8" s="2" customFormat="1" ht="16.8" customHeight="1">
      <c r="A2985" s="38"/>
      <c r="B2985" s="44"/>
      <c r="C2985" s="291" t="s">
        <v>6060</v>
      </c>
      <c r="D2985" s="38"/>
      <c r="E2985" s="38"/>
      <c r="F2985" s="38"/>
      <c r="G2985" s="38"/>
      <c r="H2985" s="44"/>
    </row>
    <row r="2986" spans="1:8" s="2" customFormat="1" ht="16.8" customHeight="1">
      <c r="A2986" s="38"/>
      <c r="B2986" s="44"/>
      <c r="C2986" s="289" t="s">
        <v>3769</v>
      </c>
      <c r="D2986" s="289" t="s">
        <v>3770</v>
      </c>
      <c r="E2986" s="17" t="s">
        <v>534</v>
      </c>
      <c r="F2986" s="290">
        <v>76</v>
      </c>
      <c r="G2986" s="38"/>
      <c r="H2986" s="44"/>
    </row>
    <row r="2987" spans="1:8" s="2" customFormat="1" ht="16.8" customHeight="1">
      <c r="A2987" s="38"/>
      <c r="B2987" s="44"/>
      <c r="C2987" s="285" t="s">
        <v>2553</v>
      </c>
      <c r="D2987" s="286" t="s">
        <v>2553</v>
      </c>
      <c r="E2987" s="287" t="s">
        <v>28</v>
      </c>
      <c r="F2987" s="288">
        <v>0.061</v>
      </c>
      <c r="G2987" s="38"/>
      <c r="H2987" s="44"/>
    </row>
    <row r="2988" spans="1:8" s="2" customFormat="1" ht="16.8" customHeight="1">
      <c r="A2988" s="38"/>
      <c r="B2988" s="44"/>
      <c r="C2988" s="289" t="s">
        <v>2553</v>
      </c>
      <c r="D2988" s="289" t="s">
        <v>2771</v>
      </c>
      <c r="E2988" s="17" t="s">
        <v>28</v>
      </c>
      <c r="F2988" s="290">
        <v>0.061</v>
      </c>
      <c r="G2988" s="38"/>
      <c r="H2988" s="44"/>
    </row>
    <row r="2989" spans="1:8" s="2" customFormat="1" ht="16.8" customHeight="1">
      <c r="A2989" s="38"/>
      <c r="B2989" s="44"/>
      <c r="C2989" s="291" t="s">
        <v>6060</v>
      </c>
      <c r="D2989" s="38"/>
      <c r="E2989" s="38"/>
      <c r="F2989" s="38"/>
      <c r="G2989" s="38"/>
      <c r="H2989" s="44"/>
    </row>
    <row r="2990" spans="1:8" s="2" customFormat="1" ht="16.8" customHeight="1">
      <c r="A2990" s="38"/>
      <c r="B2990" s="44"/>
      <c r="C2990" s="289" t="s">
        <v>2741</v>
      </c>
      <c r="D2990" s="289" t="s">
        <v>2742</v>
      </c>
      <c r="E2990" s="17" t="s">
        <v>355</v>
      </c>
      <c r="F2990" s="290">
        <v>3.482</v>
      </c>
      <c r="G2990" s="38"/>
      <c r="H2990" s="44"/>
    </row>
    <row r="2991" spans="1:8" s="2" customFormat="1" ht="16.8" customHeight="1">
      <c r="A2991" s="38"/>
      <c r="B2991" s="44"/>
      <c r="C2991" s="285" t="s">
        <v>2642</v>
      </c>
      <c r="D2991" s="286" t="s">
        <v>2642</v>
      </c>
      <c r="E2991" s="287" t="s">
        <v>28</v>
      </c>
      <c r="F2991" s="288">
        <v>2.4</v>
      </c>
      <c r="G2991" s="38"/>
      <c r="H2991" s="44"/>
    </row>
    <row r="2992" spans="1:8" s="2" customFormat="1" ht="16.8" customHeight="1">
      <c r="A2992" s="38"/>
      <c r="B2992" s="44"/>
      <c r="C2992" s="289" t="s">
        <v>28</v>
      </c>
      <c r="D2992" s="289" t="s">
        <v>2899</v>
      </c>
      <c r="E2992" s="17" t="s">
        <v>28</v>
      </c>
      <c r="F2992" s="290">
        <v>0</v>
      </c>
      <c r="G2992" s="38"/>
      <c r="H2992" s="44"/>
    </row>
    <row r="2993" spans="1:8" s="2" customFormat="1" ht="16.8" customHeight="1">
      <c r="A2993" s="38"/>
      <c r="B2993" s="44"/>
      <c r="C2993" s="289" t="s">
        <v>28</v>
      </c>
      <c r="D2993" s="289" t="s">
        <v>2887</v>
      </c>
      <c r="E2993" s="17" t="s">
        <v>28</v>
      </c>
      <c r="F2993" s="290">
        <v>0</v>
      </c>
      <c r="G2993" s="38"/>
      <c r="H2993" s="44"/>
    </row>
    <row r="2994" spans="1:8" s="2" customFormat="1" ht="16.8" customHeight="1">
      <c r="A2994" s="38"/>
      <c r="B2994" s="44"/>
      <c r="C2994" s="289" t="s">
        <v>2642</v>
      </c>
      <c r="D2994" s="289" t="s">
        <v>2900</v>
      </c>
      <c r="E2994" s="17" t="s">
        <v>28</v>
      </c>
      <c r="F2994" s="290">
        <v>2.4</v>
      </c>
      <c r="G2994" s="38"/>
      <c r="H2994" s="44"/>
    </row>
    <row r="2995" spans="1:8" s="2" customFormat="1" ht="16.8" customHeight="1">
      <c r="A2995" s="38"/>
      <c r="B2995" s="44"/>
      <c r="C2995" s="291" t="s">
        <v>6060</v>
      </c>
      <c r="D2995" s="38"/>
      <c r="E2995" s="38"/>
      <c r="F2995" s="38"/>
      <c r="G2995" s="38"/>
      <c r="H2995" s="44"/>
    </row>
    <row r="2996" spans="1:8" s="2" customFormat="1" ht="12">
      <c r="A2996" s="38"/>
      <c r="B2996" s="44"/>
      <c r="C2996" s="289" t="s">
        <v>2879</v>
      </c>
      <c r="D2996" s="289" t="s">
        <v>2880</v>
      </c>
      <c r="E2996" s="17" t="s">
        <v>612</v>
      </c>
      <c r="F2996" s="290">
        <v>35.72</v>
      </c>
      <c r="G2996" s="38"/>
      <c r="H2996" s="44"/>
    </row>
    <row r="2997" spans="1:8" s="2" customFormat="1" ht="16.8" customHeight="1">
      <c r="A2997" s="38"/>
      <c r="B2997" s="44"/>
      <c r="C2997" s="285" t="s">
        <v>2955</v>
      </c>
      <c r="D2997" s="286" t="s">
        <v>2955</v>
      </c>
      <c r="E2997" s="287" t="s">
        <v>28</v>
      </c>
      <c r="F2997" s="288">
        <v>14.24</v>
      </c>
      <c r="G2997" s="38"/>
      <c r="H2997" s="44"/>
    </row>
    <row r="2998" spans="1:8" s="2" customFormat="1" ht="16.8" customHeight="1">
      <c r="A2998" s="38"/>
      <c r="B2998" s="44"/>
      <c r="C2998" s="289" t="s">
        <v>2955</v>
      </c>
      <c r="D2998" s="289" t="s">
        <v>2956</v>
      </c>
      <c r="E2998" s="17" t="s">
        <v>28</v>
      </c>
      <c r="F2998" s="290">
        <v>14.24</v>
      </c>
      <c r="G2998" s="38"/>
      <c r="H2998" s="44"/>
    </row>
    <row r="2999" spans="1:8" s="2" customFormat="1" ht="16.8" customHeight="1">
      <c r="A2999" s="38"/>
      <c r="B2999" s="44"/>
      <c r="C2999" s="285" t="s">
        <v>2708</v>
      </c>
      <c r="D2999" s="286" t="s">
        <v>2708</v>
      </c>
      <c r="E2999" s="287" t="s">
        <v>28</v>
      </c>
      <c r="F2999" s="288">
        <v>1.22</v>
      </c>
      <c r="G2999" s="38"/>
      <c r="H2999" s="44"/>
    </row>
    <row r="3000" spans="1:8" s="2" customFormat="1" ht="16.8" customHeight="1">
      <c r="A3000" s="38"/>
      <c r="B3000" s="44"/>
      <c r="C3000" s="289" t="s">
        <v>2708</v>
      </c>
      <c r="D3000" s="289" t="s">
        <v>2995</v>
      </c>
      <c r="E3000" s="17" t="s">
        <v>28</v>
      </c>
      <c r="F3000" s="290">
        <v>1.22</v>
      </c>
      <c r="G3000" s="38"/>
      <c r="H3000" s="44"/>
    </row>
    <row r="3001" spans="1:8" s="2" customFormat="1" ht="16.8" customHeight="1">
      <c r="A3001" s="38"/>
      <c r="B3001" s="44"/>
      <c r="C3001" s="291" t="s">
        <v>6060</v>
      </c>
      <c r="D3001" s="38"/>
      <c r="E3001" s="38"/>
      <c r="F3001" s="38"/>
      <c r="G3001" s="38"/>
      <c r="H3001" s="44"/>
    </row>
    <row r="3002" spans="1:8" s="2" customFormat="1" ht="16.8" customHeight="1">
      <c r="A3002" s="38"/>
      <c r="B3002" s="44"/>
      <c r="C3002" s="289" t="s">
        <v>2982</v>
      </c>
      <c r="D3002" s="289" t="s">
        <v>2983</v>
      </c>
      <c r="E3002" s="17" t="s">
        <v>612</v>
      </c>
      <c r="F3002" s="290">
        <v>8.51</v>
      </c>
      <c r="G3002" s="38"/>
      <c r="H3002" s="44"/>
    </row>
    <row r="3003" spans="1:8" s="2" customFormat="1" ht="16.8" customHeight="1">
      <c r="A3003" s="38"/>
      <c r="B3003" s="44"/>
      <c r="C3003" s="285" t="s">
        <v>2519</v>
      </c>
      <c r="D3003" s="286" t="s">
        <v>2519</v>
      </c>
      <c r="E3003" s="287" t="s">
        <v>28</v>
      </c>
      <c r="F3003" s="288">
        <v>0.249</v>
      </c>
      <c r="G3003" s="38"/>
      <c r="H3003" s="44"/>
    </row>
    <row r="3004" spans="1:8" s="2" customFormat="1" ht="16.8" customHeight="1">
      <c r="A3004" s="38"/>
      <c r="B3004" s="44"/>
      <c r="C3004" s="289" t="s">
        <v>2519</v>
      </c>
      <c r="D3004" s="289" t="s">
        <v>2702</v>
      </c>
      <c r="E3004" s="17" t="s">
        <v>28</v>
      </c>
      <c r="F3004" s="290">
        <v>0.249</v>
      </c>
      <c r="G3004" s="38"/>
      <c r="H3004" s="44"/>
    </row>
    <row r="3005" spans="1:8" s="2" customFormat="1" ht="16.8" customHeight="1">
      <c r="A3005" s="38"/>
      <c r="B3005" s="44"/>
      <c r="C3005" s="291" t="s">
        <v>6060</v>
      </c>
      <c r="D3005" s="38"/>
      <c r="E3005" s="38"/>
      <c r="F3005" s="38"/>
      <c r="G3005" s="38"/>
      <c r="H3005" s="44"/>
    </row>
    <row r="3006" spans="1:8" s="2" customFormat="1" ht="16.8" customHeight="1">
      <c r="A3006" s="38"/>
      <c r="B3006" s="44"/>
      <c r="C3006" s="289" t="s">
        <v>2662</v>
      </c>
      <c r="D3006" s="289" t="s">
        <v>2663</v>
      </c>
      <c r="E3006" s="17" t="s">
        <v>355</v>
      </c>
      <c r="F3006" s="290">
        <v>18.89</v>
      </c>
      <c r="G3006" s="38"/>
      <c r="H3006" s="44"/>
    </row>
    <row r="3007" spans="1:8" s="2" customFormat="1" ht="16.8" customHeight="1">
      <c r="A3007" s="38"/>
      <c r="B3007" s="44"/>
      <c r="C3007" s="285" t="s">
        <v>2593</v>
      </c>
      <c r="D3007" s="286" t="s">
        <v>2593</v>
      </c>
      <c r="E3007" s="287" t="s">
        <v>28</v>
      </c>
      <c r="F3007" s="288">
        <v>2</v>
      </c>
      <c r="G3007" s="38"/>
      <c r="H3007" s="44"/>
    </row>
    <row r="3008" spans="1:8" s="2" customFormat="1" ht="16.8" customHeight="1">
      <c r="A3008" s="38"/>
      <c r="B3008" s="44"/>
      <c r="C3008" s="289" t="s">
        <v>2593</v>
      </c>
      <c r="D3008" s="289" t="s">
        <v>3789</v>
      </c>
      <c r="E3008" s="17" t="s">
        <v>28</v>
      </c>
      <c r="F3008" s="290">
        <v>2</v>
      </c>
      <c r="G3008" s="38"/>
      <c r="H3008" s="44"/>
    </row>
    <row r="3009" spans="1:8" s="2" customFormat="1" ht="16.8" customHeight="1">
      <c r="A3009" s="38"/>
      <c r="B3009" s="44"/>
      <c r="C3009" s="291" t="s">
        <v>6060</v>
      </c>
      <c r="D3009" s="38"/>
      <c r="E3009" s="38"/>
      <c r="F3009" s="38"/>
      <c r="G3009" s="38"/>
      <c r="H3009" s="44"/>
    </row>
    <row r="3010" spans="1:8" s="2" customFormat="1" ht="16.8" customHeight="1">
      <c r="A3010" s="38"/>
      <c r="B3010" s="44"/>
      <c r="C3010" s="289" t="s">
        <v>3769</v>
      </c>
      <c r="D3010" s="289" t="s">
        <v>3770</v>
      </c>
      <c r="E3010" s="17" t="s">
        <v>534</v>
      </c>
      <c r="F3010" s="290">
        <v>76</v>
      </c>
      <c r="G3010" s="38"/>
      <c r="H3010" s="44"/>
    </row>
    <row r="3011" spans="1:8" s="2" customFormat="1" ht="16.8" customHeight="1">
      <c r="A3011" s="38"/>
      <c r="B3011" s="44"/>
      <c r="C3011" s="285" t="s">
        <v>2555</v>
      </c>
      <c r="D3011" s="286" t="s">
        <v>2555</v>
      </c>
      <c r="E3011" s="287" t="s">
        <v>28</v>
      </c>
      <c r="F3011" s="288">
        <v>0.03</v>
      </c>
      <c r="G3011" s="38"/>
      <c r="H3011" s="44"/>
    </row>
    <row r="3012" spans="1:8" s="2" customFormat="1" ht="16.8" customHeight="1">
      <c r="A3012" s="38"/>
      <c r="B3012" s="44"/>
      <c r="C3012" s="289" t="s">
        <v>2555</v>
      </c>
      <c r="D3012" s="289" t="s">
        <v>2774</v>
      </c>
      <c r="E3012" s="17" t="s">
        <v>28</v>
      </c>
      <c r="F3012" s="290">
        <v>0.03</v>
      </c>
      <c r="G3012" s="38"/>
      <c r="H3012" s="44"/>
    </row>
    <row r="3013" spans="1:8" s="2" customFormat="1" ht="16.8" customHeight="1">
      <c r="A3013" s="38"/>
      <c r="B3013" s="44"/>
      <c r="C3013" s="291" t="s">
        <v>6060</v>
      </c>
      <c r="D3013" s="38"/>
      <c r="E3013" s="38"/>
      <c r="F3013" s="38"/>
      <c r="G3013" s="38"/>
      <c r="H3013" s="44"/>
    </row>
    <row r="3014" spans="1:8" s="2" customFormat="1" ht="16.8" customHeight="1">
      <c r="A3014" s="38"/>
      <c r="B3014" s="44"/>
      <c r="C3014" s="289" t="s">
        <v>2741</v>
      </c>
      <c r="D3014" s="289" t="s">
        <v>2742</v>
      </c>
      <c r="E3014" s="17" t="s">
        <v>355</v>
      </c>
      <c r="F3014" s="290">
        <v>3.482</v>
      </c>
      <c r="G3014" s="38"/>
      <c r="H3014" s="44"/>
    </row>
    <row r="3015" spans="1:8" s="2" customFormat="1" ht="16.8" customHeight="1">
      <c r="A3015" s="38"/>
      <c r="B3015" s="44"/>
      <c r="C3015" s="285" t="s">
        <v>2901</v>
      </c>
      <c r="D3015" s="286" t="s">
        <v>2901</v>
      </c>
      <c r="E3015" s="287" t="s">
        <v>28</v>
      </c>
      <c r="F3015" s="288">
        <v>2.4</v>
      </c>
      <c r="G3015" s="38"/>
      <c r="H3015" s="44"/>
    </row>
    <row r="3016" spans="1:8" s="2" customFormat="1" ht="16.8" customHeight="1">
      <c r="A3016" s="38"/>
      <c r="B3016" s="44"/>
      <c r="C3016" s="289" t="s">
        <v>2901</v>
      </c>
      <c r="D3016" s="289" t="s">
        <v>2902</v>
      </c>
      <c r="E3016" s="17" t="s">
        <v>28</v>
      </c>
      <c r="F3016" s="290">
        <v>2.4</v>
      </c>
      <c r="G3016" s="38"/>
      <c r="H3016" s="44"/>
    </row>
    <row r="3017" spans="1:8" s="2" customFormat="1" ht="16.8" customHeight="1">
      <c r="A3017" s="38"/>
      <c r="B3017" s="44"/>
      <c r="C3017" s="285" t="s">
        <v>2996</v>
      </c>
      <c r="D3017" s="286" t="s">
        <v>2996</v>
      </c>
      <c r="E3017" s="287" t="s">
        <v>28</v>
      </c>
      <c r="F3017" s="288">
        <v>8.51</v>
      </c>
      <c r="G3017" s="38"/>
      <c r="H3017" s="44"/>
    </row>
    <row r="3018" spans="1:8" s="2" customFormat="1" ht="16.8" customHeight="1">
      <c r="A3018" s="38"/>
      <c r="B3018" s="44"/>
      <c r="C3018" s="289" t="s">
        <v>2996</v>
      </c>
      <c r="D3018" s="289" t="s">
        <v>2997</v>
      </c>
      <c r="E3018" s="17" t="s">
        <v>28</v>
      </c>
      <c r="F3018" s="290">
        <v>8.51</v>
      </c>
      <c r="G3018" s="38"/>
      <c r="H3018" s="44"/>
    </row>
    <row r="3019" spans="1:8" s="2" customFormat="1" ht="16.8" customHeight="1">
      <c r="A3019" s="38"/>
      <c r="B3019" s="44"/>
      <c r="C3019" s="285" t="s">
        <v>2521</v>
      </c>
      <c r="D3019" s="286" t="s">
        <v>2521</v>
      </c>
      <c r="E3019" s="287" t="s">
        <v>28</v>
      </c>
      <c r="F3019" s="288">
        <v>1.019</v>
      </c>
      <c r="G3019" s="38"/>
      <c r="H3019" s="44"/>
    </row>
    <row r="3020" spans="1:8" s="2" customFormat="1" ht="16.8" customHeight="1">
      <c r="A3020" s="38"/>
      <c r="B3020" s="44"/>
      <c r="C3020" s="289" t="s">
        <v>2521</v>
      </c>
      <c r="D3020" s="289" t="s">
        <v>2704</v>
      </c>
      <c r="E3020" s="17" t="s">
        <v>28</v>
      </c>
      <c r="F3020" s="290">
        <v>1.019</v>
      </c>
      <c r="G3020" s="38"/>
      <c r="H3020" s="44"/>
    </row>
    <row r="3021" spans="1:8" s="2" customFormat="1" ht="16.8" customHeight="1">
      <c r="A3021" s="38"/>
      <c r="B3021" s="44"/>
      <c r="C3021" s="291" t="s">
        <v>6060</v>
      </c>
      <c r="D3021" s="38"/>
      <c r="E3021" s="38"/>
      <c r="F3021" s="38"/>
      <c r="G3021" s="38"/>
      <c r="H3021" s="44"/>
    </row>
    <row r="3022" spans="1:8" s="2" customFormat="1" ht="16.8" customHeight="1">
      <c r="A3022" s="38"/>
      <c r="B3022" s="44"/>
      <c r="C3022" s="289" t="s">
        <v>2662</v>
      </c>
      <c r="D3022" s="289" t="s">
        <v>2663</v>
      </c>
      <c r="E3022" s="17" t="s">
        <v>355</v>
      </c>
      <c r="F3022" s="290">
        <v>18.89</v>
      </c>
      <c r="G3022" s="38"/>
      <c r="H3022" s="44"/>
    </row>
    <row r="3023" spans="1:8" s="2" customFormat="1" ht="16.8" customHeight="1">
      <c r="A3023" s="38"/>
      <c r="B3023" s="44"/>
      <c r="C3023" s="285" t="s">
        <v>3790</v>
      </c>
      <c r="D3023" s="286" t="s">
        <v>3790</v>
      </c>
      <c r="E3023" s="287" t="s">
        <v>28</v>
      </c>
      <c r="F3023" s="288">
        <v>12</v>
      </c>
      <c r="G3023" s="38"/>
      <c r="H3023" s="44"/>
    </row>
    <row r="3024" spans="1:8" s="2" customFormat="1" ht="16.8" customHeight="1">
      <c r="A3024" s="38"/>
      <c r="B3024" s="44"/>
      <c r="C3024" s="289" t="s">
        <v>3790</v>
      </c>
      <c r="D3024" s="289" t="s">
        <v>3791</v>
      </c>
      <c r="E3024" s="17" t="s">
        <v>28</v>
      </c>
      <c r="F3024" s="290">
        <v>12</v>
      </c>
      <c r="G3024" s="38"/>
      <c r="H3024" s="44"/>
    </row>
    <row r="3025" spans="1:8" s="2" customFormat="1" ht="16.8" customHeight="1">
      <c r="A3025" s="38"/>
      <c r="B3025" s="44"/>
      <c r="C3025" s="285" t="s">
        <v>355</v>
      </c>
      <c r="D3025" s="286" t="s">
        <v>355</v>
      </c>
      <c r="E3025" s="287" t="s">
        <v>28</v>
      </c>
      <c r="F3025" s="288">
        <v>3.125</v>
      </c>
      <c r="G3025" s="38"/>
      <c r="H3025" s="44"/>
    </row>
    <row r="3026" spans="1:8" s="2" customFormat="1" ht="16.8" customHeight="1">
      <c r="A3026" s="38"/>
      <c r="B3026" s="44"/>
      <c r="C3026" s="289" t="s">
        <v>355</v>
      </c>
      <c r="D3026" s="289" t="s">
        <v>2777</v>
      </c>
      <c r="E3026" s="17" t="s">
        <v>28</v>
      </c>
      <c r="F3026" s="290">
        <v>3.125</v>
      </c>
      <c r="G3026" s="38"/>
      <c r="H3026" s="44"/>
    </row>
    <row r="3027" spans="1:8" s="2" customFormat="1" ht="16.8" customHeight="1">
      <c r="A3027" s="38"/>
      <c r="B3027" s="44"/>
      <c r="C3027" s="285" t="s">
        <v>2644</v>
      </c>
      <c r="D3027" s="286" t="s">
        <v>2644</v>
      </c>
      <c r="E3027" s="287" t="s">
        <v>28</v>
      </c>
      <c r="F3027" s="288">
        <v>1.57</v>
      </c>
      <c r="G3027" s="38"/>
      <c r="H3027" s="44"/>
    </row>
    <row r="3028" spans="1:8" s="2" customFormat="1" ht="16.8" customHeight="1">
      <c r="A3028" s="38"/>
      <c r="B3028" s="44"/>
      <c r="C3028" s="289" t="s">
        <v>28</v>
      </c>
      <c r="D3028" s="289" t="s">
        <v>2893</v>
      </c>
      <c r="E3028" s="17" t="s">
        <v>28</v>
      </c>
      <c r="F3028" s="290">
        <v>0</v>
      </c>
      <c r="G3028" s="38"/>
      <c r="H3028" s="44"/>
    </row>
    <row r="3029" spans="1:8" s="2" customFormat="1" ht="16.8" customHeight="1">
      <c r="A3029" s="38"/>
      <c r="B3029" s="44"/>
      <c r="C3029" s="289" t="s">
        <v>2644</v>
      </c>
      <c r="D3029" s="289" t="s">
        <v>2903</v>
      </c>
      <c r="E3029" s="17" t="s">
        <v>28</v>
      </c>
      <c r="F3029" s="290">
        <v>1.57</v>
      </c>
      <c r="G3029" s="38"/>
      <c r="H3029" s="44"/>
    </row>
    <row r="3030" spans="1:8" s="2" customFormat="1" ht="16.8" customHeight="1">
      <c r="A3030" s="38"/>
      <c r="B3030" s="44"/>
      <c r="C3030" s="291" t="s">
        <v>6060</v>
      </c>
      <c r="D3030" s="38"/>
      <c r="E3030" s="38"/>
      <c r="F3030" s="38"/>
      <c r="G3030" s="38"/>
      <c r="H3030" s="44"/>
    </row>
    <row r="3031" spans="1:8" s="2" customFormat="1" ht="12">
      <c r="A3031" s="38"/>
      <c r="B3031" s="44"/>
      <c r="C3031" s="289" t="s">
        <v>2879</v>
      </c>
      <c r="D3031" s="289" t="s">
        <v>2880</v>
      </c>
      <c r="E3031" s="17" t="s">
        <v>612</v>
      </c>
      <c r="F3031" s="290">
        <v>35.72</v>
      </c>
      <c r="G3031" s="38"/>
      <c r="H3031" s="44"/>
    </row>
    <row r="3032" spans="1:8" s="2" customFormat="1" ht="16.8" customHeight="1">
      <c r="A3032" s="38"/>
      <c r="B3032" s="44"/>
      <c r="C3032" s="285" t="s">
        <v>2523</v>
      </c>
      <c r="D3032" s="286" t="s">
        <v>2523</v>
      </c>
      <c r="E3032" s="287" t="s">
        <v>28</v>
      </c>
      <c r="F3032" s="288">
        <v>0.891</v>
      </c>
      <c r="G3032" s="38"/>
      <c r="H3032" s="44"/>
    </row>
    <row r="3033" spans="1:8" s="2" customFormat="1" ht="16.8" customHeight="1">
      <c r="A3033" s="38"/>
      <c r="B3033" s="44"/>
      <c r="C3033" s="289" t="s">
        <v>2523</v>
      </c>
      <c r="D3033" s="289" t="s">
        <v>2707</v>
      </c>
      <c r="E3033" s="17" t="s">
        <v>28</v>
      </c>
      <c r="F3033" s="290">
        <v>0.891</v>
      </c>
      <c r="G3033" s="38"/>
      <c r="H3033" s="44"/>
    </row>
    <row r="3034" spans="1:8" s="2" customFormat="1" ht="16.8" customHeight="1">
      <c r="A3034" s="38"/>
      <c r="B3034" s="44"/>
      <c r="C3034" s="291" t="s">
        <v>6060</v>
      </c>
      <c r="D3034" s="38"/>
      <c r="E3034" s="38"/>
      <c r="F3034" s="38"/>
      <c r="G3034" s="38"/>
      <c r="H3034" s="44"/>
    </row>
    <row r="3035" spans="1:8" s="2" customFormat="1" ht="16.8" customHeight="1">
      <c r="A3035" s="38"/>
      <c r="B3035" s="44"/>
      <c r="C3035" s="289" t="s">
        <v>2662</v>
      </c>
      <c r="D3035" s="289" t="s">
        <v>2663</v>
      </c>
      <c r="E3035" s="17" t="s">
        <v>355</v>
      </c>
      <c r="F3035" s="290">
        <v>18.89</v>
      </c>
      <c r="G3035" s="38"/>
      <c r="H3035" s="44"/>
    </row>
    <row r="3036" spans="1:8" s="2" customFormat="1" ht="16.8" customHeight="1">
      <c r="A3036" s="38"/>
      <c r="B3036" s="44"/>
      <c r="C3036" s="285" t="s">
        <v>2594</v>
      </c>
      <c r="D3036" s="286" t="s">
        <v>2594</v>
      </c>
      <c r="E3036" s="287" t="s">
        <v>28</v>
      </c>
      <c r="F3036" s="288">
        <v>6</v>
      </c>
      <c r="G3036" s="38"/>
      <c r="H3036" s="44"/>
    </row>
    <row r="3037" spans="1:8" s="2" customFormat="1" ht="16.8" customHeight="1">
      <c r="A3037" s="38"/>
      <c r="B3037" s="44"/>
      <c r="C3037" s="289" t="s">
        <v>28</v>
      </c>
      <c r="D3037" s="289" t="s">
        <v>3792</v>
      </c>
      <c r="E3037" s="17" t="s">
        <v>28</v>
      </c>
      <c r="F3037" s="290">
        <v>0</v>
      </c>
      <c r="G3037" s="38"/>
      <c r="H3037" s="44"/>
    </row>
    <row r="3038" spans="1:8" s="2" customFormat="1" ht="16.8" customHeight="1">
      <c r="A3038" s="38"/>
      <c r="B3038" s="44"/>
      <c r="C3038" s="289" t="s">
        <v>28</v>
      </c>
      <c r="D3038" s="289" t="s">
        <v>2864</v>
      </c>
      <c r="E3038" s="17" t="s">
        <v>28</v>
      </c>
      <c r="F3038" s="290">
        <v>0</v>
      </c>
      <c r="G3038" s="38"/>
      <c r="H3038" s="44"/>
    </row>
    <row r="3039" spans="1:8" s="2" customFormat="1" ht="16.8" customHeight="1">
      <c r="A3039" s="38"/>
      <c r="B3039" s="44"/>
      <c r="C3039" s="289" t="s">
        <v>28</v>
      </c>
      <c r="D3039" s="289" t="s">
        <v>3793</v>
      </c>
      <c r="E3039" s="17" t="s">
        <v>28</v>
      </c>
      <c r="F3039" s="290">
        <v>0</v>
      </c>
      <c r="G3039" s="38"/>
      <c r="H3039" s="44"/>
    </row>
    <row r="3040" spans="1:8" s="2" customFormat="1" ht="16.8" customHeight="1">
      <c r="A3040" s="38"/>
      <c r="B3040" s="44"/>
      <c r="C3040" s="289" t="s">
        <v>2594</v>
      </c>
      <c r="D3040" s="289" t="s">
        <v>3794</v>
      </c>
      <c r="E3040" s="17" t="s">
        <v>28</v>
      </c>
      <c r="F3040" s="290">
        <v>6</v>
      </c>
      <c r="G3040" s="38"/>
      <c r="H3040" s="44"/>
    </row>
    <row r="3041" spans="1:8" s="2" customFormat="1" ht="16.8" customHeight="1">
      <c r="A3041" s="38"/>
      <c r="B3041" s="44"/>
      <c r="C3041" s="291" t="s">
        <v>6060</v>
      </c>
      <c r="D3041" s="38"/>
      <c r="E3041" s="38"/>
      <c r="F3041" s="38"/>
      <c r="G3041" s="38"/>
      <c r="H3041" s="44"/>
    </row>
    <row r="3042" spans="1:8" s="2" customFormat="1" ht="16.8" customHeight="1">
      <c r="A3042" s="38"/>
      <c r="B3042" s="44"/>
      <c r="C3042" s="289" t="s">
        <v>3769</v>
      </c>
      <c r="D3042" s="289" t="s">
        <v>3770</v>
      </c>
      <c r="E3042" s="17" t="s">
        <v>534</v>
      </c>
      <c r="F3042" s="290">
        <v>76</v>
      </c>
      <c r="G3042" s="38"/>
      <c r="H3042" s="44"/>
    </row>
    <row r="3043" spans="1:8" s="2" customFormat="1" ht="16.8" customHeight="1">
      <c r="A3043" s="38"/>
      <c r="B3043" s="44"/>
      <c r="C3043" s="285" t="s">
        <v>2557</v>
      </c>
      <c r="D3043" s="286" t="s">
        <v>2557</v>
      </c>
      <c r="E3043" s="287" t="s">
        <v>28</v>
      </c>
      <c r="F3043" s="288">
        <v>0.054</v>
      </c>
      <c r="G3043" s="38"/>
      <c r="H3043" s="44"/>
    </row>
    <row r="3044" spans="1:8" s="2" customFormat="1" ht="16.8" customHeight="1">
      <c r="A3044" s="38"/>
      <c r="B3044" s="44"/>
      <c r="C3044" s="289" t="s">
        <v>28</v>
      </c>
      <c r="D3044" s="289" t="s">
        <v>2780</v>
      </c>
      <c r="E3044" s="17" t="s">
        <v>28</v>
      </c>
      <c r="F3044" s="290">
        <v>0</v>
      </c>
      <c r="G3044" s="38"/>
      <c r="H3044" s="44"/>
    </row>
    <row r="3045" spans="1:8" s="2" customFormat="1" ht="16.8" customHeight="1">
      <c r="A3045" s="38"/>
      <c r="B3045" s="44"/>
      <c r="C3045" s="289" t="s">
        <v>2557</v>
      </c>
      <c r="D3045" s="289" t="s">
        <v>2783</v>
      </c>
      <c r="E3045" s="17" t="s">
        <v>28</v>
      </c>
      <c r="F3045" s="290">
        <v>0.054</v>
      </c>
      <c r="G3045" s="38"/>
      <c r="H3045" s="44"/>
    </row>
    <row r="3046" spans="1:8" s="2" customFormat="1" ht="16.8" customHeight="1">
      <c r="A3046" s="38"/>
      <c r="B3046" s="44"/>
      <c r="C3046" s="291" t="s">
        <v>6060</v>
      </c>
      <c r="D3046" s="38"/>
      <c r="E3046" s="38"/>
      <c r="F3046" s="38"/>
      <c r="G3046" s="38"/>
      <c r="H3046" s="44"/>
    </row>
    <row r="3047" spans="1:8" s="2" customFormat="1" ht="16.8" customHeight="1">
      <c r="A3047" s="38"/>
      <c r="B3047" s="44"/>
      <c r="C3047" s="289" t="s">
        <v>2741</v>
      </c>
      <c r="D3047" s="289" t="s">
        <v>2742</v>
      </c>
      <c r="E3047" s="17" t="s">
        <v>355</v>
      </c>
      <c r="F3047" s="290">
        <v>3.482</v>
      </c>
      <c r="G3047" s="38"/>
      <c r="H3047" s="44"/>
    </row>
    <row r="3048" spans="1:8" s="2" customFormat="1" ht="16.8" customHeight="1">
      <c r="A3048" s="38"/>
      <c r="B3048" s="44"/>
      <c r="C3048" s="285" t="s">
        <v>2646</v>
      </c>
      <c r="D3048" s="286" t="s">
        <v>2646</v>
      </c>
      <c r="E3048" s="287" t="s">
        <v>28</v>
      </c>
      <c r="F3048" s="288">
        <v>1.4</v>
      </c>
      <c r="G3048" s="38"/>
      <c r="H3048" s="44"/>
    </row>
    <row r="3049" spans="1:8" s="2" customFormat="1" ht="16.8" customHeight="1">
      <c r="A3049" s="38"/>
      <c r="B3049" s="44"/>
      <c r="C3049" s="289" t="s">
        <v>2646</v>
      </c>
      <c r="D3049" s="289" t="s">
        <v>2904</v>
      </c>
      <c r="E3049" s="17" t="s">
        <v>28</v>
      </c>
      <c r="F3049" s="290">
        <v>1.4</v>
      </c>
      <c r="G3049" s="38"/>
      <c r="H3049" s="44"/>
    </row>
    <row r="3050" spans="1:8" s="2" customFormat="1" ht="16.8" customHeight="1">
      <c r="A3050" s="38"/>
      <c r="B3050" s="44"/>
      <c r="C3050" s="291" t="s">
        <v>6060</v>
      </c>
      <c r="D3050" s="38"/>
      <c r="E3050" s="38"/>
      <c r="F3050" s="38"/>
      <c r="G3050" s="38"/>
      <c r="H3050" s="44"/>
    </row>
    <row r="3051" spans="1:8" s="2" customFormat="1" ht="12">
      <c r="A3051" s="38"/>
      <c r="B3051" s="44"/>
      <c r="C3051" s="289" t="s">
        <v>2879</v>
      </c>
      <c r="D3051" s="289" t="s">
        <v>2880</v>
      </c>
      <c r="E3051" s="17" t="s">
        <v>612</v>
      </c>
      <c r="F3051" s="290">
        <v>35.72</v>
      </c>
      <c r="G3051" s="38"/>
      <c r="H3051" s="44"/>
    </row>
    <row r="3052" spans="1:8" s="2" customFormat="1" ht="16.8" customHeight="1">
      <c r="A3052" s="38"/>
      <c r="B3052" s="44"/>
      <c r="C3052" s="285" t="s">
        <v>2525</v>
      </c>
      <c r="D3052" s="286" t="s">
        <v>2525</v>
      </c>
      <c r="E3052" s="287" t="s">
        <v>28</v>
      </c>
      <c r="F3052" s="288">
        <v>0.351</v>
      </c>
      <c r="G3052" s="38"/>
      <c r="H3052" s="44"/>
    </row>
    <row r="3053" spans="1:8" s="2" customFormat="1" ht="16.8" customHeight="1">
      <c r="A3053" s="38"/>
      <c r="B3053" s="44"/>
      <c r="C3053" s="289" t="s">
        <v>2525</v>
      </c>
      <c r="D3053" s="289" t="s">
        <v>2710</v>
      </c>
      <c r="E3053" s="17" t="s">
        <v>28</v>
      </c>
      <c r="F3053" s="290">
        <v>0.351</v>
      </c>
      <c r="G3053" s="38"/>
      <c r="H3053" s="44"/>
    </row>
    <row r="3054" spans="1:8" s="2" customFormat="1" ht="16.8" customHeight="1">
      <c r="A3054" s="38"/>
      <c r="B3054" s="44"/>
      <c r="C3054" s="291" t="s">
        <v>6060</v>
      </c>
      <c r="D3054" s="38"/>
      <c r="E3054" s="38"/>
      <c r="F3054" s="38"/>
      <c r="G3054" s="38"/>
      <c r="H3054" s="44"/>
    </row>
    <row r="3055" spans="1:8" s="2" customFormat="1" ht="16.8" customHeight="1">
      <c r="A3055" s="38"/>
      <c r="B3055" s="44"/>
      <c r="C3055" s="289" t="s">
        <v>2662</v>
      </c>
      <c r="D3055" s="289" t="s">
        <v>2663</v>
      </c>
      <c r="E3055" s="17" t="s">
        <v>355</v>
      </c>
      <c r="F3055" s="290">
        <v>18.89</v>
      </c>
      <c r="G3055" s="38"/>
      <c r="H3055" s="44"/>
    </row>
    <row r="3056" spans="1:8" s="2" customFormat="1" ht="16.8" customHeight="1">
      <c r="A3056" s="38"/>
      <c r="B3056" s="44"/>
      <c r="C3056" s="285" t="s">
        <v>2595</v>
      </c>
      <c r="D3056" s="286" t="s">
        <v>2595</v>
      </c>
      <c r="E3056" s="287" t="s">
        <v>28</v>
      </c>
      <c r="F3056" s="288">
        <v>5</v>
      </c>
      <c r="G3056" s="38"/>
      <c r="H3056" s="44"/>
    </row>
    <row r="3057" spans="1:8" s="2" customFormat="1" ht="16.8" customHeight="1">
      <c r="A3057" s="38"/>
      <c r="B3057" s="44"/>
      <c r="C3057" s="289" t="s">
        <v>2595</v>
      </c>
      <c r="D3057" s="289" t="s">
        <v>3795</v>
      </c>
      <c r="E3057" s="17" t="s">
        <v>28</v>
      </c>
      <c r="F3057" s="290">
        <v>5</v>
      </c>
      <c r="G3057" s="38"/>
      <c r="H3057" s="44"/>
    </row>
    <row r="3058" spans="1:8" s="2" customFormat="1" ht="16.8" customHeight="1">
      <c r="A3058" s="38"/>
      <c r="B3058" s="44"/>
      <c r="C3058" s="291" t="s">
        <v>6060</v>
      </c>
      <c r="D3058" s="38"/>
      <c r="E3058" s="38"/>
      <c r="F3058" s="38"/>
      <c r="G3058" s="38"/>
      <c r="H3058" s="44"/>
    </row>
    <row r="3059" spans="1:8" s="2" customFormat="1" ht="16.8" customHeight="1">
      <c r="A3059" s="38"/>
      <c r="B3059" s="44"/>
      <c r="C3059" s="289" t="s">
        <v>3769</v>
      </c>
      <c r="D3059" s="289" t="s">
        <v>3770</v>
      </c>
      <c r="E3059" s="17" t="s">
        <v>534</v>
      </c>
      <c r="F3059" s="290">
        <v>76</v>
      </c>
      <c r="G3059" s="38"/>
      <c r="H3059" s="44"/>
    </row>
    <row r="3060" spans="1:8" s="2" customFormat="1" ht="16.8" customHeight="1">
      <c r="A3060" s="38"/>
      <c r="B3060" s="44"/>
      <c r="C3060" s="285" t="s">
        <v>2559</v>
      </c>
      <c r="D3060" s="286" t="s">
        <v>2559</v>
      </c>
      <c r="E3060" s="287" t="s">
        <v>28</v>
      </c>
      <c r="F3060" s="288">
        <v>0.064</v>
      </c>
      <c r="G3060" s="38"/>
      <c r="H3060" s="44"/>
    </row>
    <row r="3061" spans="1:8" s="2" customFormat="1" ht="16.8" customHeight="1">
      <c r="A3061" s="38"/>
      <c r="B3061" s="44"/>
      <c r="C3061" s="289" t="s">
        <v>2559</v>
      </c>
      <c r="D3061" s="289" t="s">
        <v>2786</v>
      </c>
      <c r="E3061" s="17" t="s">
        <v>28</v>
      </c>
      <c r="F3061" s="290">
        <v>0.064</v>
      </c>
      <c r="G3061" s="38"/>
      <c r="H3061" s="44"/>
    </row>
    <row r="3062" spans="1:8" s="2" customFormat="1" ht="16.8" customHeight="1">
      <c r="A3062" s="38"/>
      <c r="B3062" s="44"/>
      <c r="C3062" s="291" t="s">
        <v>6060</v>
      </c>
      <c r="D3062" s="38"/>
      <c r="E3062" s="38"/>
      <c r="F3062" s="38"/>
      <c r="G3062" s="38"/>
      <c r="H3062" s="44"/>
    </row>
    <row r="3063" spans="1:8" s="2" customFormat="1" ht="16.8" customHeight="1">
      <c r="A3063" s="38"/>
      <c r="B3063" s="44"/>
      <c r="C3063" s="289" t="s">
        <v>2741</v>
      </c>
      <c r="D3063" s="289" t="s">
        <v>2742</v>
      </c>
      <c r="E3063" s="17" t="s">
        <v>355</v>
      </c>
      <c r="F3063" s="290">
        <v>3.482</v>
      </c>
      <c r="G3063" s="38"/>
      <c r="H3063" s="44"/>
    </row>
    <row r="3064" spans="1:8" s="2" customFormat="1" ht="16.8" customHeight="1">
      <c r="A3064" s="38"/>
      <c r="B3064" s="44"/>
      <c r="C3064" s="285" t="s">
        <v>2905</v>
      </c>
      <c r="D3064" s="286" t="s">
        <v>2905</v>
      </c>
      <c r="E3064" s="287" t="s">
        <v>28</v>
      </c>
      <c r="F3064" s="288">
        <v>2.97</v>
      </c>
      <c r="G3064" s="38"/>
      <c r="H3064" s="44"/>
    </row>
    <row r="3065" spans="1:8" s="2" customFormat="1" ht="16.8" customHeight="1">
      <c r="A3065" s="38"/>
      <c r="B3065" s="44"/>
      <c r="C3065" s="289" t="s">
        <v>2905</v>
      </c>
      <c r="D3065" s="289" t="s">
        <v>2906</v>
      </c>
      <c r="E3065" s="17" t="s">
        <v>28</v>
      </c>
      <c r="F3065" s="290">
        <v>2.97</v>
      </c>
      <c r="G3065" s="38"/>
      <c r="H3065" s="44"/>
    </row>
    <row r="3066" spans="1:8" s="2" customFormat="1" ht="16.8" customHeight="1">
      <c r="A3066" s="38"/>
      <c r="B3066" s="44"/>
      <c r="C3066" s="285" t="s">
        <v>2527</v>
      </c>
      <c r="D3066" s="286" t="s">
        <v>2527</v>
      </c>
      <c r="E3066" s="287" t="s">
        <v>28</v>
      </c>
      <c r="F3066" s="288">
        <v>2.009</v>
      </c>
      <c r="G3066" s="38"/>
      <c r="H3066" s="44"/>
    </row>
    <row r="3067" spans="1:8" s="2" customFormat="1" ht="16.8" customHeight="1">
      <c r="A3067" s="38"/>
      <c r="B3067" s="44"/>
      <c r="C3067" s="289" t="s">
        <v>2527</v>
      </c>
      <c r="D3067" s="289" t="s">
        <v>2712</v>
      </c>
      <c r="E3067" s="17" t="s">
        <v>28</v>
      </c>
      <c r="F3067" s="290">
        <v>2.009</v>
      </c>
      <c r="G3067" s="38"/>
      <c r="H3067" s="44"/>
    </row>
    <row r="3068" spans="1:8" s="2" customFormat="1" ht="16.8" customHeight="1">
      <c r="A3068" s="38"/>
      <c r="B3068" s="44"/>
      <c r="C3068" s="291" t="s">
        <v>6060</v>
      </c>
      <c r="D3068" s="38"/>
      <c r="E3068" s="38"/>
      <c r="F3068" s="38"/>
      <c r="G3068" s="38"/>
      <c r="H3068" s="44"/>
    </row>
    <row r="3069" spans="1:8" s="2" customFormat="1" ht="16.8" customHeight="1">
      <c r="A3069" s="38"/>
      <c r="B3069" s="44"/>
      <c r="C3069" s="289" t="s">
        <v>2662</v>
      </c>
      <c r="D3069" s="289" t="s">
        <v>2663</v>
      </c>
      <c r="E3069" s="17" t="s">
        <v>355</v>
      </c>
      <c r="F3069" s="290">
        <v>18.89</v>
      </c>
      <c r="G3069" s="38"/>
      <c r="H3069" s="44"/>
    </row>
    <row r="3070" spans="1:8" s="2" customFormat="1" ht="16.8" customHeight="1">
      <c r="A3070" s="38"/>
      <c r="B3070" s="44"/>
      <c r="C3070" s="285" t="s">
        <v>2596</v>
      </c>
      <c r="D3070" s="286" t="s">
        <v>2596</v>
      </c>
      <c r="E3070" s="287" t="s">
        <v>28</v>
      </c>
      <c r="F3070" s="288">
        <v>8</v>
      </c>
      <c r="G3070" s="38"/>
      <c r="H3070" s="44"/>
    </row>
    <row r="3071" spans="1:8" s="2" customFormat="1" ht="16.8" customHeight="1">
      <c r="A3071" s="38"/>
      <c r="B3071" s="44"/>
      <c r="C3071" s="289" t="s">
        <v>2596</v>
      </c>
      <c r="D3071" s="289" t="s">
        <v>3796</v>
      </c>
      <c r="E3071" s="17" t="s">
        <v>28</v>
      </c>
      <c r="F3071" s="290">
        <v>8</v>
      </c>
      <c r="G3071" s="38"/>
      <c r="H3071" s="44"/>
    </row>
    <row r="3072" spans="1:8" s="2" customFormat="1" ht="16.8" customHeight="1">
      <c r="A3072" s="38"/>
      <c r="B3072" s="44"/>
      <c r="C3072" s="291" t="s">
        <v>6060</v>
      </c>
      <c r="D3072" s="38"/>
      <c r="E3072" s="38"/>
      <c r="F3072" s="38"/>
      <c r="G3072" s="38"/>
      <c r="H3072" s="44"/>
    </row>
    <row r="3073" spans="1:8" s="2" customFormat="1" ht="16.8" customHeight="1">
      <c r="A3073" s="38"/>
      <c r="B3073" s="44"/>
      <c r="C3073" s="289" t="s">
        <v>3769</v>
      </c>
      <c r="D3073" s="289" t="s">
        <v>3770</v>
      </c>
      <c r="E3073" s="17" t="s">
        <v>534</v>
      </c>
      <c r="F3073" s="290">
        <v>76</v>
      </c>
      <c r="G3073" s="38"/>
      <c r="H3073" s="44"/>
    </row>
    <row r="3074" spans="1:8" s="2" customFormat="1" ht="16.8" customHeight="1">
      <c r="A3074" s="38"/>
      <c r="B3074" s="44"/>
      <c r="C3074" s="285" t="s">
        <v>2561</v>
      </c>
      <c r="D3074" s="286" t="s">
        <v>2561</v>
      </c>
      <c r="E3074" s="287" t="s">
        <v>28</v>
      </c>
      <c r="F3074" s="288">
        <v>0.019</v>
      </c>
      <c r="G3074" s="38"/>
      <c r="H3074" s="44"/>
    </row>
    <row r="3075" spans="1:8" s="2" customFormat="1" ht="16.8" customHeight="1">
      <c r="A3075" s="38"/>
      <c r="B3075" s="44"/>
      <c r="C3075" s="289" t="s">
        <v>2561</v>
      </c>
      <c r="D3075" s="289" t="s">
        <v>2789</v>
      </c>
      <c r="E3075" s="17" t="s">
        <v>28</v>
      </c>
      <c r="F3075" s="290">
        <v>0.019</v>
      </c>
      <c r="G3075" s="38"/>
      <c r="H3075" s="44"/>
    </row>
    <row r="3076" spans="1:8" s="2" customFormat="1" ht="16.8" customHeight="1">
      <c r="A3076" s="38"/>
      <c r="B3076" s="44"/>
      <c r="C3076" s="291" t="s">
        <v>6060</v>
      </c>
      <c r="D3076" s="38"/>
      <c r="E3076" s="38"/>
      <c r="F3076" s="38"/>
      <c r="G3076" s="38"/>
      <c r="H3076" s="44"/>
    </row>
    <row r="3077" spans="1:8" s="2" customFormat="1" ht="16.8" customHeight="1">
      <c r="A3077" s="38"/>
      <c r="B3077" s="44"/>
      <c r="C3077" s="289" t="s">
        <v>2741</v>
      </c>
      <c r="D3077" s="289" t="s">
        <v>2742</v>
      </c>
      <c r="E3077" s="17" t="s">
        <v>355</v>
      </c>
      <c r="F3077" s="290">
        <v>3.482</v>
      </c>
      <c r="G3077" s="38"/>
      <c r="H3077" s="44"/>
    </row>
    <row r="3078" spans="1:8" s="2" customFormat="1" ht="16.8" customHeight="1">
      <c r="A3078" s="38"/>
      <c r="B3078" s="44"/>
      <c r="C3078" s="285" t="s">
        <v>2907</v>
      </c>
      <c r="D3078" s="286" t="s">
        <v>2907</v>
      </c>
      <c r="E3078" s="287" t="s">
        <v>28</v>
      </c>
      <c r="F3078" s="288">
        <v>35.72</v>
      </c>
      <c r="G3078" s="38"/>
      <c r="H3078" s="44"/>
    </row>
    <row r="3079" spans="1:8" s="2" customFormat="1" ht="16.8" customHeight="1">
      <c r="A3079" s="38"/>
      <c r="B3079" s="44"/>
      <c r="C3079" s="289" t="s">
        <v>2907</v>
      </c>
      <c r="D3079" s="289" t="s">
        <v>2908</v>
      </c>
      <c r="E3079" s="17" t="s">
        <v>28</v>
      </c>
      <c r="F3079" s="290">
        <v>35.72</v>
      </c>
      <c r="G3079" s="38"/>
      <c r="H3079" s="44"/>
    </row>
    <row r="3080" spans="1:8" s="2" customFormat="1" ht="16.8" customHeight="1">
      <c r="A3080" s="38"/>
      <c r="B3080" s="44"/>
      <c r="C3080" s="285" t="s">
        <v>2529</v>
      </c>
      <c r="D3080" s="286" t="s">
        <v>2529</v>
      </c>
      <c r="E3080" s="287" t="s">
        <v>28</v>
      </c>
      <c r="F3080" s="288">
        <v>0.102</v>
      </c>
      <c r="G3080" s="38"/>
      <c r="H3080" s="44"/>
    </row>
    <row r="3081" spans="1:8" s="2" customFormat="1" ht="16.8" customHeight="1">
      <c r="A3081" s="38"/>
      <c r="B3081" s="44"/>
      <c r="C3081" s="289" t="s">
        <v>2529</v>
      </c>
      <c r="D3081" s="289" t="s">
        <v>2715</v>
      </c>
      <c r="E3081" s="17" t="s">
        <v>28</v>
      </c>
      <c r="F3081" s="290">
        <v>0.102</v>
      </c>
      <c r="G3081" s="38"/>
      <c r="H3081" s="44"/>
    </row>
    <row r="3082" spans="1:8" s="2" customFormat="1" ht="16.8" customHeight="1">
      <c r="A3082" s="38"/>
      <c r="B3082" s="44"/>
      <c r="C3082" s="291" t="s">
        <v>6060</v>
      </c>
      <c r="D3082" s="38"/>
      <c r="E3082" s="38"/>
      <c r="F3082" s="38"/>
      <c r="G3082" s="38"/>
      <c r="H3082" s="44"/>
    </row>
    <row r="3083" spans="1:8" s="2" customFormat="1" ht="16.8" customHeight="1">
      <c r="A3083" s="38"/>
      <c r="B3083" s="44"/>
      <c r="C3083" s="289" t="s">
        <v>2662</v>
      </c>
      <c r="D3083" s="289" t="s">
        <v>2663</v>
      </c>
      <c r="E3083" s="17" t="s">
        <v>355</v>
      </c>
      <c r="F3083" s="290">
        <v>18.89</v>
      </c>
      <c r="G3083" s="38"/>
      <c r="H3083" s="44"/>
    </row>
    <row r="3084" spans="1:8" s="2" customFormat="1" ht="16.8" customHeight="1">
      <c r="A3084" s="38"/>
      <c r="B3084" s="44"/>
      <c r="C3084" s="285" t="s">
        <v>3797</v>
      </c>
      <c r="D3084" s="286" t="s">
        <v>3797</v>
      </c>
      <c r="E3084" s="287" t="s">
        <v>28</v>
      </c>
      <c r="F3084" s="288">
        <v>19</v>
      </c>
      <c r="G3084" s="38"/>
      <c r="H3084" s="44"/>
    </row>
    <row r="3085" spans="1:8" s="2" customFormat="1" ht="16.8" customHeight="1">
      <c r="A3085" s="38"/>
      <c r="B3085" s="44"/>
      <c r="C3085" s="289" t="s">
        <v>3797</v>
      </c>
      <c r="D3085" s="289" t="s">
        <v>3798</v>
      </c>
      <c r="E3085" s="17" t="s">
        <v>28</v>
      </c>
      <c r="F3085" s="290">
        <v>19</v>
      </c>
      <c r="G3085" s="38"/>
      <c r="H3085" s="44"/>
    </row>
    <row r="3086" spans="1:8" s="2" customFormat="1" ht="16.8" customHeight="1">
      <c r="A3086" s="38"/>
      <c r="B3086" s="44"/>
      <c r="C3086" s="285" t="s">
        <v>2563</v>
      </c>
      <c r="D3086" s="286" t="s">
        <v>2563</v>
      </c>
      <c r="E3086" s="287" t="s">
        <v>28</v>
      </c>
      <c r="F3086" s="288">
        <v>0.029</v>
      </c>
      <c r="G3086" s="38"/>
      <c r="H3086" s="44"/>
    </row>
    <row r="3087" spans="1:8" s="2" customFormat="1" ht="16.8" customHeight="1">
      <c r="A3087" s="38"/>
      <c r="B3087" s="44"/>
      <c r="C3087" s="289" t="s">
        <v>2563</v>
      </c>
      <c r="D3087" s="289" t="s">
        <v>2792</v>
      </c>
      <c r="E3087" s="17" t="s">
        <v>28</v>
      </c>
      <c r="F3087" s="290">
        <v>0.029</v>
      </c>
      <c r="G3087" s="38"/>
      <c r="H3087" s="44"/>
    </row>
    <row r="3088" spans="1:8" s="2" customFormat="1" ht="16.8" customHeight="1">
      <c r="A3088" s="38"/>
      <c r="B3088" s="44"/>
      <c r="C3088" s="291" t="s">
        <v>6060</v>
      </c>
      <c r="D3088" s="38"/>
      <c r="E3088" s="38"/>
      <c r="F3088" s="38"/>
      <c r="G3088" s="38"/>
      <c r="H3088" s="44"/>
    </row>
    <row r="3089" spans="1:8" s="2" customFormat="1" ht="16.8" customHeight="1">
      <c r="A3089" s="38"/>
      <c r="B3089" s="44"/>
      <c r="C3089" s="289" t="s">
        <v>2741</v>
      </c>
      <c r="D3089" s="289" t="s">
        <v>2742</v>
      </c>
      <c r="E3089" s="17" t="s">
        <v>355</v>
      </c>
      <c r="F3089" s="290">
        <v>3.482</v>
      </c>
      <c r="G3089" s="38"/>
      <c r="H3089" s="44"/>
    </row>
    <row r="3090" spans="1:8" s="2" customFormat="1" ht="16.8" customHeight="1">
      <c r="A3090" s="38"/>
      <c r="B3090" s="44"/>
      <c r="C3090" s="285" t="s">
        <v>2531</v>
      </c>
      <c r="D3090" s="286" t="s">
        <v>2531</v>
      </c>
      <c r="E3090" s="287" t="s">
        <v>28</v>
      </c>
      <c r="F3090" s="288">
        <v>0.294</v>
      </c>
      <c r="G3090" s="38"/>
      <c r="H3090" s="44"/>
    </row>
    <row r="3091" spans="1:8" s="2" customFormat="1" ht="16.8" customHeight="1">
      <c r="A3091" s="38"/>
      <c r="B3091" s="44"/>
      <c r="C3091" s="289" t="s">
        <v>2531</v>
      </c>
      <c r="D3091" s="289" t="s">
        <v>2718</v>
      </c>
      <c r="E3091" s="17" t="s">
        <v>28</v>
      </c>
      <c r="F3091" s="290">
        <v>0.294</v>
      </c>
      <c r="G3091" s="38"/>
      <c r="H3091" s="44"/>
    </row>
    <row r="3092" spans="1:8" s="2" customFormat="1" ht="16.8" customHeight="1">
      <c r="A3092" s="38"/>
      <c r="B3092" s="44"/>
      <c r="C3092" s="291" t="s">
        <v>6060</v>
      </c>
      <c r="D3092" s="38"/>
      <c r="E3092" s="38"/>
      <c r="F3092" s="38"/>
      <c r="G3092" s="38"/>
      <c r="H3092" s="44"/>
    </row>
    <row r="3093" spans="1:8" s="2" customFormat="1" ht="16.8" customHeight="1">
      <c r="A3093" s="38"/>
      <c r="B3093" s="44"/>
      <c r="C3093" s="289" t="s">
        <v>2662</v>
      </c>
      <c r="D3093" s="289" t="s">
        <v>2663</v>
      </c>
      <c r="E3093" s="17" t="s">
        <v>355</v>
      </c>
      <c r="F3093" s="290">
        <v>18.89</v>
      </c>
      <c r="G3093" s="38"/>
      <c r="H3093" s="44"/>
    </row>
    <row r="3094" spans="1:8" s="2" customFormat="1" ht="16.8" customHeight="1">
      <c r="A3094" s="38"/>
      <c r="B3094" s="44"/>
      <c r="C3094" s="285" t="s">
        <v>2597</v>
      </c>
      <c r="D3094" s="286" t="s">
        <v>2597</v>
      </c>
      <c r="E3094" s="287" t="s">
        <v>28</v>
      </c>
      <c r="F3094" s="288">
        <v>8</v>
      </c>
      <c r="G3094" s="38"/>
      <c r="H3094" s="44"/>
    </row>
    <row r="3095" spans="1:8" s="2" customFormat="1" ht="16.8" customHeight="1">
      <c r="A3095" s="38"/>
      <c r="B3095" s="44"/>
      <c r="C3095" s="289" t="s">
        <v>28</v>
      </c>
      <c r="D3095" s="289" t="s">
        <v>3799</v>
      </c>
      <c r="E3095" s="17" t="s">
        <v>28</v>
      </c>
      <c r="F3095" s="290">
        <v>0</v>
      </c>
      <c r="G3095" s="38"/>
      <c r="H3095" s="44"/>
    </row>
    <row r="3096" spans="1:8" s="2" customFormat="1" ht="16.8" customHeight="1">
      <c r="A3096" s="38"/>
      <c r="B3096" s="44"/>
      <c r="C3096" s="289" t="s">
        <v>28</v>
      </c>
      <c r="D3096" s="289" t="s">
        <v>3800</v>
      </c>
      <c r="E3096" s="17" t="s">
        <v>28</v>
      </c>
      <c r="F3096" s="290">
        <v>0</v>
      </c>
      <c r="G3096" s="38"/>
      <c r="H3096" s="44"/>
    </row>
    <row r="3097" spans="1:8" s="2" customFormat="1" ht="16.8" customHeight="1">
      <c r="A3097" s="38"/>
      <c r="B3097" s="44"/>
      <c r="C3097" s="289" t="s">
        <v>2597</v>
      </c>
      <c r="D3097" s="289" t="s">
        <v>3801</v>
      </c>
      <c r="E3097" s="17" t="s">
        <v>28</v>
      </c>
      <c r="F3097" s="290">
        <v>8</v>
      </c>
      <c r="G3097" s="38"/>
      <c r="H3097" s="44"/>
    </row>
    <row r="3098" spans="1:8" s="2" customFormat="1" ht="16.8" customHeight="1">
      <c r="A3098" s="38"/>
      <c r="B3098" s="44"/>
      <c r="C3098" s="291" t="s">
        <v>6060</v>
      </c>
      <c r="D3098" s="38"/>
      <c r="E3098" s="38"/>
      <c r="F3098" s="38"/>
      <c r="G3098" s="38"/>
      <c r="H3098" s="44"/>
    </row>
    <row r="3099" spans="1:8" s="2" customFormat="1" ht="16.8" customHeight="1">
      <c r="A3099" s="38"/>
      <c r="B3099" s="44"/>
      <c r="C3099" s="289" t="s">
        <v>3769</v>
      </c>
      <c r="D3099" s="289" t="s">
        <v>3770</v>
      </c>
      <c r="E3099" s="17" t="s">
        <v>534</v>
      </c>
      <c r="F3099" s="290">
        <v>76</v>
      </c>
      <c r="G3099" s="38"/>
      <c r="H3099" s="44"/>
    </row>
    <row r="3100" spans="1:8" s="2" customFormat="1" ht="16.8" customHeight="1">
      <c r="A3100" s="38"/>
      <c r="B3100" s="44"/>
      <c r="C3100" s="285" t="s">
        <v>2565</v>
      </c>
      <c r="D3100" s="286" t="s">
        <v>2565</v>
      </c>
      <c r="E3100" s="287" t="s">
        <v>28</v>
      </c>
      <c r="F3100" s="288">
        <v>0.029</v>
      </c>
      <c r="G3100" s="38"/>
      <c r="H3100" s="44"/>
    </row>
    <row r="3101" spans="1:8" s="2" customFormat="1" ht="16.8" customHeight="1">
      <c r="A3101" s="38"/>
      <c r="B3101" s="44"/>
      <c r="C3101" s="289" t="s">
        <v>2565</v>
      </c>
      <c r="D3101" s="289" t="s">
        <v>2795</v>
      </c>
      <c r="E3101" s="17" t="s">
        <v>28</v>
      </c>
      <c r="F3101" s="290">
        <v>0.029</v>
      </c>
      <c r="G3101" s="38"/>
      <c r="H3101" s="44"/>
    </row>
    <row r="3102" spans="1:8" s="2" customFormat="1" ht="16.8" customHeight="1">
      <c r="A3102" s="38"/>
      <c r="B3102" s="44"/>
      <c r="C3102" s="291" t="s">
        <v>6060</v>
      </c>
      <c r="D3102" s="38"/>
      <c r="E3102" s="38"/>
      <c r="F3102" s="38"/>
      <c r="G3102" s="38"/>
      <c r="H3102" s="44"/>
    </row>
    <row r="3103" spans="1:8" s="2" customFormat="1" ht="16.8" customHeight="1">
      <c r="A3103" s="38"/>
      <c r="B3103" s="44"/>
      <c r="C3103" s="289" t="s">
        <v>2741</v>
      </c>
      <c r="D3103" s="289" t="s">
        <v>2742</v>
      </c>
      <c r="E3103" s="17" t="s">
        <v>355</v>
      </c>
      <c r="F3103" s="290">
        <v>3.482</v>
      </c>
      <c r="G3103" s="38"/>
      <c r="H3103" s="44"/>
    </row>
    <row r="3104" spans="1:8" s="2" customFormat="1" ht="16.8" customHeight="1">
      <c r="A3104" s="38"/>
      <c r="B3104" s="44"/>
      <c r="C3104" s="285" t="s">
        <v>2721</v>
      </c>
      <c r="D3104" s="286" t="s">
        <v>2721</v>
      </c>
      <c r="E3104" s="287" t="s">
        <v>28</v>
      </c>
      <c r="F3104" s="288">
        <v>18.752</v>
      </c>
      <c r="G3104" s="38"/>
      <c r="H3104" s="44"/>
    </row>
    <row r="3105" spans="1:8" s="2" customFormat="1" ht="16.8" customHeight="1">
      <c r="A3105" s="38"/>
      <c r="B3105" s="44"/>
      <c r="C3105" s="289" t="s">
        <v>2721</v>
      </c>
      <c r="D3105" s="289" t="s">
        <v>2722</v>
      </c>
      <c r="E3105" s="17" t="s">
        <v>28</v>
      </c>
      <c r="F3105" s="290">
        <v>18.752</v>
      </c>
      <c r="G3105" s="38"/>
      <c r="H3105" s="44"/>
    </row>
    <row r="3106" spans="1:8" s="2" customFormat="1" ht="16.8" customHeight="1">
      <c r="A3106" s="38"/>
      <c r="B3106" s="44"/>
      <c r="C3106" s="285" t="s">
        <v>2598</v>
      </c>
      <c r="D3106" s="286" t="s">
        <v>2598</v>
      </c>
      <c r="E3106" s="287" t="s">
        <v>28</v>
      </c>
      <c r="F3106" s="288">
        <v>2</v>
      </c>
      <c r="G3106" s="38"/>
      <c r="H3106" s="44"/>
    </row>
    <row r="3107" spans="1:8" s="2" customFormat="1" ht="16.8" customHeight="1">
      <c r="A3107" s="38"/>
      <c r="B3107" s="44"/>
      <c r="C3107" s="289" t="s">
        <v>2598</v>
      </c>
      <c r="D3107" s="289" t="s">
        <v>3788</v>
      </c>
      <c r="E3107" s="17" t="s">
        <v>28</v>
      </c>
      <c r="F3107" s="290">
        <v>2</v>
      </c>
      <c r="G3107" s="38"/>
      <c r="H3107" s="44"/>
    </row>
    <row r="3108" spans="1:8" s="2" customFormat="1" ht="16.8" customHeight="1">
      <c r="A3108" s="38"/>
      <c r="B3108" s="44"/>
      <c r="C3108" s="291" t="s">
        <v>6060</v>
      </c>
      <c r="D3108" s="38"/>
      <c r="E3108" s="38"/>
      <c r="F3108" s="38"/>
      <c r="G3108" s="38"/>
      <c r="H3108" s="44"/>
    </row>
    <row r="3109" spans="1:8" s="2" customFormat="1" ht="16.8" customHeight="1">
      <c r="A3109" s="38"/>
      <c r="B3109" s="44"/>
      <c r="C3109" s="289" t="s">
        <v>3769</v>
      </c>
      <c r="D3109" s="289" t="s">
        <v>3770</v>
      </c>
      <c r="E3109" s="17" t="s">
        <v>534</v>
      </c>
      <c r="F3109" s="290">
        <v>76</v>
      </c>
      <c r="G3109" s="38"/>
      <c r="H3109" s="44"/>
    </row>
    <row r="3110" spans="1:8" s="2" customFormat="1" ht="16.8" customHeight="1">
      <c r="A3110" s="38"/>
      <c r="B3110" s="44"/>
      <c r="C3110" s="285" t="s">
        <v>2566</v>
      </c>
      <c r="D3110" s="286" t="s">
        <v>2566</v>
      </c>
      <c r="E3110" s="287" t="s">
        <v>28</v>
      </c>
      <c r="F3110" s="288">
        <v>0.016</v>
      </c>
      <c r="G3110" s="38"/>
      <c r="H3110" s="44"/>
    </row>
    <row r="3111" spans="1:8" s="2" customFormat="1" ht="16.8" customHeight="1">
      <c r="A3111" s="38"/>
      <c r="B3111" s="44"/>
      <c r="C3111" s="289" t="s">
        <v>2566</v>
      </c>
      <c r="D3111" s="289" t="s">
        <v>2798</v>
      </c>
      <c r="E3111" s="17" t="s">
        <v>28</v>
      </c>
      <c r="F3111" s="290">
        <v>0.016</v>
      </c>
      <c r="G3111" s="38"/>
      <c r="H3111" s="44"/>
    </row>
    <row r="3112" spans="1:8" s="2" customFormat="1" ht="16.8" customHeight="1">
      <c r="A3112" s="38"/>
      <c r="B3112" s="44"/>
      <c r="C3112" s="291" t="s">
        <v>6060</v>
      </c>
      <c r="D3112" s="38"/>
      <c r="E3112" s="38"/>
      <c r="F3112" s="38"/>
      <c r="G3112" s="38"/>
      <c r="H3112" s="44"/>
    </row>
    <row r="3113" spans="1:8" s="2" customFormat="1" ht="16.8" customHeight="1">
      <c r="A3113" s="38"/>
      <c r="B3113" s="44"/>
      <c r="C3113" s="289" t="s">
        <v>2741</v>
      </c>
      <c r="D3113" s="289" t="s">
        <v>2742</v>
      </c>
      <c r="E3113" s="17" t="s">
        <v>355</v>
      </c>
      <c r="F3113" s="290">
        <v>3.482</v>
      </c>
      <c r="G3113" s="38"/>
      <c r="H3113" s="44"/>
    </row>
    <row r="3114" spans="1:8" s="2" customFormat="1" ht="16.8" customHeight="1">
      <c r="A3114" s="38"/>
      <c r="B3114" s="44"/>
      <c r="C3114" s="285" t="s">
        <v>2533</v>
      </c>
      <c r="D3114" s="286" t="s">
        <v>2533</v>
      </c>
      <c r="E3114" s="287" t="s">
        <v>28</v>
      </c>
      <c r="F3114" s="288">
        <v>0.138</v>
      </c>
      <c r="G3114" s="38"/>
      <c r="H3114" s="44"/>
    </row>
    <row r="3115" spans="1:8" s="2" customFormat="1" ht="16.8" customHeight="1">
      <c r="A3115" s="38"/>
      <c r="B3115" s="44"/>
      <c r="C3115" s="289" t="s">
        <v>2533</v>
      </c>
      <c r="D3115" s="289" t="s">
        <v>2725</v>
      </c>
      <c r="E3115" s="17" t="s">
        <v>28</v>
      </c>
      <c r="F3115" s="290">
        <v>0.138</v>
      </c>
      <c r="G3115" s="38"/>
      <c r="H3115" s="44"/>
    </row>
    <row r="3116" spans="1:8" s="2" customFormat="1" ht="16.8" customHeight="1">
      <c r="A3116" s="38"/>
      <c r="B3116" s="44"/>
      <c r="C3116" s="291" t="s">
        <v>6060</v>
      </c>
      <c r="D3116" s="38"/>
      <c r="E3116" s="38"/>
      <c r="F3116" s="38"/>
      <c r="G3116" s="38"/>
      <c r="H3116" s="44"/>
    </row>
    <row r="3117" spans="1:8" s="2" customFormat="1" ht="16.8" customHeight="1">
      <c r="A3117" s="38"/>
      <c r="B3117" s="44"/>
      <c r="C3117" s="289" t="s">
        <v>2662</v>
      </c>
      <c r="D3117" s="289" t="s">
        <v>2663</v>
      </c>
      <c r="E3117" s="17" t="s">
        <v>355</v>
      </c>
      <c r="F3117" s="290">
        <v>18.89</v>
      </c>
      <c r="G3117" s="38"/>
      <c r="H3117" s="44"/>
    </row>
    <row r="3118" spans="1:8" s="2" customFormat="1" ht="16.8" customHeight="1">
      <c r="A3118" s="38"/>
      <c r="B3118" s="44"/>
      <c r="C3118" s="285" t="s">
        <v>2599</v>
      </c>
      <c r="D3118" s="286" t="s">
        <v>2599</v>
      </c>
      <c r="E3118" s="287" t="s">
        <v>28</v>
      </c>
      <c r="F3118" s="288">
        <v>2</v>
      </c>
      <c r="G3118" s="38"/>
      <c r="H3118" s="44"/>
    </row>
    <row r="3119" spans="1:8" s="2" customFormat="1" ht="16.8" customHeight="1">
      <c r="A3119" s="38"/>
      <c r="B3119" s="44"/>
      <c r="C3119" s="289" t="s">
        <v>2599</v>
      </c>
      <c r="D3119" s="289" t="s">
        <v>3789</v>
      </c>
      <c r="E3119" s="17" t="s">
        <v>28</v>
      </c>
      <c r="F3119" s="290">
        <v>2</v>
      </c>
      <c r="G3119" s="38"/>
      <c r="H3119" s="44"/>
    </row>
    <row r="3120" spans="1:8" s="2" customFormat="1" ht="16.8" customHeight="1">
      <c r="A3120" s="38"/>
      <c r="B3120" s="44"/>
      <c r="C3120" s="291" t="s">
        <v>6060</v>
      </c>
      <c r="D3120" s="38"/>
      <c r="E3120" s="38"/>
      <c r="F3120" s="38"/>
      <c r="G3120" s="38"/>
      <c r="H3120" s="44"/>
    </row>
    <row r="3121" spans="1:8" s="2" customFormat="1" ht="16.8" customHeight="1">
      <c r="A3121" s="38"/>
      <c r="B3121" s="44"/>
      <c r="C3121" s="289" t="s">
        <v>3769</v>
      </c>
      <c r="D3121" s="289" t="s">
        <v>3770</v>
      </c>
      <c r="E3121" s="17" t="s">
        <v>534</v>
      </c>
      <c r="F3121" s="290">
        <v>76</v>
      </c>
      <c r="G3121" s="38"/>
      <c r="H3121" s="44"/>
    </row>
    <row r="3122" spans="1:8" s="2" customFormat="1" ht="16.8" customHeight="1">
      <c r="A3122" s="38"/>
      <c r="B3122" s="44"/>
      <c r="C3122" s="285" t="s">
        <v>2568</v>
      </c>
      <c r="D3122" s="286" t="s">
        <v>2568</v>
      </c>
      <c r="E3122" s="287" t="s">
        <v>28</v>
      </c>
      <c r="F3122" s="288">
        <v>0.019</v>
      </c>
      <c r="G3122" s="38"/>
      <c r="H3122" s="44"/>
    </row>
    <row r="3123" spans="1:8" s="2" customFormat="1" ht="16.8" customHeight="1">
      <c r="A3123" s="38"/>
      <c r="B3123" s="44"/>
      <c r="C3123" s="289" t="s">
        <v>2568</v>
      </c>
      <c r="D3123" s="289" t="s">
        <v>2799</v>
      </c>
      <c r="E3123" s="17" t="s">
        <v>28</v>
      </c>
      <c r="F3123" s="290">
        <v>0.019</v>
      </c>
      <c r="G3123" s="38"/>
      <c r="H3123" s="44"/>
    </row>
    <row r="3124" spans="1:8" s="2" customFormat="1" ht="16.8" customHeight="1">
      <c r="A3124" s="38"/>
      <c r="B3124" s="44"/>
      <c r="C3124" s="291" t="s">
        <v>6060</v>
      </c>
      <c r="D3124" s="38"/>
      <c r="E3124" s="38"/>
      <c r="F3124" s="38"/>
      <c r="G3124" s="38"/>
      <c r="H3124" s="44"/>
    </row>
    <row r="3125" spans="1:8" s="2" customFormat="1" ht="16.8" customHeight="1">
      <c r="A3125" s="38"/>
      <c r="B3125" s="44"/>
      <c r="C3125" s="289" t="s">
        <v>2741</v>
      </c>
      <c r="D3125" s="289" t="s">
        <v>2742</v>
      </c>
      <c r="E3125" s="17" t="s">
        <v>355</v>
      </c>
      <c r="F3125" s="290">
        <v>3.482</v>
      </c>
      <c r="G3125" s="38"/>
      <c r="H3125" s="44"/>
    </row>
    <row r="3126" spans="1:8" s="2" customFormat="1" ht="16.8" customHeight="1">
      <c r="A3126" s="38"/>
      <c r="B3126" s="44"/>
      <c r="C3126" s="285" t="s">
        <v>2728</v>
      </c>
      <c r="D3126" s="286" t="s">
        <v>2728</v>
      </c>
      <c r="E3126" s="287" t="s">
        <v>28</v>
      </c>
      <c r="F3126" s="288">
        <v>18.89</v>
      </c>
      <c r="G3126" s="38"/>
      <c r="H3126" s="44"/>
    </row>
    <row r="3127" spans="1:8" s="2" customFormat="1" ht="16.8" customHeight="1">
      <c r="A3127" s="38"/>
      <c r="B3127" s="44"/>
      <c r="C3127" s="289" t="s">
        <v>2728</v>
      </c>
      <c r="D3127" s="289" t="s">
        <v>2729</v>
      </c>
      <c r="E3127" s="17" t="s">
        <v>28</v>
      </c>
      <c r="F3127" s="290">
        <v>18.89</v>
      </c>
      <c r="G3127" s="38"/>
      <c r="H3127" s="44"/>
    </row>
    <row r="3128" spans="1:8" s="2" customFormat="1" ht="16.8" customHeight="1">
      <c r="A3128" s="38"/>
      <c r="B3128" s="44"/>
      <c r="C3128" s="285" t="s">
        <v>2600</v>
      </c>
      <c r="D3128" s="286" t="s">
        <v>2600</v>
      </c>
      <c r="E3128" s="287" t="s">
        <v>28</v>
      </c>
      <c r="F3128" s="288">
        <v>4</v>
      </c>
      <c r="G3128" s="38"/>
      <c r="H3128" s="44"/>
    </row>
    <row r="3129" spans="1:8" s="2" customFormat="1" ht="16.8" customHeight="1">
      <c r="A3129" s="38"/>
      <c r="B3129" s="44"/>
      <c r="C3129" s="289" t="s">
        <v>2600</v>
      </c>
      <c r="D3129" s="289" t="s">
        <v>3802</v>
      </c>
      <c r="E3129" s="17" t="s">
        <v>28</v>
      </c>
      <c r="F3129" s="290">
        <v>4</v>
      </c>
      <c r="G3129" s="38"/>
      <c r="H3129" s="44"/>
    </row>
    <row r="3130" spans="1:8" s="2" customFormat="1" ht="16.8" customHeight="1">
      <c r="A3130" s="38"/>
      <c r="B3130" s="44"/>
      <c r="C3130" s="291" t="s">
        <v>6060</v>
      </c>
      <c r="D3130" s="38"/>
      <c r="E3130" s="38"/>
      <c r="F3130" s="38"/>
      <c r="G3130" s="38"/>
      <c r="H3130" s="44"/>
    </row>
    <row r="3131" spans="1:8" s="2" customFormat="1" ht="16.8" customHeight="1">
      <c r="A3131" s="38"/>
      <c r="B3131" s="44"/>
      <c r="C3131" s="289" t="s">
        <v>3769</v>
      </c>
      <c r="D3131" s="289" t="s">
        <v>3770</v>
      </c>
      <c r="E3131" s="17" t="s">
        <v>534</v>
      </c>
      <c r="F3131" s="290">
        <v>76</v>
      </c>
      <c r="G3131" s="38"/>
      <c r="H3131" s="44"/>
    </row>
    <row r="3132" spans="1:8" s="2" customFormat="1" ht="16.8" customHeight="1">
      <c r="A3132" s="38"/>
      <c r="B3132" s="44"/>
      <c r="C3132" s="285" t="s">
        <v>2569</v>
      </c>
      <c r="D3132" s="286" t="s">
        <v>2569</v>
      </c>
      <c r="E3132" s="287" t="s">
        <v>28</v>
      </c>
      <c r="F3132" s="288">
        <v>0.01</v>
      </c>
      <c r="G3132" s="38"/>
      <c r="H3132" s="44"/>
    </row>
    <row r="3133" spans="1:8" s="2" customFormat="1" ht="16.8" customHeight="1">
      <c r="A3133" s="38"/>
      <c r="B3133" s="44"/>
      <c r="C3133" s="289" t="s">
        <v>2569</v>
      </c>
      <c r="D3133" s="289" t="s">
        <v>2801</v>
      </c>
      <c r="E3133" s="17" t="s">
        <v>28</v>
      </c>
      <c r="F3133" s="290">
        <v>0.01</v>
      </c>
      <c r="G3133" s="38"/>
      <c r="H3133" s="44"/>
    </row>
    <row r="3134" spans="1:8" s="2" customFormat="1" ht="16.8" customHeight="1">
      <c r="A3134" s="38"/>
      <c r="B3134" s="44"/>
      <c r="C3134" s="291" t="s">
        <v>6060</v>
      </c>
      <c r="D3134" s="38"/>
      <c r="E3134" s="38"/>
      <c r="F3134" s="38"/>
      <c r="G3134" s="38"/>
      <c r="H3134" s="44"/>
    </row>
    <row r="3135" spans="1:8" s="2" customFormat="1" ht="16.8" customHeight="1">
      <c r="A3135" s="38"/>
      <c r="B3135" s="44"/>
      <c r="C3135" s="289" t="s">
        <v>2741</v>
      </c>
      <c r="D3135" s="289" t="s">
        <v>2742</v>
      </c>
      <c r="E3135" s="17" t="s">
        <v>355</v>
      </c>
      <c r="F3135" s="290">
        <v>3.482</v>
      </c>
      <c r="G3135" s="38"/>
      <c r="H3135" s="44"/>
    </row>
    <row r="3136" spans="1:8" s="2" customFormat="1" ht="16.8" customHeight="1">
      <c r="A3136" s="38"/>
      <c r="B3136" s="44"/>
      <c r="C3136" s="285" t="s">
        <v>3803</v>
      </c>
      <c r="D3136" s="286" t="s">
        <v>3803</v>
      </c>
      <c r="E3136" s="287" t="s">
        <v>28</v>
      </c>
      <c r="F3136" s="288">
        <v>16</v>
      </c>
      <c r="G3136" s="38"/>
      <c r="H3136" s="44"/>
    </row>
    <row r="3137" spans="1:8" s="2" customFormat="1" ht="16.8" customHeight="1">
      <c r="A3137" s="38"/>
      <c r="B3137" s="44"/>
      <c r="C3137" s="289" t="s">
        <v>3803</v>
      </c>
      <c r="D3137" s="289" t="s">
        <v>3804</v>
      </c>
      <c r="E3137" s="17" t="s">
        <v>28</v>
      </c>
      <c r="F3137" s="290">
        <v>16</v>
      </c>
      <c r="G3137" s="38"/>
      <c r="H3137" s="44"/>
    </row>
    <row r="3138" spans="1:8" s="2" customFormat="1" ht="16.8" customHeight="1">
      <c r="A3138" s="38"/>
      <c r="B3138" s="44"/>
      <c r="C3138" s="285" t="s">
        <v>2570</v>
      </c>
      <c r="D3138" s="286" t="s">
        <v>2570</v>
      </c>
      <c r="E3138" s="287" t="s">
        <v>28</v>
      </c>
      <c r="F3138" s="288">
        <v>0.013</v>
      </c>
      <c r="G3138" s="38"/>
      <c r="H3138" s="44"/>
    </row>
    <row r="3139" spans="1:8" s="2" customFormat="1" ht="16.8" customHeight="1">
      <c r="A3139" s="38"/>
      <c r="B3139" s="44"/>
      <c r="C3139" s="289" t="s">
        <v>2570</v>
      </c>
      <c r="D3139" s="289" t="s">
        <v>2803</v>
      </c>
      <c r="E3139" s="17" t="s">
        <v>28</v>
      </c>
      <c r="F3139" s="290">
        <v>0.013</v>
      </c>
      <c r="G3139" s="38"/>
      <c r="H3139" s="44"/>
    </row>
    <row r="3140" spans="1:8" s="2" customFormat="1" ht="16.8" customHeight="1">
      <c r="A3140" s="38"/>
      <c r="B3140" s="44"/>
      <c r="C3140" s="291" t="s">
        <v>6060</v>
      </c>
      <c r="D3140" s="38"/>
      <c r="E3140" s="38"/>
      <c r="F3140" s="38"/>
      <c r="G3140" s="38"/>
      <c r="H3140" s="44"/>
    </row>
    <row r="3141" spans="1:8" s="2" customFormat="1" ht="16.8" customHeight="1">
      <c r="A3141" s="38"/>
      <c r="B3141" s="44"/>
      <c r="C3141" s="289" t="s">
        <v>2741</v>
      </c>
      <c r="D3141" s="289" t="s">
        <v>2742</v>
      </c>
      <c r="E3141" s="17" t="s">
        <v>355</v>
      </c>
      <c r="F3141" s="290">
        <v>3.482</v>
      </c>
      <c r="G3141" s="38"/>
      <c r="H3141" s="44"/>
    </row>
    <row r="3142" spans="1:8" s="2" customFormat="1" ht="16.8" customHeight="1">
      <c r="A3142" s="38"/>
      <c r="B3142" s="44"/>
      <c r="C3142" s="285" t="s">
        <v>2601</v>
      </c>
      <c r="D3142" s="286" t="s">
        <v>2601</v>
      </c>
      <c r="E3142" s="287" t="s">
        <v>28</v>
      </c>
      <c r="F3142" s="288">
        <v>2</v>
      </c>
      <c r="G3142" s="38"/>
      <c r="H3142" s="44"/>
    </row>
    <row r="3143" spans="1:8" s="2" customFormat="1" ht="16.8" customHeight="1">
      <c r="A3143" s="38"/>
      <c r="B3143" s="44"/>
      <c r="C3143" s="289" t="s">
        <v>28</v>
      </c>
      <c r="D3143" s="289" t="s">
        <v>3805</v>
      </c>
      <c r="E3143" s="17" t="s">
        <v>28</v>
      </c>
      <c r="F3143" s="290">
        <v>0</v>
      </c>
      <c r="G3143" s="38"/>
      <c r="H3143" s="44"/>
    </row>
    <row r="3144" spans="1:8" s="2" customFormat="1" ht="16.8" customHeight="1">
      <c r="A3144" s="38"/>
      <c r="B3144" s="44"/>
      <c r="C3144" s="289" t="s">
        <v>28</v>
      </c>
      <c r="D3144" s="289" t="s">
        <v>3806</v>
      </c>
      <c r="E3144" s="17" t="s">
        <v>28</v>
      </c>
      <c r="F3144" s="290">
        <v>0</v>
      </c>
      <c r="G3144" s="38"/>
      <c r="H3144" s="44"/>
    </row>
    <row r="3145" spans="1:8" s="2" customFormat="1" ht="16.8" customHeight="1">
      <c r="A3145" s="38"/>
      <c r="B3145" s="44"/>
      <c r="C3145" s="289" t="s">
        <v>2601</v>
      </c>
      <c r="D3145" s="289" t="s">
        <v>3807</v>
      </c>
      <c r="E3145" s="17" t="s">
        <v>28</v>
      </c>
      <c r="F3145" s="290">
        <v>2</v>
      </c>
      <c r="G3145" s="38"/>
      <c r="H3145" s="44"/>
    </row>
    <row r="3146" spans="1:8" s="2" customFormat="1" ht="16.8" customHeight="1">
      <c r="A3146" s="38"/>
      <c r="B3146" s="44"/>
      <c r="C3146" s="291" t="s">
        <v>6060</v>
      </c>
      <c r="D3146" s="38"/>
      <c r="E3146" s="38"/>
      <c r="F3146" s="38"/>
      <c r="G3146" s="38"/>
      <c r="H3146" s="44"/>
    </row>
    <row r="3147" spans="1:8" s="2" customFormat="1" ht="16.8" customHeight="1">
      <c r="A3147" s="38"/>
      <c r="B3147" s="44"/>
      <c r="C3147" s="289" t="s">
        <v>3769</v>
      </c>
      <c r="D3147" s="289" t="s">
        <v>3770</v>
      </c>
      <c r="E3147" s="17" t="s">
        <v>534</v>
      </c>
      <c r="F3147" s="290">
        <v>76</v>
      </c>
      <c r="G3147" s="38"/>
      <c r="H3147" s="44"/>
    </row>
    <row r="3148" spans="1:8" s="2" customFormat="1" ht="16.8" customHeight="1">
      <c r="A3148" s="38"/>
      <c r="B3148" s="44"/>
      <c r="C3148" s="285" t="s">
        <v>2572</v>
      </c>
      <c r="D3148" s="286" t="s">
        <v>2572</v>
      </c>
      <c r="E3148" s="287" t="s">
        <v>28</v>
      </c>
      <c r="F3148" s="288">
        <v>0.02</v>
      </c>
      <c r="G3148" s="38"/>
      <c r="H3148" s="44"/>
    </row>
    <row r="3149" spans="1:8" s="2" customFormat="1" ht="16.8" customHeight="1">
      <c r="A3149" s="38"/>
      <c r="B3149" s="44"/>
      <c r="C3149" s="289" t="s">
        <v>2572</v>
      </c>
      <c r="D3149" s="289" t="s">
        <v>2805</v>
      </c>
      <c r="E3149" s="17" t="s">
        <v>28</v>
      </c>
      <c r="F3149" s="290">
        <v>0.02</v>
      </c>
      <c r="G3149" s="38"/>
      <c r="H3149" s="44"/>
    </row>
    <row r="3150" spans="1:8" s="2" customFormat="1" ht="16.8" customHeight="1">
      <c r="A3150" s="38"/>
      <c r="B3150" s="44"/>
      <c r="C3150" s="291" t="s">
        <v>6060</v>
      </c>
      <c r="D3150" s="38"/>
      <c r="E3150" s="38"/>
      <c r="F3150" s="38"/>
      <c r="G3150" s="38"/>
      <c r="H3150" s="44"/>
    </row>
    <row r="3151" spans="1:8" s="2" customFormat="1" ht="16.8" customHeight="1">
      <c r="A3151" s="38"/>
      <c r="B3151" s="44"/>
      <c r="C3151" s="289" t="s">
        <v>2741</v>
      </c>
      <c r="D3151" s="289" t="s">
        <v>2742</v>
      </c>
      <c r="E3151" s="17" t="s">
        <v>355</v>
      </c>
      <c r="F3151" s="290">
        <v>3.482</v>
      </c>
      <c r="G3151" s="38"/>
      <c r="H3151" s="44"/>
    </row>
    <row r="3152" spans="1:8" s="2" customFormat="1" ht="16.8" customHeight="1">
      <c r="A3152" s="38"/>
      <c r="B3152" s="44"/>
      <c r="C3152" s="285" t="s">
        <v>2602</v>
      </c>
      <c r="D3152" s="286" t="s">
        <v>2602</v>
      </c>
      <c r="E3152" s="287" t="s">
        <v>28</v>
      </c>
      <c r="F3152" s="288">
        <v>2</v>
      </c>
      <c r="G3152" s="38"/>
      <c r="H3152" s="44"/>
    </row>
    <row r="3153" spans="1:8" s="2" customFormat="1" ht="16.8" customHeight="1">
      <c r="A3153" s="38"/>
      <c r="B3153" s="44"/>
      <c r="C3153" s="289" t="s">
        <v>2602</v>
      </c>
      <c r="D3153" s="289" t="s">
        <v>3808</v>
      </c>
      <c r="E3153" s="17" t="s">
        <v>28</v>
      </c>
      <c r="F3153" s="290">
        <v>2</v>
      </c>
      <c r="G3153" s="38"/>
      <c r="H3153" s="44"/>
    </row>
    <row r="3154" spans="1:8" s="2" customFormat="1" ht="16.8" customHeight="1">
      <c r="A3154" s="38"/>
      <c r="B3154" s="44"/>
      <c r="C3154" s="291" t="s">
        <v>6060</v>
      </c>
      <c r="D3154" s="38"/>
      <c r="E3154" s="38"/>
      <c r="F3154" s="38"/>
      <c r="G3154" s="38"/>
      <c r="H3154" s="44"/>
    </row>
    <row r="3155" spans="1:8" s="2" customFormat="1" ht="16.8" customHeight="1">
      <c r="A3155" s="38"/>
      <c r="B3155" s="44"/>
      <c r="C3155" s="289" t="s">
        <v>3769</v>
      </c>
      <c r="D3155" s="289" t="s">
        <v>3770</v>
      </c>
      <c r="E3155" s="17" t="s">
        <v>534</v>
      </c>
      <c r="F3155" s="290">
        <v>76</v>
      </c>
      <c r="G3155" s="38"/>
      <c r="H3155" s="44"/>
    </row>
    <row r="3156" spans="1:8" s="2" customFormat="1" ht="16.8" customHeight="1">
      <c r="A3156" s="38"/>
      <c r="B3156" s="44"/>
      <c r="C3156" s="285" t="s">
        <v>2574</v>
      </c>
      <c r="D3156" s="286" t="s">
        <v>2574</v>
      </c>
      <c r="E3156" s="287" t="s">
        <v>28</v>
      </c>
      <c r="F3156" s="288">
        <v>0.017</v>
      </c>
      <c r="G3156" s="38"/>
      <c r="H3156" s="44"/>
    </row>
    <row r="3157" spans="1:8" s="2" customFormat="1" ht="16.8" customHeight="1">
      <c r="A3157" s="38"/>
      <c r="B3157" s="44"/>
      <c r="C3157" s="289" t="s">
        <v>2574</v>
      </c>
      <c r="D3157" s="289" t="s">
        <v>2807</v>
      </c>
      <c r="E3157" s="17" t="s">
        <v>28</v>
      </c>
      <c r="F3157" s="290">
        <v>0.017</v>
      </c>
      <c r="G3157" s="38"/>
      <c r="H3157" s="44"/>
    </row>
    <row r="3158" spans="1:8" s="2" customFormat="1" ht="16.8" customHeight="1">
      <c r="A3158" s="38"/>
      <c r="B3158" s="44"/>
      <c r="C3158" s="291" t="s">
        <v>6060</v>
      </c>
      <c r="D3158" s="38"/>
      <c r="E3158" s="38"/>
      <c r="F3158" s="38"/>
      <c r="G3158" s="38"/>
      <c r="H3158" s="44"/>
    </row>
    <row r="3159" spans="1:8" s="2" customFormat="1" ht="16.8" customHeight="1">
      <c r="A3159" s="38"/>
      <c r="B3159" s="44"/>
      <c r="C3159" s="289" t="s">
        <v>2741</v>
      </c>
      <c r="D3159" s="289" t="s">
        <v>2742</v>
      </c>
      <c r="E3159" s="17" t="s">
        <v>355</v>
      </c>
      <c r="F3159" s="290">
        <v>3.482</v>
      </c>
      <c r="G3159" s="38"/>
      <c r="H3159" s="44"/>
    </row>
    <row r="3160" spans="1:8" s="2" customFormat="1" ht="16.8" customHeight="1">
      <c r="A3160" s="38"/>
      <c r="B3160" s="44"/>
      <c r="C3160" s="285" t="s">
        <v>3809</v>
      </c>
      <c r="D3160" s="286" t="s">
        <v>3809</v>
      </c>
      <c r="E3160" s="287" t="s">
        <v>28</v>
      </c>
      <c r="F3160" s="288">
        <v>4</v>
      </c>
      <c r="G3160" s="38"/>
      <c r="H3160" s="44"/>
    </row>
    <row r="3161" spans="1:8" s="2" customFormat="1" ht="16.8" customHeight="1">
      <c r="A3161" s="38"/>
      <c r="B3161" s="44"/>
      <c r="C3161" s="289" t="s">
        <v>3809</v>
      </c>
      <c r="D3161" s="289" t="s">
        <v>3810</v>
      </c>
      <c r="E3161" s="17" t="s">
        <v>28</v>
      </c>
      <c r="F3161" s="290">
        <v>4</v>
      </c>
      <c r="G3161" s="38"/>
      <c r="H3161" s="44"/>
    </row>
    <row r="3162" spans="1:8" s="2" customFormat="1" ht="16.8" customHeight="1">
      <c r="A3162" s="38"/>
      <c r="B3162" s="44"/>
      <c r="C3162" s="285" t="s">
        <v>2576</v>
      </c>
      <c r="D3162" s="286" t="s">
        <v>2576</v>
      </c>
      <c r="E3162" s="287" t="s">
        <v>28</v>
      </c>
      <c r="F3162" s="288">
        <v>0.008</v>
      </c>
      <c r="G3162" s="38"/>
      <c r="H3162" s="44"/>
    </row>
    <row r="3163" spans="1:8" s="2" customFormat="1" ht="16.8" customHeight="1">
      <c r="A3163" s="38"/>
      <c r="B3163" s="44"/>
      <c r="C3163" s="289" t="s">
        <v>2576</v>
      </c>
      <c r="D3163" s="289" t="s">
        <v>2809</v>
      </c>
      <c r="E3163" s="17" t="s">
        <v>28</v>
      </c>
      <c r="F3163" s="290">
        <v>0.008</v>
      </c>
      <c r="G3163" s="38"/>
      <c r="H3163" s="44"/>
    </row>
    <row r="3164" spans="1:8" s="2" customFormat="1" ht="16.8" customHeight="1">
      <c r="A3164" s="38"/>
      <c r="B3164" s="44"/>
      <c r="C3164" s="291" t="s">
        <v>6060</v>
      </c>
      <c r="D3164" s="38"/>
      <c r="E3164" s="38"/>
      <c r="F3164" s="38"/>
      <c r="G3164" s="38"/>
      <c r="H3164" s="44"/>
    </row>
    <row r="3165" spans="1:8" s="2" customFormat="1" ht="16.8" customHeight="1">
      <c r="A3165" s="38"/>
      <c r="B3165" s="44"/>
      <c r="C3165" s="289" t="s">
        <v>2741</v>
      </c>
      <c r="D3165" s="289" t="s">
        <v>2742</v>
      </c>
      <c r="E3165" s="17" t="s">
        <v>355</v>
      </c>
      <c r="F3165" s="290">
        <v>3.482</v>
      </c>
      <c r="G3165" s="38"/>
      <c r="H3165" s="44"/>
    </row>
    <row r="3166" spans="1:8" s="2" customFormat="1" ht="16.8" customHeight="1">
      <c r="A3166" s="38"/>
      <c r="B3166" s="44"/>
      <c r="C3166" s="285" t="s">
        <v>3811</v>
      </c>
      <c r="D3166" s="286" t="s">
        <v>3811</v>
      </c>
      <c r="E3166" s="287" t="s">
        <v>28</v>
      </c>
      <c r="F3166" s="288">
        <v>76</v>
      </c>
      <c r="G3166" s="38"/>
      <c r="H3166" s="44"/>
    </row>
    <row r="3167" spans="1:8" s="2" customFormat="1" ht="12">
      <c r="A3167" s="38"/>
      <c r="B3167" s="44"/>
      <c r="C3167" s="289" t="s">
        <v>3811</v>
      </c>
      <c r="D3167" s="289" t="s">
        <v>3812</v>
      </c>
      <c r="E3167" s="17" t="s">
        <v>28</v>
      </c>
      <c r="F3167" s="290">
        <v>76</v>
      </c>
      <c r="G3167" s="38"/>
      <c r="H3167" s="44"/>
    </row>
    <row r="3168" spans="1:8" s="2" customFormat="1" ht="16.8" customHeight="1">
      <c r="A3168" s="38"/>
      <c r="B3168" s="44"/>
      <c r="C3168" s="285" t="s">
        <v>2578</v>
      </c>
      <c r="D3168" s="286" t="s">
        <v>2578</v>
      </c>
      <c r="E3168" s="287" t="s">
        <v>28</v>
      </c>
      <c r="F3168" s="288">
        <v>0.049</v>
      </c>
      <c r="G3168" s="38"/>
      <c r="H3168" s="44"/>
    </row>
    <row r="3169" spans="1:8" s="2" customFormat="1" ht="16.8" customHeight="1">
      <c r="A3169" s="38"/>
      <c r="B3169" s="44"/>
      <c r="C3169" s="289" t="s">
        <v>2578</v>
      </c>
      <c r="D3169" s="289" t="s">
        <v>2811</v>
      </c>
      <c r="E3169" s="17" t="s">
        <v>28</v>
      </c>
      <c r="F3169" s="290">
        <v>0.049</v>
      </c>
      <c r="G3169" s="38"/>
      <c r="H3169" s="44"/>
    </row>
    <row r="3170" spans="1:8" s="2" customFormat="1" ht="16.8" customHeight="1">
      <c r="A3170" s="38"/>
      <c r="B3170" s="44"/>
      <c r="C3170" s="291" t="s">
        <v>6060</v>
      </c>
      <c r="D3170" s="38"/>
      <c r="E3170" s="38"/>
      <c r="F3170" s="38"/>
      <c r="G3170" s="38"/>
      <c r="H3170" s="44"/>
    </row>
    <row r="3171" spans="1:8" s="2" customFormat="1" ht="16.8" customHeight="1">
      <c r="A3171" s="38"/>
      <c r="B3171" s="44"/>
      <c r="C3171" s="289" t="s">
        <v>2741</v>
      </c>
      <c r="D3171" s="289" t="s">
        <v>2742</v>
      </c>
      <c r="E3171" s="17" t="s">
        <v>355</v>
      </c>
      <c r="F3171" s="290">
        <v>3.482</v>
      </c>
      <c r="G3171" s="38"/>
      <c r="H3171" s="44"/>
    </row>
    <row r="3172" spans="1:8" s="2" customFormat="1" ht="26.4" customHeight="1">
      <c r="A3172" s="38"/>
      <c r="B3172" s="44"/>
      <c r="C3172" s="284" t="s">
        <v>6074</v>
      </c>
      <c r="D3172" s="284" t="s">
        <v>89</v>
      </c>
      <c r="E3172" s="38"/>
      <c r="F3172" s="38"/>
      <c r="G3172" s="38"/>
      <c r="H3172" s="44"/>
    </row>
    <row r="3173" spans="1:8" s="2" customFormat="1" ht="16.8" customHeight="1">
      <c r="A3173" s="38"/>
      <c r="B3173" s="44"/>
      <c r="C3173" s="285" t="s">
        <v>371</v>
      </c>
      <c r="D3173" s="286" t="s">
        <v>371</v>
      </c>
      <c r="E3173" s="287" t="s">
        <v>28</v>
      </c>
      <c r="F3173" s="288">
        <v>1</v>
      </c>
      <c r="G3173" s="38"/>
      <c r="H3173" s="44"/>
    </row>
    <row r="3174" spans="1:8" s="2" customFormat="1" ht="12">
      <c r="A3174" s="38"/>
      <c r="B3174" s="44"/>
      <c r="C3174" s="289" t="s">
        <v>371</v>
      </c>
      <c r="D3174" s="289" t="s">
        <v>3947</v>
      </c>
      <c r="E3174" s="17" t="s">
        <v>28</v>
      </c>
      <c r="F3174" s="290">
        <v>1</v>
      </c>
      <c r="G3174" s="38"/>
      <c r="H3174" s="44"/>
    </row>
    <row r="3175" spans="1:8" s="2" customFormat="1" ht="16.8" customHeight="1">
      <c r="A3175" s="38"/>
      <c r="B3175" s="44"/>
      <c r="C3175" s="291" t="s">
        <v>6060</v>
      </c>
      <c r="D3175" s="38"/>
      <c r="E3175" s="38"/>
      <c r="F3175" s="38"/>
      <c r="G3175" s="38"/>
      <c r="H3175" s="44"/>
    </row>
    <row r="3176" spans="1:8" s="2" customFormat="1" ht="16.8" customHeight="1">
      <c r="A3176" s="38"/>
      <c r="B3176" s="44"/>
      <c r="C3176" s="289" t="s">
        <v>3944</v>
      </c>
      <c r="D3176" s="289" t="s">
        <v>3945</v>
      </c>
      <c r="E3176" s="17" t="s">
        <v>534</v>
      </c>
      <c r="F3176" s="290">
        <v>1</v>
      </c>
      <c r="G3176" s="38"/>
      <c r="H3176" s="44"/>
    </row>
    <row r="3177" spans="1:8" s="2" customFormat="1" ht="16.8" customHeight="1">
      <c r="A3177" s="38"/>
      <c r="B3177" s="44"/>
      <c r="C3177" s="285" t="s">
        <v>2535</v>
      </c>
      <c r="D3177" s="286" t="s">
        <v>2535</v>
      </c>
      <c r="E3177" s="287" t="s">
        <v>28</v>
      </c>
      <c r="F3177" s="288">
        <v>1</v>
      </c>
      <c r="G3177" s="38"/>
      <c r="H3177" s="44"/>
    </row>
    <row r="3178" spans="1:8" s="2" customFormat="1" ht="16.8" customHeight="1">
      <c r="A3178" s="38"/>
      <c r="B3178" s="44"/>
      <c r="C3178" s="289" t="s">
        <v>2535</v>
      </c>
      <c r="D3178" s="289" t="s">
        <v>3948</v>
      </c>
      <c r="E3178" s="17" t="s">
        <v>28</v>
      </c>
      <c r="F3178" s="290">
        <v>1</v>
      </c>
      <c r="G3178" s="38"/>
      <c r="H3178" s="44"/>
    </row>
    <row r="3179" spans="1:8" s="2" customFormat="1" ht="26.4" customHeight="1">
      <c r="A3179" s="38"/>
      <c r="B3179" s="44"/>
      <c r="C3179" s="284" t="s">
        <v>6075</v>
      </c>
      <c r="D3179" s="284" t="s">
        <v>104</v>
      </c>
      <c r="E3179" s="38"/>
      <c r="F3179" s="38"/>
      <c r="G3179" s="38"/>
      <c r="H3179" s="44"/>
    </row>
    <row r="3180" spans="1:8" s="2" customFormat="1" ht="16.8" customHeight="1">
      <c r="A3180" s="38"/>
      <c r="B3180" s="44"/>
      <c r="C3180" s="285" t="s">
        <v>360</v>
      </c>
      <c r="D3180" s="286" t="s">
        <v>360</v>
      </c>
      <c r="E3180" s="287" t="s">
        <v>28</v>
      </c>
      <c r="F3180" s="288">
        <v>3</v>
      </c>
      <c r="G3180" s="38"/>
      <c r="H3180" s="44"/>
    </row>
    <row r="3181" spans="1:8" s="2" customFormat="1" ht="16.8" customHeight="1">
      <c r="A3181" s="38"/>
      <c r="B3181" s="44"/>
      <c r="C3181" s="289" t="s">
        <v>28</v>
      </c>
      <c r="D3181" s="289" t="s">
        <v>4970</v>
      </c>
      <c r="E3181" s="17" t="s">
        <v>28</v>
      </c>
      <c r="F3181" s="290">
        <v>0</v>
      </c>
      <c r="G3181" s="38"/>
      <c r="H3181" s="44"/>
    </row>
    <row r="3182" spans="1:8" s="2" customFormat="1" ht="16.8" customHeight="1">
      <c r="A3182" s="38"/>
      <c r="B3182" s="44"/>
      <c r="C3182" s="289" t="s">
        <v>360</v>
      </c>
      <c r="D3182" s="289" t="s">
        <v>367</v>
      </c>
      <c r="E3182" s="17" t="s">
        <v>28</v>
      </c>
      <c r="F3182" s="290">
        <v>3</v>
      </c>
      <c r="G3182" s="38"/>
      <c r="H3182" s="44"/>
    </row>
    <row r="3183" spans="1:8" s="2" customFormat="1" ht="16.8" customHeight="1">
      <c r="A3183" s="38"/>
      <c r="B3183" s="44"/>
      <c r="C3183" s="285" t="s">
        <v>421</v>
      </c>
      <c r="D3183" s="286" t="s">
        <v>421</v>
      </c>
      <c r="E3183" s="287" t="s">
        <v>28</v>
      </c>
      <c r="F3183" s="288">
        <v>1</v>
      </c>
      <c r="G3183" s="38"/>
      <c r="H3183" s="44"/>
    </row>
    <row r="3184" spans="1:8" s="2" customFormat="1" ht="16.8" customHeight="1">
      <c r="A3184" s="38"/>
      <c r="B3184" s="44"/>
      <c r="C3184" s="289" t="s">
        <v>28</v>
      </c>
      <c r="D3184" s="289" t="s">
        <v>4970</v>
      </c>
      <c r="E3184" s="17" t="s">
        <v>28</v>
      </c>
      <c r="F3184" s="290">
        <v>0</v>
      </c>
      <c r="G3184" s="38"/>
      <c r="H3184" s="44"/>
    </row>
    <row r="3185" spans="1:8" s="2" customFormat="1" ht="16.8" customHeight="1">
      <c r="A3185" s="38"/>
      <c r="B3185" s="44"/>
      <c r="C3185" s="289" t="s">
        <v>421</v>
      </c>
      <c r="D3185" s="289" t="s">
        <v>82</v>
      </c>
      <c r="E3185" s="17" t="s">
        <v>28</v>
      </c>
      <c r="F3185" s="290">
        <v>1</v>
      </c>
      <c r="G3185" s="38"/>
      <c r="H3185" s="44"/>
    </row>
    <row r="3186" spans="1:8" s="2" customFormat="1" ht="16.8" customHeight="1">
      <c r="A3186" s="38"/>
      <c r="B3186" s="44"/>
      <c r="C3186" s="285" t="s">
        <v>426</v>
      </c>
      <c r="D3186" s="286" t="s">
        <v>426</v>
      </c>
      <c r="E3186" s="287" t="s">
        <v>28</v>
      </c>
      <c r="F3186" s="288">
        <v>1</v>
      </c>
      <c r="G3186" s="38"/>
      <c r="H3186" s="44"/>
    </row>
    <row r="3187" spans="1:8" s="2" customFormat="1" ht="16.8" customHeight="1">
      <c r="A3187" s="38"/>
      <c r="B3187" s="44"/>
      <c r="C3187" s="289" t="s">
        <v>28</v>
      </c>
      <c r="D3187" s="289" t="s">
        <v>4970</v>
      </c>
      <c r="E3187" s="17" t="s">
        <v>28</v>
      </c>
      <c r="F3187" s="290">
        <v>0</v>
      </c>
      <c r="G3187" s="38"/>
      <c r="H3187" s="44"/>
    </row>
    <row r="3188" spans="1:8" s="2" customFormat="1" ht="16.8" customHeight="1">
      <c r="A3188" s="38"/>
      <c r="B3188" s="44"/>
      <c r="C3188" s="289" t="s">
        <v>426</v>
      </c>
      <c r="D3188" s="289" t="s">
        <v>82</v>
      </c>
      <c r="E3188" s="17" t="s">
        <v>28</v>
      </c>
      <c r="F3188" s="290">
        <v>1</v>
      </c>
      <c r="G3188" s="38"/>
      <c r="H3188" s="44"/>
    </row>
    <row r="3189" spans="1:8" s="2" customFormat="1" ht="16.8" customHeight="1">
      <c r="A3189" s="38"/>
      <c r="B3189" s="44"/>
      <c r="C3189" s="285" t="s">
        <v>432</v>
      </c>
      <c r="D3189" s="286" t="s">
        <v>432</v>
      </c>
      <c r="E3189" s="287" t="s">
        <v>28</v>
      </c>
      <c r="F3189" s="288">
        <v>1</v>
      </c>
      <c r="G3189" s="38"/>
      <c r="H3189" s="44"/>
    </row>
    <row r="3190" spans="1:8" s="2" customFormat="1" ht="16.8" customHeight="1">
      <c r="A3190" s="38"/>
      <c r="B3190" s="44"/>
      <c r="C3190" s="289" t="s">
        <v>28</v>
      </c>
      <c r="D3190" s="289" t="s">
        <v>4970</v>
      </c>
      <c r="E3190" s="17" t="s">
        <v>28</v>
      </c>
      <c r="F3190" s="290">
        <v>0</v>
      </c>
      <c r="G3190" s="38"/>
      <c r="H3190" s="44"/>
    </row>
    <row r="3191" spans="1:8" s="2" customFormat="1" ht="16.8" customHeight="1">
      <c r="A3191" s="38"/>
      <c r="B3191" s="44"/>
      <c r="C3191" s="289" t="s">
        <v>432</v>
      </c>
      <c r="D3191" s="289" t="s">
        <v>82</v>
      </c>
      <c r="E3191" s="17" t="s">
        <v>28</v>
      </c>
      <c r="F3191" s="290">
        <v>1</v>
      </c>
      <c r="G3191" s="38"/>
      <c r="H3191" s="44"/>
    </row>
    <row r="3192" spans="1:8" s="2" customFormat="1" ht="16.8" customHeight="1">
      <c r="A3192" s="38"/>
      <c r="B3192" s="44"/>
      <c r="C3192" s="285" t="s">
        <v>437</v>
      </c>
      <c r="D3192" s="286" t="s">
        <v>437</v>
      </c>
      <c r="E3192" s="287" t="s">
        <v>28</v>
      </c>
      <c r="F3192" s="288">
        <v>1</v>
      </c>
      <c r="G3192" s="38"/>
      <c r="H3192" s="44"/>
    </row>
    <row r="3193" spans="1:8" s="2" customFormat="1" ht="16.8" customHeight="1">
      <c r="A3193" s="38"/>
      <c r="B3193" s="44"/>
      <c r="C3193" s="289" t="s">
        <v>28</v>
      </c>
      <c r="D3193" s="289" t="s">
        <v>4970</v>
      </c>
      <c r="E3193" s="17" t="s">
        <v>28</v>
      </c>
      <c r="F3193" s="290">
        <v>0</v>
      </c>
      <c r="G3193" s="38"/>
      <c r="H3193" s="44"/>
    </row>
    <row r="3194" spans="1:8" s="2" customFormat="1" ht="16.8" customHeight="1">
      <c r="A3194" s="38"/>
      <c r="B3194" s="44"/>
      <c r="C3194" s="289" t="s">
        <v>437</v>
      </c>
      <c r="D3194" s="289" t="s">
        <v>82</v>
      </c>
      <c r="E3194" s="17" t="s">
        <v>28</v>
      </c>
      <c r="F3194" s="290">
        <v>1</v>
      </c>
      <c r="G3194" s="38"/>
      <c r="H3194" s="44"/>
    </row>
    <row r="3195" spans="1:8" s="2" customFormat="1" ht="16.8" customHeight="1">
      <c r="A3195" s="38"/>
      <c r="B3195" s="44"/>
      <c r="C3195" s="285" t="s">
        <v>442</v>
      </c>
      <c r="D3195" s="286" t="s">
        <v>442</v>
      </c>
      <c r="E3195" s="287" t="s">
        <v>28</v>
      </c>
      <c r="F3195" s="288">
        <v>0.2</v>
      </c>
      <c r="G3195" s="38"/>
      <c r="H3195" s="44"/>
    </row>
    <row r="3196" spans="1:8" s="2" customFormat="1" ht="16.8" customHeight="1">
      <c r="A3196" s="38"/>
      <c r="B3196" s="44"/>
      <c r="C3196" s="289" t="s">
        <v>442</v>
      </c>
      <c r="D3196" s="289" t="s">
        <v>5012</v>
      </c>
      <c r="E3196" s="17" t="s">
        <v>28</v>
      </c>
      <c r="F3196" s="290">
        <v>0.2</v>
      </c>
      <c r="G3196" s="38"/>
      <c r="H3196" s="44"/>
    </row>
    <row r="3197" spans="1:8" s="2" customFormat="1" ht="16.8" customHeight="1">
      <c r="A3197" s="38"/>
      <c r="B3197" s="44"/>
      <c r="C3197" s="285" t="s">
        <v>365</v>
      </c>
      <c r="D3197" s="286" t="s">
        <v>365</v>
      </c>
      <c r="E3197" s="287" t="s">
        <v>28</v>
      </c>
      <c r="F3197" s="288">
        <v>1</v>
      </c>
      <c r="G3197" s="38"/>
      <c r="H3197" s="44"/>
    </row>
    <row r="3198" spans="1:8" s="2" customFormat="1" ht="16.8" customHeight="1">
      <c r="A3198" s="38"/>
      <c r="B3198" s="44"/>
      <c r="C3198" s="289" t="s">
        <v>28</v>
      </c>
      <c r="D3198" s="289" t="s">
        <v>4970</v>
      </c>
      <c r="E3198" s="17" t="s">
        <v>28</v>
      </c>
      <c r="F3198" s="290">
        <v>0</v>
      </c>
      <c r="G3198" s="38"/>
      <c r="H3198" s="44"/>
    </row>
    <row r="3199" spans="1:8" s="2" customFormat="1" ht="16.8" customHeight="1">
      <c r="A3199" s="38"/>
      <c r="B3199" s="44"/>
      <c r="C3199" s="289" t="s">
        <v>365</v>
      </c>
      <c r="D3199" s="289" t="s">
        <v>82</v>
      </c>
      <c r="E3199" s="17" t="s">
        <v>28</v>
      </c>
      <c r="F3199" s="290">
        <v>1</v>
      </c>
      <c r="G3199" s="38"/>
      <c r="H3199" s="44"/>
    </row>
    <row r="3200" spans="1:8" s="2" customFormat="1" ht="16.8" customHeight="1">
      <c r="A3200" s="38"/>
      <c r="B3200" s="44"/>
      <c r="C3200" s="285" t="s">
        <v>371</v>
      </c>
      <c r="D3200" s="286" t="s">
        <v>371</v>
      </c>
      <c r="E3200" s="287" t="s">
        <v>28</v>
      </c>
      <c r="F3200" s="288">
        <v>1</v>
      </c>
      <c r="G3200" s="38"/>
      <c r="H3200" s="44"/>
    </row>
    <row r="3201" spans="1:8" s="2" customFormat="1" ht="16.8" customHeight="1">
      <c r="A3201" s="38"/>
      <c r="B3201" s="44"/>
      <c r="C3201" s="289" t="s">
        <v>28</v>
      </c>
      <c r="D3201" s="289" t="s">
        <v>4970</v>
      </c>
      <c r="E3201" s="17" t="s">
        <v>28</v>
      </c>
      <c r="F3201" s="290">
        <v>0</v>
      </c>
      <c r="G3201" s="38"/>
      <c r="H3201" s="44"/>
    </row>
    <row r="3202" spans="1:8" s="2" customFormat="1" ht="16.8" customHeight="1">
      <c r="A3202" s="38"/>
      <c r="B3202" s="44"/>
      <c r="C3202" s="289" t="s">
        <v>371</v>
      </c>
      <c r="D3202" s="289" t="s">
        <v>82</v>
      </c>
      <c r="E3202" s="17" t="s">
        <v>28</v>
      </c>
      <c r="F3202" s="290">
        <v>1</v>
      </c>
      <c r="G3202" s="38"/>
      <c r="H3202" s="44"/>
    </row>
    <row r="3203" spans="1:8" s="2" customFormat="1" ht="16.8" customHeight="1">
      <c r="A3203" s="38"/>
      <c r="B3203" s="44"/>
      <c r="C3203" s="285" t="s">
        <v>375</v>
      </c>
      <c r="D3203" s="286" t="s">
        <v>375</v>
      </c>
      <c r="E3203" s="287" t="s">
        <v>28</v>
      </c>
      <c r="F3203" s="288">
        <v>26.2</v>
      </c>
      <c r="G3203" s="38"/>
      <c r="H3203" s="44"/>
    </row>
    <row r="3204" spans="1:8" s="2" customFormat="1" ht="16.8" customHeight="1">
      <c r="A3204" s="38"/>
      <c r="B3204" s="44"/>
      <c r="C3204" s="289" t="s">
        <v>28</v>
      </c>
      <c r="D3204" s="289" t="s">
        <v>4970</v>
      </c>
      <c r="E3204" s="17" t="s">
        <v>28</v>
      </c>
      <c r="F3204" s="290">
        <v>0</v>
      </c>
      <c r="G3204" s="38"/>
      <c r="H3204" s="44"/>
    </row>
    <row r="3205" spans="1:8" s="2" customFormat="1" ht="16.8" customHeight="1">
      <c r="A3205" s="38"/>
      <c r="B3205" s="44"/>
      <c r="C3205" s="289" t="s">
        <v>375</v>
      </c>
      <c r="D3205" s="289" t="s">
        <v>4980</v>
      </c>
      <c r="E3205" s="17" t="s">
        <v>28</v>
      </c>
      <c r="F3205" s="290">
        <v>26.2</v>
      </c>
      <c r="G3205" s="38"/>
      <c r="H3205" s="44"/>
    </row>
    <row r="3206" spans="1:8" s="2" customFormat="1" ht="16.8" customHeight="1">
      <c r="A3206" s="38"/>
      <c r="B3206" s="44"/>
      <c r="C3206" s="285" t="s">
        <v>380</v>
      </c>
      <c r="D3206" s="286" t="s">
        <v>380</v>
      </c>
      <c r="E3206" s="287" t="s">
        <v>28</v>
      </c>
      <c r="F3206" s="288">
        <v>26.2</v>
      </c>
      <c r="G3206" s="38"/>
      <c r="H3206" s="44"/>
    </row>
    <row r="3207" spans="1:8" s="2" customFormat="1" ht="16.8" customHeight="1">
      <c r="A3207" s="38"/>
      <c r="B3207" s="44"/>
      <c r="C3207" s="289" t="s">
        <v>380</v>
      </c>
      <c r="D3207" s="289" t="s">
        <v>4984</v>
      </c>
      <c r="E3207" s="17" t="s">
        <v>28</v>
      </c>
      <c r="F3207" s="290">
        <v>26.2</v>
      </c>
      <c r="G3207" s="38"/>
      <c r="H3207" s="44"/>
    </row>
    <row r="3208" spans="1:8" s="2" customFormat="1" ht="16.8" customHeight="1">
      <c r="A3208" s="38"/>
      <c r="B3208" s="44"/>
      <c r="C3208" s="285" t="s">
        <v>389</v>
      </c>
      <c r="D3208" s="286" t="s">
        <v>389</v>
      </c>
      <c r="E3208" s="287" t="s">
        <v>28</v>
      </c>
      <c r="F3208" s="288">
        <v>26.2</v>
      </c>
      <c r="G3208" s="38"/>
      <c r="H3208" s="44"/>
    </row>
    <row r="3209" spans="1:8" s="2" customFormat="1" ht="16.8" customHeight="1">
      <c r="A3209" s="38"/>
      <c r="B3209" s="44"/>
      <c r="C3209" s="289" t="s">
        <v>389</v>
      </c>
      <c r="D3209" s="289" t="s">
        <v>4984</v>
      </c>
      <c r="E3209" s="17" t="s">
        <v>28</v>
      </c>
      <c r="F3209" s="290">
        <v>26.2</v>
      </c>
      <c r="G3209" s="38"/>
      <c r="H3209" s="44"/>
    </row>
    <row r="3210" spans="1:8" s="2" customFormat="1" ht="16.8" customHeight="1">
      <c r="A3210" s="38"/>
      <c r="B3210" s="44"/>
      <c r="C3210" s="285" t="s">
        <v>400</v>
      </c>
      <c r="D3210" s="286" t="s">
        <v>400</v>
      </c>
      <c r="E3210" s="287" t="s">
        <v>28</v>
      </c>
      <c r="F3210" s="288">
        <v>3</v>
      </c>
      <c r="G3210" s="38"/>
      <c r="H3210" s="44"/>
    </row>
    <row r="3211" spans="1:8" s="2" customFormat="1" ht="16.8" customHeight="1">
      <c r="A3211" s="38"/>
      <c r="B3211" s="44"/>
      <c r="C3211" s="289" t="s">
        <v>400</v>
      </c>
      <c r="D3211" s="289" t="s">
        <v>367</v>
      </c>
      <c r="E3211" s="17" t="s">
        <v>28</v>
      </c>
      <c r="F3211" s="290">
        <v>3</v>
      </c>
      <c r="G3211" s="38"/>
      <c r="H3211" s="44"/>
    </row>
    <row r="3212" spans="1:8" s="2" customFormat="1" ht="16.8" customHeight="1">
      <c r="A3212" s="38"/>
      <c r="B3212" s="44"/>
      <c r="C3212" s="285" t="s">
        <v>409</v>
      </c>
      <c r="D3212" s="286" t="s">
        <v>409</v>
      </c>
      <c r="E3212" s="287" t="s">
        <v>28</v>
      </c>
      <c r="F3212" s="288">
        <v>2</v>
      </c>
      <c r="G3212" s="38"/>
      <c r="H3212" s="44"/>
    </row>
    <row r="3213" spans="1:8" s="2" customFormat="1" ht="16.8" customHeight="1">
      <c r="A3213" s="38"/>
      <c r="B3213" s="44"/>
      <c r="C3213" s="289" t="s">
        <v>28</v>
      </c>
      <c r="D3213" s="289" t="s">
        <v>4970</v>
      </c>
      <c r="E3213" s="17" t="s">
        <v>28</v>
      </c>
      <c r="F3213" s="290">
        <v>0</v>
      </c>
      <c r="G3213" s="38"/>
      <c r="H3213" s="44"/>
    </row>
    <row r="3214" spans="1:8" s="2" customFormat="1" ht="16.8" customHeight="1">
      <c r="A3214" s="38"/>
      <c r="B3214" s="44"/>
      <c r="C3214" s="289" t="s">
        <v>409</v>
      </c>
      <c r="D3214" s="289" t="s">
        <v>138</v>
      </c>
      <c r="E3214" s="17" t="s">
        <v>28</v>
      </c>
      <c r="F3214" s="290">
        <v>2</v>
      </c>
      <c r="G3214" s="38"/>
      <c r="H3214" s="44"/>
    </row>
    <row r="3215" spans="1:8" s="2" customFormat="1" ht="16.8" customHeight="1">
      <c r="A3215" s="38"/>
      <c r="B3215" s="44"/>
      <c r="C3215" s="285" t="s">
        <v>415</v>
      </c>
      <c r="D3215" s="286" t="s">
        <v>415</v>
      </c>
      <c r="E3215" s="287" t="s">
        <v>28</v>
      </c>
      <c r="F3215" s="288">
        <v>1</v>
      </c>
      <c r="G3215" s="38"/>
      <c r="H3215" s="44"/>
    </row>
    <row r="3216" spans="1:8" s="2" customFormat="1" ht="16.8" customHeight="1">
      <c r="A3216" s="38"/>
      <c r="B3216" s="44"/>
      <c r="C3216" s="289" t="s">
        <v>28</v>
      </c>
      <c r="D3216" s="289" t="s">
        <v>4970</v>
      </c>
      <c r="E3216" s="17" t="s">
        <v>28</v>
      </c>
      <c r="F3216" s="290">
        <v>0</v>
      </c>
      <c r="G3216" s="38"/>
      <c r="H3216" s="44"/>
    </row>
    <row r="3217" spans="1:8" s="2" customFormat="1" ht="16.8" customHeight="1">
      <c r="A3217" s="38"/>
      <c r="B3217" s="44"/>
      <c r="C3217" s="289" t="s">
        <v>415</v>
      </c>
      <c r="D3217" s="289" t="s">
        <v>82</v>
      </c>
      <c r="E3217" s="17" t="s">
        <v>28</v>
      </c>
      <c r="F3217" s="290">
        <v>1</v>
      </c>
      <c r="G3217" s="38"/>
      <c r="H3217" s="44"/>
    </row>
    <row r="3218" spans="1:8" s="2" customFormat="1" ht="26.4" customHeight="1">
      <c r="A3218" s="38"/>
      <c r="B3218" s="44"/>
      <c r="C3218" s="284" t="s">
        <v>6076</v>
      </c>
      <c r="D3218" s="284" t="s">
        <v>107</v>
      </c>
      <c r="E3218" s="38"/>
      <c r="F3218" s="38"/>
      <c r="G3218" s="38"/>
      <c r="H3218" s="44"/>
    </row>
    <row r="3219" spans="1:8" s="2" customFormat="1" ht="16.8" customHeight="1">
      <c r="A3219" s="38"/>
      <c r="B3219" s="44"/>
      <c r="C3219" s="285" t="s">
        <v>360</v>
      </c>
      <c r="D3219" s="286" t="s">
        <v>360</v>
      </c>
      <c r="E3219" s="287" t="s">
        <v>28</v>
      </c>
      <c r="F3219" s="288">
        <v>4.68</v>
      </c>
      <c r="G3219" s="38"/>
      <c r="H3219" s="44"/>
    </row>
    <row r="3220" spans="1:8" s="2" customFormat="1" ht="16.8" customHeight="1">
      <c r="A3220" s="38"/>
      <c r="B3220" s="44"/>
      <c r="C3220" s="289" t="s">
        <v>28</v>
      </c>
      <c r="D3220" s="289" t="s">
        <v>5022</v>
      </c>
      <c r="E3220" s="17" t="s">
        <v>28</v>
      </c>
      <c r="F3220" s="290">
        <v>0</v>
      </c>
      <c r="G3220" s="38"/>
      <c r="H3220" s="44"/>
    </row>
    <row r="3221" spans="1:8" s="2" customFormat="1" ht="16.8" customHeight="1">
      <c r="A3221" s="38"/>
      <c r="B3221" s="44"/>
      <c r="C3221" s="289" t="s">
        <v>28</v>
      </c>
      <c r="D3221" s="289" t="s">
        <v>5023</v>
      </c>
      <c r="E3221" s="17" t="s">
        <v>28</v>
      </c>
      <c r="F3221" s="290">
        <v>0</v>
      </c>
      <c r="G3221" s="38"/>
      <c r="H3221" s="44"/>
    </row>
    <row r="3222" spans="1:8" s="2" customFormat="1" ht="16.8" customHeight="1">
      <c r="A3222" s="38"/>
      <c r="B3222" s="44"/>
      <c r="C3222" s="289" t="s">
        <v>360</v>
      </c>
      <c r="D3222" s="289" t="s">
        <v>5024</v>
      </c>
      <c r="E3222" s="17" t="s">
        <v>28</v>
      </c>
      <c r="F3222" s="290">
        <v>4.68</v>
      </c>
      <c r="G3222" s="38"/>
      <c r="H3222" s="44"/>
    </row>
    <row r="3223" spans="1:8" s="2" customFormat="1" ht="16.8" customHeight="1">
      <c r="A3223" s="38"/>
      <c r="B3223" s="44"/>
      <c r="C3223" s="285" t="s">
        <v>421</v>
      </c>
      <c r="D3223" s="286" t="s">
        <v>421</v>
      </c>
      <c r="E3223" s="287" t="s">
        <v>28</v>
      </c>
      <c r="F3223" s="288">
        <v>2.911</v>
      </c>
      <c r="G3223" s="38"/>
      <c r="H3223" s="44"/>
    </row>
    <row r="3224" spans="1:8" s="2" customFormat="1" ht="16.8" customHeight="1">
      <c r="A3224" s="38"/>
      <c r="B3224" s="44"/>
      <c r="C3224" s="289" t="s">
        <v>421</v>
      </c>
      <c r="D3224" s="289" t="s">
        <v>5052</v>
      </c>
      <c r="E3224" s="17" t="s">
        <v>28</v>
      </c>
      <c r="F3224" s="290">
        <v>2.911</v>
      </c>
      <c r="G3224" s="38"/>
      <c r="H3224" s="44"/>
    </row>
    <row r="3225" spans="1:8" s="2" customFormat="1" ht="16.8" customHeight="1">
      <c r="A3225" s="38"/>
      <c r="B3225" s="44"/>
      <c r="C3225" s="285" t="s">
        <v>426</v>
      </c>
      <c r="D3225" s="286" t="s">
        <v>426</v>
      </c>
      <c r="E3225" s="287" t="s">
        <v>28</v>
      </c>
      <c r="F3225" s="288">
        <v>2.911</v>
      </c>
      <c r="G3225" s="38"/>
      <c r="H3225" s="44"/>
    </row>
    <row r="3226" spans="1:8" s="2" customFormat="1" ht="16.8" customHeight="1">
      <c r="A3226" s="38"/>
      <c r="B3226" s="44"/>
      <c r="C3226" s="289" t="s">
        <v>426</v>
      </c>
      <c r="D3226" s="289" t="s">
        <v>5052</v>
      </c>
      <c r="E3226" s="17" t="s">
        <v>28</v>
      </c>
      <c r="F3226" s="290">
        <v>2.911</v>
      </c>
      <c r="G3226" s="38"/>
      <c r="H3226" s="44"/>
    </row>
    <row r="3227" spans="1:8" s="2" customFormat="1" ht="16.8" customHeight="1">
      <c r="A3227" s="38"/>
      <c r="B3227" s="44"/>
      <c r="C3227" s="285" t="s">
        <v>432</v>
      </c>
      <c r="D3227" s="286" t="s">
        <v>432</v>
      </c>
      <c r="E3227" s="287" t="s">
        <v>28</v>
      </c>
      <c r="F3227" s="288">
        <v>9.36</v>
      </c>
      <c r="G3227" s="38"/>
      <c r="H3227" s="44"/>
    </row>
    <row r="3228" spans="1:8" s="2" customFormat="1" ht="16.8" customHeight="1">
      <c r="A3228" s="38"/>
      <c r="B3228" s="44"/>
      <c r="C3228" s="289" t="s">
        <v>432</v>
      </c>
      <c r="D3228" s="289" t="s">
        <v>5045</v>
      </c>
      <c r="E3228" s="17" t="s">
        <v>28</v>
      </c>
      <c r="F3228" s="290">
        <v>9.36</v>
      </c>
      <c r="G3228" s="38"/>
      <c r="H3228" s="44"/>
    </row>
    <row r="3229" spans="1:8" s="2" customFormat="1" ht="16.8" customHeight="1">
      <c r="A3229" s="38"/>
      <c r="B3229" s="44"/>
      <c r="C3229" s="291" t="s">
        <v>6060</v>
      </c>
      <c r="D3229" s="38"/>
      <c r="E3229" s="38"/>
      <c r="F3229" s="38"/>
      <c r="G3229" s="38"/>
      <c r="H3229" s="44"/>
    </row>
    <row r="3230" spans="1:8" s="2" customFormat="1" ht="12">
      <c r="A3230" s="38"/>
      <c r="B3230" s="44"/>
      <c r="C3230" s="289" t="s">
        <v>473</v>
      </c>
      <c r="D3230" s="289" t="s">
        <v>474</v>
      </c>
      <c r="E3230" s="17" t="s">
        <v>355</v>
      </c>
      <c r="F3230" s="290">
        <v>6.449</v>
      </c>
      <c r="G3230" s="38"/>
      <c r="H3230" s="44"/>
    </row>
    <row r="3231" spans="1:8" s="2" customFormat="1" ht="16.8" customHeight="1">
      <c r="A3231" s="38"/>
      <c r="B3231" s="44"/>
      <c r="C3231" s="285" t="s">
        <v>437</v>
      </c>
      <c r="D3231" s="286" t="s">
        <v>437</v>
      </c>
      <c r="E3231" s="287" t="s">
        <v>28</v>
      </c>
      <c r="F3231" s="288">
        <v>6.449</v>
      </c>
      <c r="G3231" s="38"/>
      <c r="H3231" s="44"/>
    </row>
    <row r="3232" spans="1:8" s="2" customFormat="1" ht="16.8" customHeight="1">
      <c r="A3232" s="38"/>
      <c r="B3232" s="44"/>
      <c r="C3232" s="289" t="s">
        <v>437</v>
      </c>
      <c r="D3232" s="289" t="s">
        <v>5065</v>
      </c>
      <c r="E3232" s="17" t="s">
        <v>28</v>
      </c>
      <c r="F3232" s="290">
        <v>6.449</v>
      </c>
      <c r="G3232" s="38"/>
      <c r="H3232" s="44"/>
    </row>
    <row r="3233" spans="1:8" s="2" customFormat="1" ht="16.8" customHeight="1">
      <c r="A3233" s="38"/>
      <c r="B3233" s="44"/>
      <c r="C3233" s="285" t="s">
        <v>442</v>
      </c>
      <c r="D3233" s="286" t="s">
        <v>442</v>
      </c>
      <c r="E3233" s="287" t="s">
        <v>28</v>
      </c>
      <c r="F3233" s="288">
        <v>2.005</v>
      </c>
      <c r="G3233" s="38"/>
      <c r="H3233" s="44"/>
    </row>
    <row r="3234" spans="1:8" s="2" customFormat="1" ht="16.8" customHeight="1">
      <c r="A3234" s="38"/>
      <c r="B3234" s="44"/>
      <c r="C3234" s="289" t="s">
        <v>28</v>
      </c>
      <c r="D3234" s="289" t="s">
        <v>5022</v>
      </c>
      <c r="E3234" s="17" t="s">
        <v>28</v>
      </c>
      <c r="F3234" s="290">
        <v>0</v>
      </c>
      <c r="G3234" s="38"/>
      <c r="H3234" s="44"/>
    </row>
    <row r="3235" spans="1:8" s="2" customFormat="1" ht="16.8" customHeight="1">
      <c r="A3235" s="38"/>
      <c r="B3235" s="44"/>
      <c r="C3235" s="289" t="s">
        <v>28</v>
      </c>
      <c r="D3235" s="289" t="s">
        <v>5023</v>
      </c>
      <c r="E3235" s="17" t="s">
        <v>28</v>
      </c>
      <c r="F3235" s="290">
        <v>0</v>
      </c>
      <c r="G3235" s="38"/>
      <c r="H3235" s="44"/>
    </row>
    <row r="3236" spans="1:8" s="2" customFormat="1" ht="16.8" customHeight="1">
      <c r="A3236" s="38"/>
      <c r="B3236" s="44"/>
      <c r="C3236" s="289" t="s">
        <v>442</v>
      </c>
      <c r="D3236" s="289" t="s">
        <v>5069</v>
      </c>
      <c r="E3236" s="17" t="s">
        <v>28</v>
      </c>
      <c r="F3236" s="290">
        <v>2.005</v>
      </c>
      <c r="G3236" s="38"/>
      <c r="H3236" s="44"/>
    </row>
    <row r="3237" spans="1:8" s="2" customFormat="1" ht="16.8" customHeight="1">
      <c r="A3237" s="38"/>
      <c r="B3237" s="44"/>
      <c r="C3237" s="285" t="s">
        <v>446</v>
      </c>
      <c r="D3237" s="286" t="s">
        <v>446</v>
      </c>
      <c r="E3237" s="287" t="s">
        <v>28</v>
      </c>
      <c r="F3237" s="288">
        <v>4.01</v>
      </c>
      <c r="G3237" s="38"/>
      <c r="H3237" s="44"/>
    </row>
    <row r="3238" spans="1:8" s="2" customFormat="1" ht="16.8" customHeight="1">
      <c r="A3238" s="38"/>
      <c r="B3238" s="44"/>
      <c r="C3238" s="289" t="s">
        <v>446</v>
      </c>
      <c r="D3238" s="289" t="s">
        <v>5073</v>
      </c>
      <c r="E3238" s="17" t="s">
        <v>28</v>
      </c>
      <c r="F3238" s="290">
        <v>4.01</v>
      </c>
      <c r="G3238" s="38"/>
      <c r="H3238" s="44"/>
    </row>
    <row r="3239" spans="1:8" s="2" customFormat="1" ht="16.8" customHeight="1">
      <c r="A3239" s="38"/>
      <c r="B3239" s="44"/>
      <c r="C3239" s="285" t="s">
        <v>455</v>
      </c>
      <c r="D3239" s="286" t="s">
        <v>455</v>
      </c>
      <c r="E3239" s="287" t="s">
        <v>28</v>
      </c>
      <c r="F3239" s="288">
        <v>0.906</v>
      </c>
      <c r="G3239" s="38"/>
      <c r="H3239" s="44"/>
    </row>
    <row r="3240" spans="1:8" s="2" customFormat="1" ht="16.8" customHeight="1">
      <c r="A3240" s="38"/>
      <c r="B3240" s="44"/>
      <c r="C3240" s="289" t="s">
        <v>28</v>
      </c>
      <c r="D3240" s="289" t="s">
        <v>5022</v>
      </c>
      <c r="E3240" s="17" t="s">
        <v>28</v>
      </c>
      <c r="F3240" s="290">
        <v>0</v>
      </c>
      <c r="G3240" s="38"/>
      <c r="H3240" s="44"/>
    </row>
    <row r="3241" spans="1:8" s="2" customFormat="1" ht="16.8" customHeight="1">
      <c r="A3241" s="38"/>
      <c r="B3241" s="44"/>
      <c r="C3241" s="289" t="s">
        <v>28</v>
      </c>
      <c r="D3241" s="289" t="s">
        <v>5023</v>
      </c>
      <c r="E3241" s="17" t="s">
        <v>28</v>
      </c>
      <c r="F3241" s="290">
        <v>0</v>
      </c>
      <c r="G3241" s="38"/>
      <c r="H3241" s="44"/>
    </row>
    <row r="3242" spans="1:8" s="2" customFormat="1" ht="16.8" customHeight="1">
      <c r="A3242" s="38"/>
      <c r="B3242" s="44"/>
      <c r="C3242" s="289" t="s">
        <v>455</v>
      </c>
      <c r="D3242" s="289" t="s">
        <v>5077</v>
      </c>
      <c r="E3242" s="17" t="s">
        <v>28</v>
      </c>
      <c r="F3242" s="290">
        <v>0.906</v>
      </c>
      <c r="G3242" s="38"/>
      <c r="H3242" s="44"/>
    </row>
    <row r="3243" spans="1:8" s="2" customFormat="1" ht="16.8" customHeight="1">
      <c r="A3243" s="38"/>
      <c r="B3243" s="44"/>
      <c r="C3243" s="285" t="s">
        <v>465</v>
      </c>
      <c r="D3243" s="286" t="s">
        <v>465</v>
      </c>
      <c r="E3243" s="287" t="s">
        <v>28</v>
      </c>
      <c r="F3243" s="288">
        <v>5.49</v>
      </c>
      <c r="G3243" s="38"/>
      <c r="H3243" s="44"/>
    </row>
    <row r="3244" spans="1:8" s="2" customFormat="1" ht="16.8" customHeight="1">
      <c r="A3244" s="38"/>
      <c r="B3244" s="44"/>
      <c r="C3244" s="289" t="s">
        <v>28</v>
      </c>
      <c r="D3244" s="289" t="s">
        <v>5022</v>
      </c>
      <c r="E3244" s="17" t="s">
        <v>28</v>
      </c>
      <c r="F3244" s="290">
        <v>0</v>
      </c>
      <c r="G3244" s="38"/>
      <c r="H3244" s="44"/>
    </row>
    <row r="3245" spans="1:8" s="2" customFormat="1" ht="16.8" customHeight="1">
      <c r="A3245" s="38"/>
      <c r="B3245" s="44"/>
      <c r="C3245" s="289" t="s">
        <v>28</v>
      </c>
      <c r="D3245" s="289" t="s">
        <v>5023</v>
      </c>
      <c r="E3245" s="17" t="s">
        <v>28</v>
      </c>
      <c r="F3245" s="290">
        <v>0</v>
      </c>
      <c r="G3245" s="38"/>
      <c r="H3245" s="44"/>
    </row>
    <row r="3246" spans="1:8" s="2" customFormat="1" ht="16.8" customHeight="1">
      <c r="A3246" s="38"/>
      <c r="B3246" s="44"/>
      <c r="C3246" s="289" t="s">
        <v>465</v>
      </c>
      <c r="D3246" s="289" t="s">
        <v>5082</v>
      </c>
      <c r="E3246" s="17" t="s">
        <v>28</v>
      </c>
      <c r="F3246" s="290">
        <v>5.49</v>
      </c>
      <c r="G3246" s="38"/>
      <c r="H3246" s="44"/>
    </row>
    <row r="3247" spans="1:8" s="2" customFormat="1" ht="16.8" customHeight="1">
      <c r="A3247" s="38"/>
      <c r="B3247" s="44"/>
      <c r="C3247" s="285" t="s">
        <v>471</v>
      </c>
      <c r="D3247" s="286" t="s">
        <v>471</v>
      </c>
      <c r="E3247" s="287" t="s">
        <v>28</v>
      </c>
      <c r="F3247" s="288">
        <v>6.001</v>
      </c>
      <c r="G3247" s="38"/>
      <c r="H3247" s="44"/>
    </row>
    <row r="3248" spans="1:8" s="2" customFormat="1" ht="16.8" customHeight="1">
      <c r="A3248" s="38"/>
      <c r="B3248" s="44"/>
      <c r="C3248" s="289" t="s">
        <v>471</v>
      </c>
      <c r="D3248" s="289" t="s">
        <v>5086</v>
      </c>
      <c r="E3248" s="17" t="s">
        <v>28</v>
      </c>
      <c r="F3248" s="290">
        <v>6.001</v>
      </c>
      <c r="G3248" s="38"/>
      <c r="H3248" s="44"/>
    </row>
    <row r="3249" spans="1:8" s="2" customFormat="1" ht="16.8" customHeight="1">
      <c r="A3249" s="38"/>
      <c r="B3249" s="44"/>
      <c r="C3249" s="285" t="s">
        <v>476</v>
      </c>
      <c r="D3249" s="286" t="s">
        <v>476</v>
      </c>
      <c r="E3249" s="287" t="s">
        <v>28</v>
      </c>
      <c r="F3249" s="288">
        <v>5.49</v>
      </c>
      <c r="G3249" s="38"/>
      <c r="H3249" s="44"/>
    </row>
    <row r="3250" spans="1:8" s="2" customFormat="1" ht="16.8" customHeight="1">
      <c r="A3250" s="38"/>
      <c r="B3250" s="44"/>
      <c r="C3250" s="289" t="s">
        <v>476</v>
      </c>
      <c r="D3250" s="289" t="s">
        <v>5082</v>
      </c>
      <c r="E3250" s="17" t="s">
        <v>28</v>
      </c>
      <c r="F3250" s="290">
        <v>5.49</v>
      </c>
      <c r="G3250" s="38"/>
      <c r="H3250" s="44"/>
    </row>
    <row r="3251" spans="1:8" s="2" customFormat="1" ht="16.8" customHeight="1">
      <c r="A3251" s="38"/>
      <c r="B3251" s="44"/>
      <c r="C3251" s="285" t="s">
        <v>365</v>
      </c>
      <c r="D3251" s="286" t="s">
        <v>365</v>
      </c>
      <c r="E3251" s="287" t="s">
        <v>28</v>
      </c>
      <c r="F3251" s="288">
        <v>4.68</v>
      </c>
      <c r="G3251" s="38"/>
      <c r="H3251" s="44"/>
    </row>
    <row r="3252" spans="1:8" s="2" customFormat="1" ht="16.8" customHeight="1">
      <c r="A3252" s="38"/>
      <c r="B3252" s="44"/>
      <c r="C3252" s="289" t="s">
        <v>365</v>
      </c>
      <c r="D3252" s="289" t="s">
        <v>5028</v>
      </c>
      <c r="E3252" s="17" t="s">
        <v>28</v>
      </c>
      <c r="F3252" s="290">
        <v>4.68</v>
      </c>
      <c r="G3252" s="38"/>
      <c r="H3252" s="44"/>
    </row>
    <row r="3253" spans="1:8" s="2" customFormat="1" ht="16.8" customHeight="1">
      <c r="A3253" s="38"/>
      <c r="B3253" s="44"/>
      <c r="C3253" s="285" t="s">
        <v>481</v>
      </c>
      <c r="D3253" s="286" t="s">
        <v>481</v>
      </c>
      <c r="E3253" s="287" t="s">
        <v>28</v>
      </c>
      <c r="F3253" s="288">
        <v>5.49</v>
      </c>
      <c r="G3253" s="38"/>
      <c r="H3253" s="44"/>
    </row>
    <row r="3254" spans="1:8" s="2" customFormat="1" ht="16.8" customHeight="1">
      <c r="A3254" s="38"/>
      <c r="B3254" s="44"/>
      <c r="C3254" s="289" t="s">
        <v>481</v>
      </c>
      <c r="D3254" s="289" t="s">
        <v>5082</v>
      </c>
      <c r="E3254" s="17" t="s">
        <v>28</v>
      </c>
      <c r="F3254" s="290">
        <v>5.49</v>
      </c>
      <c r="G3254" s="38"/>
      <c r="H3254" s="44"/>
    </row>
    <row r="3255" spans="1:8" s="2" customFormat="1" ht="16.8" customHeight="1">
      <c r="A3255" s="38"/>
      <c r="B3255" s="44"/>
      <c r="C3255" s="285" t="s">
        <v>497</v>
      </c>
      <c r="D3255" s="286" t="s">
        <v>497</v>
      </c>
      <c r="E3255" s="287" t="s">
        <v>28</v>
      </c>
      <c r="F3255" s="288">
        <v>2</v>
      </c>
      <c r="G3255" s="38"/>
      <c r="H3255" s="44"/>
    </row>
    <row r="3256" spans="1:8" s="2" customFormat="1" ht="16.8" customHeight="1">
      <c r="A3256" s="38"/>
      <c r="B3256" s="44"/>
      <c r="C3256" s="289" t="s">
        <v>28</v>
      </c>
      <c r="D3256" s="289" t="s">
        <v>5022</v>
      </c>
      <c r="E3256" s="17" t="s">
        <v>28</v>
      </c>
      <c r="F3256" s="290">
        <v>0</v>
      </c>
      <c r="G3256" s="38"/>
      <c r="H3256" s="44"/>
    </row>
    <row r="3257" spans="1:8" s="2" customFormat="1" ht="16.8" customHeight="1">
      <c r="A3257" s="38"/>
      <c r="B3257" s="44"/>
      <c r="C3257" s="289" t="s">
        <v>28</v>
      </c>
      <c r="D3257" s="289" t="s">
        <v>5023</v>
      </c>
      <c r="E3257" s="17" t="s">
        <v>28</v>
      </c>
      <c r="F3257" s="290">
        <v>0</v>
      </c>
      <c r="G3257" s="38"/>
      <c r="H3257" s="44"/>
    </row>
    <row r="3258" spans="1:8" s="2" customFormat="1" ht="16.8" customHeight="1">
      <c r="A3258" s="38"/>
      <c r="B3258" s="44"/>
      <c r="C3258" s="289" t="s">
        <v>497</v>
      </c>
      <c r="D3258" s="289" t="s">
        <v>138</v>
      </c>
      <c r="E3258" s="17" t="s">
        <v>28</v>
      </c>
      <c r="F3258" s="290">
        <v>2</v>
      </c>
      <c r="G3258" s="38"/>
      <c r="H3258" s="44"/>
    </row>
    <row r="3259" spans="1:8" s="2" customFormat="1" ht="16.8" customHeight="1">
      <c r="A3259" s="38"/>
      <c r="B3259" s="44"/>
      <c r="C3259" s="285" t="s">
        <v>505</v>
      </c>
      <c r="D3259" s="286" t="s">
        <v>505</v>
      </c>
      <c r="E3259" s="287" t="s">
        <v>28</v>
      </c>
      <c r="F3259" s="288">
        <v>1</v>
      </c>
      <c r="G3259" s="38"/>
      <c r="H3259" s="44"/>
    </row>
    <row r="3260" spans="1:8" s="2" customFormat="1" ht="16.8" customHeight="1">
      <c r="A3260" s="38"/>
      <c r="B3260" s="44"/>
      <c r="C3260" s="289" t="s">
        <v>28</v>
      </c>
      <c r="D3260" s="289" t="s">
        <v>5022</v>
      </c>
      <c r="E3260" s="17" t="s">
        <v>28</v>
      </c>
      <c r="F3260" s="290">
        <v>0</v>
      </c>
      <c r="G3260" s="38"/>
      <c r="H3260" s="44"/>
    </row>
    <row r="3261" spans="1:8" s="2" customFormat="1" ht="16.8" customHeight="1">
      <c r="A3261" s="38"/>
      <c r="B3261" s="44"/>
      <c r="C3261" s="289" t="s">
        <v>28</v>
      </c>
      <c r="D3261" s="289" t="s">
        <v>5023</v>
      </c>
      <c r="E3261" s="17" t="s">
        <v>28</v>
      </c>
      <c r="F3261" s="290">
        <v>0</v>
      </c>
      <c r="G3261" s="38"/>
      <c r="H3261" s="44"/>
    </row>
    <row r="3262" spans="1:8" s="2" customFormat="1" ht="16.8" customHeight="1">
      <c r="A3262" s="38"/>
      <c r="B3262" s="44"/>
      <c r="C3262" s="289" t="s">
        <v>505</v>
      </c>
      <c r="D3262" s="289" t="s">
        <v>82</v>
      </c>
      <c r="E3262" s="17" t="s">
        <v>28</v>
      </c>
      <c r="F3262" s="290">
        <v>1</v>
      </c>
      <c r="G3262" s="38"/>
      <c r="H3262" s="44"/>
    </row>
    <row r="3263" spans="1:8" s="2" customFormat="1" ht="16.8" customHeight="1">
      <c r="A3263" s="38"/>
      <c r="B3263" s="44"/>
      <c r="C3263" s="285" t="s">
        <v>511</v>
      </c>
      <c r="D3263" s="286" t="s">
        <v>511</v>
      </c>
      <c r="E3263" s="287" t="s">
        <v>28</v>
      </c>
      <c r="F3263" s="288">
        <v>5.49</v>
      </c>
      <c r="G3263" s="38"/>
      <c r="H3263" s="44"/>
    </row>
    <row r="3264" spans="1:8" s="2" customFormat="1" ht="16.8" customHeight="1">
      <c r="A3264" s="38"/>
      <c r="B3264" s="44"/>
      <c r="C3264" s="289" t="s">
        <v>511</v>
      </c>
      <c r="D3264" s="289" t="s">
        <v>5082</v>
      </c>
      <c r="E3264" s="17" t="s">
        <v>28</v>
      </c>
      <c r="F3264" s="290">
        <v>5.49</v>
      </c>
      <c r="G3264" s="38"/>
      <c r="H3264" s="44"/>
    </row>
    <row r="3265" spans="1:8" s="2" customFormat="1" ht="16.8" customHeight="1">
      <c r="A3265" s="38"/>
      <c r="B3265" s="44"/>
      <c r="C3265" s="285" t="s">
        <v>517</v>
      </c>
      <c r="D3265" s="286" t="s">
        <v>517</v>
      </c>
      <c r="E3265" s="287" t="s">
        <v>28</v>
      </c>
      <c r="F3265" s="288">
        <v>16.47</v>
      </c>
      <c r="G3265" s="38"/>
      <c r="H3265" s="44"/>
    </row>
    <row r="3266" spans="1:8" s="2" customFormat="1" ht="16.8" customHeight="1">
      <c r="A3266" s="38"/>
      <c r="B3266" s="44"/>
      <c r="C3266" s="289" t="s">
        <v>517</v>
      </c>
      <c r="D3266" s="289" t="s">
        <v>5105</v>
      </c>
      <c r="E3266" s="17" t="s">
        <v>28</v>
      </c>
      <c r="F3266" s="290">
        <v>16.47</v>
      </c>
      <c r="G3266" s="38"/>
      <c r="H3266" s="44"/>
    </row>
    <row r="3267" spans="1:8" s="2" customFormat="1" ht="16.8" customHeight="1">
      <c r="A3267" s="38"/>
      <c r="B3267" s="44"/>
      <c r="C3267" s="285" t="s">
        <v>523</v>
      </c>
      <c r="D3267" s="286" t="s">
        <v>523</v>
      </c>
      <c r="E3267" s="287" t="s">
        <v>28</v>
      </c>
      <c r="F3267" s="288">
        <v>1</v>
      </c>
      <c r="G3267" s="38"/>
      <c r="H3267" s="44"/>
    </row>
    <row r="3268" spans="1:8" s="2" customFormat="1" ht="16.8" customHeight="1">
      <c r="A3268" s="38"/>
      <c r="B3268" s="44"/>
      <c r="C3268" s="289" t="s">
        <v>28</v>
      </c>
      <c r="D3268" s="289" t="s">
        <v>5022</v>
      </c>
      <c r="E3268" s="17" t="s">
        <v>28</v>
      </c>
      <c r="F3268" s="290">
        <v>0</v>
      </c>
      <c r="G3268" s="38"/>
      <c r="H3268" s="44"/>
    </row>
    <row r="3269" spans="1:8" s="2" customFormat="1" ht="16.8" customHeight="1">
      <c r="A3269" s="38"/>
      <c r="B3269" s="44"/>
      <c r="C3269" s="289" t="s">
        <v>28</v>
      </c>
      <c r="D3269" s="289" t="s">
        <v>5023</v>
      </c>
      <c r="E3269" s="17" t="s">
        <v>28</v>
      </c>
      <c r="F3269" s="290">
        <v>0</v>
      </c>
      <c r="G3269" s="38"/>
      <c r="H3269" s="44"/>
    </row>
    <row r="3270" spans="1:8" s="2" customFormat="1" ht="16.8" customHeight="1">
      <c r="A3270" s="38"/>
      <c r="B3270" s="44"/>
      <c r="C3270" s="289" t="s">
        <v>523</v>
      </c>
      <c r="D3270" s="289" t="s">
        <v>82</v>
      </c>
      <c r="E3270" s="17" t="s">
        <v>28</v>
      </c>
      <c r="F3270" s="290">
        <v>1</v>
      </c>
      <c r="G3270" s="38"/>
      <c r="H3270" s="44"/>
    </row>
    <row r="3271" spans="1:8" s="2" customFormat="1" ht="16.8" customHeight="1">
      <c r="A3271" s="38"/>
      <c r="B3271" s="44"/>
      <c r="C3271" s="285" t="s">
        <v>371</v>
      </c>
      <c r="D3271" s="286" t="s">
        <v>371</v>
      </c>
      <c r="E3271" s="287" t="s">
        <v>28</v>
      </c>
      <c r="F3271" s="288">
        <v>4.68</v>
      </c>
      <c r="G3271" s="38"/>
      <c r="H3271" s="44"/>
    </row>
    <row r="3272" spans="1:8" s="2" customFormat="1" ht="16.8" customHeight="1">
      <c r="A3272" s="38"/>
      <c r="B3272" s="44"/>
      <c r="C3272" s="289" t="s">
        <v>371</v>
      </c>
      <c r="D3272" s="289" t="s">
        <v>5028</v>
      </c>
      <c r="E3272" s="17" t="s">
        <v>28</v>
      </c>
      <c r="F3272" s="290">
        <v>4.68</v>
      </c>
      <c r="G3272" s="38"/>
      <c r="H3272" s="44"/>
    </row>
    <row r="3273" spans="1:8" s="2" customFormat="1" ht="16.8" customHeight="1">
      <c r="A3273" s="38"/>
      <c r="B3273" s="44"/>
      <c r="C3273" s="285" t="s">
        <v>375</v>
      </c>
      <c r="D3273" s="286" t="s">
        <v>375</v>
      </c>
      <c r="E3273" s="287" t="s">
        <v>28</v>
      </c>
      <c r="F3273" s="288">
        <v>4.68</v>
      </c>
      <c r="G3273" s="38"/>
      <c r="H3273" s="44"/>
    </row>
    <row r="3274" spans="1:8" s="2" customFormat="1" ht="16.8" customHeight="1">
      <c r="A3274" s="38"/>
      <c r="B3274" s="44"/>
      <c r="C3274" s="289" t="s">
        <v>375</v>
      </c>
      <c r="D3274" s="289" t="s">
        <v>5028</v>
      </c>
      <c r="E3274" s="17" t="s">
        <v>28</v>
      </c>
      <c r="F3274" s="290">
        <v>4.68</v>
      </c>
      <c r="G3274" s="38"/>
      <c r="H3274" s="44"/>
    </row>
    <row r="3275" spans="1:8" s="2" customFormat="1" ht="16.8" customHeight="1">
      <c r="A3275" s="38"/>
      <c r="B3275" s="44"/>
      <c r="C3275" s="285" t="s">
        <v>380</v>
      </c>
      <c r="D3275" s="286" t="s">
        <v>380</v>
      </c>
      <c r="E3275" s="287" t="s">
        <v>28</v>
      </c>
      <c r="F3275" s="288">
        <v>18.117</v>
      </c>
      <c r="G3275" s="38"/>
      <c r="H3275" s="44"/>
    </row>
    <row r="3276" spans="1:8" s="2" customFormat="1" ht="16.8" customHeight="1">
      <c r="A3276" s="38"/>
      <c r="B3276" s="44"/>
      <c r="C3276" s="289" t="s">
        <v>28</v>
      </c>
      <c r="D3276" s="289" t="s">
        <v>5022</v>
      </c>
      <c r="E3276" s="17" t="s">
        <v>28</v>
      </c>
      <c r="F3276" s="290">
        <v>0</v>
      </c>
      <c r="G3276" s="38"/>
      <c r="H3276" s="44"/>
    </row>
    <row r="3277" spans="1:8" s="2" customFormat="1" ht="16.8" customHeight="1">
      <c r="A3277" s="38"/>
      <c r="B3277" s="44"/>
      <c r="C3277" s="289" t="s">
        <v>28</v>
      </c>
      <c r="D3277" s="289" t="s">
        <v>5023</v>
      </c>
      <c r="E3277" s="17" t="s">
        <v>28</v>
      </c>
      <c r="F3277" s="290">
        <v>0</v>
      </c>
      <c r="G3277" s="38"/>
      <c r="H3277" s="44"/>
    </row>
    <row r="3278" spans="1:8" s="2" customFormat="1" ht="16.8" customHeight="1">
      <c r="A3278" s="38"/>
      <c r="B3278" s="44"/>
      <c r="C3278" s="289" t="s">
        <v>380</v>
      </c>
      <c r="D3278" s="289" t="s">
        <v>5036</v>
      </c>
      <c r="E3278" s="17" t="s">
        <v>28</v>
      </c>
      <c r="F3278" s="290">
        <v>18.117</v>
      </c>
      <c r="G3278" s="38"/>
      <c r="H3278" s="44"/>
    </row>
    <row r="3279" spans="1:8" s="2" customFormat="1" ht="16.8" customHeight="1">
      <c r="A3279" s="38"/>
      <c r="B3279" s="44"/>
      <c r="C3279" s="285" t="s">
        <v>389</v>
      </c>
      <c r="D3279" s="286" t="s">
        <v>389</v>
      </c>
      <c r="E3279" s="287" t="s">
        <v>28</v>
      </c>
      <c r="F3279" s="288">
        <v>18.117</v>
      </c>
      <c r="G3279" s="38"/>
      <c r="H3279" s="44"/>
    </row>
    <row r="3280" spans="1:8" s="2" customFormat="1" ht="16.8" customHeight="1">
      <c r="A3280" s="38"/>
      <c r="B3280" s="44"/>
      <c r="C3280" s="289" t="s">
        <v>389</v>
      </c>
      <c r="D3280" s="289" t="s">
        <v>5040</v>
      </c>
      <c r="E3280" s="17" t="s">
        <v>28</v>
      </c>
      <c r="F3280" s="290">
        <v>18.117</v>
      </c>
      <c r="G3280" s="38"/>
      <c r="H3280" s="44"/>
    </row>
    <row r="3281" spans="1:8" s="2" customFormat="1" ht="16.8" customHeight="1">
      <c r="A3281" s="38"/>
      <c r="B3281" s="44"/>
      <c r="C3281" s="285" t="s">
        <v>400</v>
      </c>
      <c r="D3281" s="286" t="s">
        <v>400</v>
      </c>
      <c r="E3281" s="287" t="s">
        <v>28</v>
      </c>
      <c r="F3281" s="288">
        <v>9.36</v>
      </c>
      <c r="G3281" s="38"/>
      <c r="H3281" s="44"/>
    </row>
    <row r="3282" spans="1:8" s="2" customFormat="1" ht="16.8" customHeight="1">
      <c r="A3282" s="38"/>
      <c r="B3282" s="44"/>
      <c r="C3282" s="289" t="s">
        <v>400</v>
      </c>
      <c r="D3282" s="289" t="s">
        <v>5042</v>
      </c>
      <c r="E3282" s="17" t="s">
        <v>28</v>
      </c>
      <c r="F3282" s="290">
        <v>9.36</v>
      </c>
      <c r="G3282" s="38"/>
      <c r="H3282" s="44"/>
    </row>
    <row r="3283" spans="1:8" s="2" customFormat="1" ht="16.8" customHeight="1">
      <c r="A3283" s="38"/>
      <c r="B3283" s="44"/>
      <c r="C3283" s="285" t="s">
        <v>409</v>
      </c>
      <c r="D3283" s="286" t="s">
        <v>409</v>
      </c>
      <c r="E3283" s="287" t="s">
        <v>28</v>
      </c>
      <c r="F3283" s="288">
        <v>9.36</v>
      </c>
      <c r="G3283" s="38"/>
      <c r="H3283" s="44"/>
    </row>
    <row r="3284" spans="1:8" s="2" customFormat="1" ht="16.8" customHeight="1">
      <c r="A3284" s="38"/>
      <c r="B3284" s="44"/>
      <c r="C3284" s="289" t="s">
        <v>409</v>
      </c>
      <c r="D3284" s="289" t="s">
        <v>5045</v>
      </c>
      <c r="E3284" s="17" t="s">
        <v>28</v>
      </c>
      <c r="F3284" s="290">
        <v>9.36</v>
      </c>
      <c r="G3284" s="38"/>
      <c r="H3284" s="44"/>
    </row>
    <row r="3285" spans="1:8" s="2" customFormat="1" ht="16.8" customHeight="1">
      <c r="A3285" s="38"/>
      <c r="B3285" s="44"/>
      <c r="C3285" s="291" t="s">
        <v>6060</v>
      </c>
      <c r="D3285" s="38"/>
      <c r="E3285" s="38"/>
      <c r="F3285" s="38"/>
      <c r="G3285" s="38"/>
      <c r="H3285" s="44"/>
    </row>
    <row r="3286" spans="1:8" s="2" customFormat="1" ht="12">
      <c r="A3286" s="38"/>
      <c r="B3286" s="44"/>
      <c r="C3286" s="289" t="s">
        <v>5043</v>
      </c>
      <c r="D3286" s="289" t="s">
        <v>453</v>
      </c>
      <c r="E3286" s="17" t="s">
        <v>355</v>
      </c>
      <c r="F3286" s="290">
        <v>2.911</v>
      </c>
      <c r="G3286" s="38"/>
      <c r="H3286" s="44"/>
    </row>
    <row r="3287" spans="1:8" s="2" customFormat="1" ht="16.8" customHeight="1">
      <c r="A3287" s="38"/>
      <c r="B3287" s="44"/>
      <c r="C3287" s="285" t="s">
        <v>415</v>
      </c>
      <c r="D3287" s="286" t="s">
        <v>415</v>
      </c>
      <c r="E3287" s="287" t="s">
        <v>28</v>
      </c>
      <c r="F3287" s="288">
        <v>2.911</v>
      </c>
      <c r="G3287" s="38"/>
      <c r="H3287" s="44"/>
    </row>
    <row r="3288" spans="1:8" s="2" customFormat="1" ht="16.8" customHeight="1">
      <c r="A3288" s="38"/>
      <c r="B3288" s="44"/>
      <c r="C3288" s="289" t="s">
        <v>415</v>
      </c>
      <c r="D3288" s="289" t="s">
        <v>5052</v>
      </c>
      <c r="E3288" s="17" t="s">
        <v>28</v>
      </c>
      <c r="F3288" s="290">
        <v>2.911</v>
      </c>
      <c r="G3288" s="38"/>
      <c r="H3288" s="44"/>
    </row>
    <row r="3289" spans="1:8" s="2" customFormat="1" ht="16.8" customHeight="1">
      <c r="A3289" s="38"/>
      <c r="B3289" s="44"/>
      <c r="C3289" s="285" t="s">
        <v>3823</v>
      </c>
      <c r="D3289" s="286" t="s">
        <v>3823</v>
      </c>
      <c r="E3289" s="287" t="s">
        <v>28</v>
      </c>
      <c r="F3289" s="288">
        <v>-0.906</v>
      </c>
      <c r="G3289" s="38"/>
      <c r="H3289" s="44"/>
    </row>
    <row r="3290" spans="1:8" s="2" customFormat="1" ht="16.8" customHeight="1">
      <c r="A3290" s="38"/>
      <c r="B3290" s="44"/>
      <c r="C3290" s="289" t="s">
        <v>3823</v>
      </c>
      <c r="D3290" s="289" t="s">
        <v>5058</v>
      </c>
      <c r="E3290" s="17" t="s">
        <v>28</v>
      </c>
      <c r="F3290" s="290">
        <v>-0.906</v>
      </c>
      <c r="G3290" s="38"/>
      <c r="H3290" s="44"/>
    </row>
    <row r="3291" spans="1:8" s="2" customFormat="1" ht="16.8" customHeight="1">
      <c r="A3291" s="38"/>
      <c r="B3291" s="44"/>
      <c r="C3291" s="291" t="s">
        <v>6060</v>
      </c>
      <c r="D3291" s="38"/>
      <c r="E3291" s="38"/>
      <c r="F3291" s="38"/>
      <c r="G3291" s="38"/>
      <c r="H3291" s="44"/>
    </row>
    <row r="3292" spans="1:8" s="2" customFormat="1" ht="12">
      <c r="A3292" s="38"/>
      <c r="B3292" s="44"/>
      <c r="C3292" s="289" t="s">
        <v>473</v>
      </c>
      <c r="D3292" s="289" t="s">
        <v>474</v>
      </c>
      <c r="E3292" s="17" t="s">
        <v>355</v>
      </c>
      <c r="F3292" s="290">
        <v>6.449</v>
      </c>
      <c r="G3292" s="38"/>
      <c r="H3292" s="44"/>
    </row>
    <row r="3293" spans="1:8" s="2" customFormat="1" ht="16.8" customHeight="1">
      <c r="A3293" s="38"/>
      <c r="B3293" s="44"/>
      <c r="C3293" s="285" t="s">
        <v>2858</v>
      </c>
      <c r="D3293" s="286" t="s">
        <v>2858</v>
      </c>
      <c r="E3293" s="287" t="s">
        <v>28</v>
      </c>
      <c r="F3293" s="288">
        <v>-6.449</v>
      </c>
      <c r="G3293" s="38"/>
      <c r="H3293" s="44"/>
    </row>
    <row r="3294" spans="1:8" s="2" customFormat="1" ht="16.8" customHeight="1">
      <c r="A3294" s="38"/>
      <c r="B3294" s="44"/>
      <c r="C3294" s="289" t="s">
        <v>2858</v>
      </c>
      <c r="D3294" s="289" t="s">
        <v>5046</v>
      </c>
      <c r="E3294" s="17" t="s">
        <v>28</v>
      </c>
      <c r="F3294" s="290">
        <v>-6.449</v>
      </c>
      <c r="G3294" s="38"/>
      <c r="H3294" s="44"/>
    </row>
    <row r="3295" spans="1:8" s="2" customFormat="1" ht="16.8" customHeight="1">
      <c r="A3295" s="38"/>
      <c r="B3295" s="44"/>
      <c r="C3295" s="291" t="s">
        <v>6060</v>
      </c>
      <c r="D3295" s="38"/>
      <c r="E3295" s="38"/>
      <c r="F3295" s="38"/>
      <c r="G3295" s="38"/>
      <c r="H3295" s="44"/>
    </row>
    <row r="3296" spans="1:8" s="2" customFormat="1" ht="12">
      <c r="A3296" s="38"/>
      <c r="B3296" s="44"/>
      <c r="C3296" s="289" t="s">
        <v>5043</v>
      </c>
      <c r="D3296" s="289" t="s">
        <v>453</v>
      </c>
      <c r="E3296" s="17" t="s">
        <v>355</v>
      </c>
      <c r="F3296" s="290">
        <v>2.911</v>
      </c>
      <c r="G3296" s="38"/>
      <c r="H3296" s="44"/>
    </row>
    <row r="3297" spans="1:8" s="2" customFormat="1" ht="16.8" customHeight="1">
      <c r="A3297" s="38"/>
      <c r="B3297" s="44"/>
      <c r="C3297" s="285" t="s">
        <v>5015</v>
      </c>
      <c r="D3297" s="286" t="s">
        <v>5015</v>
      </c>
      <c r="E3297" s="287" t="s">
        <v>28</v>
      </c>
      <c r="F3297" s="288">
        <v>-2.005</v>
      </c>
      <c r="G3297" s="38"/>
      <c r="H3297" s="44"/>
    </row>
    <row r="3298" spans="1:8" s="2" customFormat="1" ht="16.8" customHeight="1">
      <c r="A3298" s="38"/>
      <c r="B3298" s="44"/>
      <c r="C3298" s="289" t="s">
        <v>5015</v>
      </c>
      <c r="D3298" s="289" t="s">
        <v>5059</v>
      </c>
      <c r="E3298" s="17" t="s">
        <v>28</v>
      </c>
      <c r="F3298" s="290">
        <v>-2.005</v>
      </c>
      <c r="G3298" s="38"/>
      <c r="H3298" s="44"/>
    </row>
    <row r="3299" spans="1:8" s="2" customFormat="1" ht="16.8" customHeight="1">
      <c r="A3299" s="38"/>
      <c r="B3299" s="44"/>
      <c r="C3299" s="291" t="s">
        <v>6060</v>
      </c>
      <c r="D3299" s="38"/>
      <c r="E3299" s="38"/>
      <c r="F3299" s="38"/>
      <c r="G3299" s="38"/>
      <c r="H3299" s="44"/>
    </row>
    <row r="3300" spans="1:8" s="2" customFormat="1" ht="12">
      <c r="A3300" s="38"/>
      <c r="B3300" s="44"/>
      <c r="C3300" s="289" t="s">
        <v>473</v>
      </c>
      <c r="D3300" s="289" t="s">
        <v>474</v>
      </c>
      <c r="E3300" s="17" t="s">
        <v>355</v>
      </c>
      <c r="F3300" s="290">
        <v>6.449</v>
      </c>
      <c r="G3300" s="38"/>
      <c r="H3300" s="44"/>
    </row>
    <row r="3301" spans="1:8" s="2" customFormat="1" ht="16.8" customHeight="1">
      <c r="A3301" s="38"/>
      <c r="B3301" s="44"/>
      <c r="C3301" s="285" t="s">
        <v>5047</v>
      </c>
      <c r="D3301" s="286" t="s">
        <v>5047</v>
      </c>
      <c r="E3301" s="287" t="s">
        <v>28</v>
      </c>
      <c r="F3301" s="288">
        <v>2.911</v>
      </c>
      <c r="G3301" s="38"/>
      <c r="H3301" s="44"/>
    </row>
    <row r="3302" spans="1:8" s="2" customFormat="1" ht="16.8" customHeight="1">
      <c r="A3302" s="38"/>
      <c r="B3302" s="44"/>
      <c r="C3302" s="289" t="s">
        <v>5047</v>
      </c>
      <c r="D3302" s="289" t="s">
        <v>5048</v>
      </c>
      <c r="E3302" s="17" t="s">
        <v>28</v>
      </c>
      <c r="F3302" s="290">
        <v>2.911</v>
      </c>
      <c r="G3302" s="38"/>
      <c r="H3302" s="44"/>
    </row>
    <row r="3303" spans="1:8" s="2" customFormat="1" ht="16.8" customHeight="1">
      <c r="A3303" s="38"/>
      <c r="B3303" s="44"/>
      <c r="C3303" s="285" t="s">
        <v>5060</v>
      </c>
      <c r="D3303" s="286" t="s">
        <v>5060</v>
      </c>
      <c r="E3303" s="287" t="s">
        <v>28</v>
      </c>
      <c r="F3303" s="288">
        <v>6.449</v>
      </c>
      <c r="G3303" s="38"/>
      <c r="H3303" s="44"/>
    </row>
    <row r="3304" spans="1:8" s="2" customFormat="1" ht="16.8" customHeight="1">
      <c r="A3304" s="38"/>
      <c r="B3304" s="44"/>
      <c r="C3304" s="289" t="s">
        <v>5060</v>
      </c>
      <c r="D3304" s="289" t="s">
        <v>5061</v>
      </c>
      <c r="E3304" s="17" t="s">
        <v>28</v>
      </c>
      <c r="F3304" s="290">
        <v>6.449</v>
      </c>
      <c r="G3304" s="38"/>
      <c r="H3304" s="44"/>
    </row>
    <row r="3305" spans="1:8" s="2" customFormat="1" ht="26.4" customHeight="1">
      <c r="A3305" s="38"/>
      <c r="B3305" s="44"/>
      <c r="C3305" s="284" t="s">
        <v>6077</v>
      </c>
      <c r="D3305" s="284" t="s">
        <v>110</v>
      </c>
      <c r="E3305" s="38"/>
      <c r="F3305" s="38"/>
      <c r="G3305" s="38"/>
      <c r="H3305" s="44"/>
    </row>
    <row r="3306" spans="1:8" s="2" customFormat="1" ht="16.8" customHeight="1">
      <c r="A3306" s="38"/>
      <c r="B3306" s="44"/>
      <c r="C3306" s="285" t="s">
        <v>360</v>
      </c>
      <c r="D3306" s="286" t="s">
        <v>360</v>
      </c>
      <c r="E3306" s="287" t="s">
        <v>28</v>
      </c>
      <c r="F3306" s="288">
        <v>5.452</v>
      </c>
      <c r="G3306" s="38"/>
      <c r="H3306" s="44"/>
    </row>
    <row r="3307" spans="1:8" s="2" customFormat="1" ht="16.8" customHeight="1">
      <c r="A3307" s="38"/>
      <c r="B3307" s="44"/>
      <c r="C3307" s="289" t="s">
        <v>28</v>
      </c>
      <c r="D3307" s="289" t="s">
        <v>5022</v>
      </c>
      <c r="E3307" s="17" t="s">
        <v>28</v>
      </c>
      <c r="F3307" s="290">
        <v>0</v>
      </c>
      <c r="G3307" s="38"/>
      <c r="H3307" s="44"/>
    </row>
    <row r="3308" spans="1:8" s="2" customFormat="1" ht="16.8" customHeight="1">
      <c r="A3308" s="38"/>
      <c r="B3308" s="44"/>
      <c r="C3308" s="289" t="s">
        <v>28</v>
      </c>
      <c r="D3308" s="289" t="s">
        <v>5116</v>
      </c>
      <c r="E3308" s="17" t="s">
        <v>28</v>
      </c>
      <c r="F3308" s="290">
        <v>0</v>
      </c>
      <c r="G3308" s="38"/>
      <c r="H3308" s="44"/>
    </row>
    <row r="3309" spans="1:8" s="2" customFormat="1" ht="16.8" customHeight="1">
      <c r="A3309" s="38"/>
      <c r="B3309" s="44"/>
      <c r="C3309" s="289" t="s">
        <v>360</v>
      </c>
      <c r="D3309" s="289" t="s">
        <v>5117</v>
      </c>
      <c r="E3309" s="17" t="s">
        <v>28</v>
      </c>
      <c r="F3309" s="290">
        <v>5.452</v>
      </c>
      <c r="G3309" s="38"/>
      <c r="H3309" s="44"/>
    </row>
    <row r="3310" spans="1:8" s="2" customFormat="1" ht="16.8" customHeight="1">
      <c r="A3310" s="38"/>
      <c r="B3310" s="44"/>
      <c r="C3310" s="285" t="s">
        <v>421</v>
      </c>
      <c r="D3310" s="286" t="s">
        <v>421</v>
      </c>
      <c r="E3310" s="287" t="s">
        <v>28</v>
      </c>
      <c r="F3310" s="288">
        <v>3.953</v>
      </c>
      <c r="G3310" s="38"/>
      <c r="H3310" s="44"/>
    </row>
    <row r="3311" spans="1:8" s="2" customFormat="1" ht="16.8" customHeight="1">
      <c r="A3311" s="38"/>
      <c r="B3311" s="44"/>
      <c r="C3311" s="289" t="s">
        <v>421</v>
      </c>
      <c r="D3311" s="289" t="s">
        <v>5132</v>
      </c>
      <c r="E3311" s="17" t="s">
        <v>28</v>
      </c>
      <c r="F3311" s="290">
        <v>3.953</v>
      </c>
      <c r="G3311" s="38"/>
      <c r="H3311" s="44"/>
    </row>
    <row r="3312" spans="1:8" s="2" customFormat="1" ht="16.8" customHeight="1">
      <c r="A3312" s="38"/>
      <c r="B3312" s="44"/>
      <c r="C3312" s="285" t="s">
        <v>426</v>
      </c>
      <c r="D3312" s="286" t="s">
        <v>426</v>
      </c>
      <c r="E3312" s="287" t="s">
        <v>28</v>
      </c>
      <c r="F3312" s="288">
        <v>3.953</v>
      </c>
      <c r="G3312" s="38"/>
      <c r="H3312" s="44"/>
    </row>
    <row r="3313" spans="1:8" s="2" customFormat="1" ht="16.8" customHeight="1">
      <c r="A3313" s="38"/>
      <c r="B3313" s="44"/>
      <c r="C3313" s="289" t="s">
        <v>426</v>
      </c>
      <c r="D3313" s="289" t="s">
        <v>5132</v>
      </c>
      <c r="E3313" s="17" t="s">
        <v>28</v>
      </c>
      <c r="F3313" s="290">
        <v>3.953</v>
      </c>
      <c r="G3313" s="38"/>
      <c r="H3313" s="44"/>
    </row>
    <row r="3314" spans="1:8" s="2" customFormat="1" ht="16.8" customHeight="1">
      <c r="A3314" s="38"/>
      <c r="B3314" s="44"/>
      <c r="C3314" s="285" t="s">
        <v>432</v>
      </c>
      <c r="D3314" s="286" t="s">
        <v>432</v>
      </c>
      <c r="E3314" s="287" t="s">
        <v>28</v>
      </c>
      <c r="F3314" s="288">
        <v>10.904</v>
      </c>
      <c r="G3314" s="38"/>
      <c r="H3314" s="44"/>
    </row>
    <row r="3315" spans="1:8" s="2" customFormat="1" ht="16.8" customHeight="1">
      <c r="A3315" s="38"/>
      <c r="B3315" s="44"/>
      <c r="C3315" s="289" t="s">
        <v>432</v>
      </c>
      <c r="D3315" s="289" t="s">
        <v>5129</v>
      </c>
      <c r="E3315" s="17" t="s">
        <v>28</v>
      </c>
      <c r="F3315" s="290">
        <v>10.904</v>
      </c>
      <c r="G3315" s="38"/>
      <c r="H3315" s="44"/>
    </row>
    <row r="3316" spans="1:8" s="2" customFormat="1" ht="16.8" customHeight="1">
      <c r="A3316" s="38"/>
      <c r="B3316" s="44"/>
      <c r="C3316" s="291" t="s">
        <v>6060</v>
      </c>
      <c r="D3316" s="38"/>
      <c r="E3316" s="38"/>
      <c r="F3316" s="38"/>
      <c r="G3316" s="38"/>
      <c r="H3316" s="44"/>
    </row>
    <row r="3317" spans="1:8" s="2" customFormat="1" ht="12">
      <c r="A3317" s="38"/>
      <c r="B3317" s="44"/>
      <c r="C3317" s="289" t="s">
        <v>473</v>
      </c>
      <c r="D3317" s="289" t="s">
        <v>474</v>
      </c>
      <c r="E3317" s="17" t="s">
        <v>355</v>
      </c>
      <c r="F3317" s="290">
        <v>6.951</v>
      </c>
      <c r="G3317" s="38"/>
      <c r="H3317" s="44"/>
    </row>
    <row r="3318" spans="1:8" s="2" customFormat="1" ht="16.8" customHeight="1">
      <c r="A3318" s="38"/>
      <c r="B3318" s="44"/>
      <c r="C3318" s="285" t="s">
        <v>437</v>
      </c>
      <c r="D3318" s="286" t="s">
        <v>437</v>
      </c>
      <c r="E3318" s="287" t="s">
        <v>28</v>
      </c>
      <c r="F3318" s="288">
        <v>6.951</v>
      </c>
      <c r="G3318" s="38"/>
      <c r="H3318" s="44"/>
    </row>
    <row r="3319" spans="1:8" s="2" customFormat="1" ht="16.8" customHeight="1">
      <c r="A3319" s="38"/>
      <c r="B3319" s="44"/>
      <c r="C3319" s="289" t="s">
        <v>437</v>
      </c>
      <c r="D3319" s="289" t="s">
        <v>5139</v>
      </c>
      <c r="E3319" s="17" t="s">
        <v>28</v>
      </c>
      <c r="F3319" s="290">
        <v>6.951</v>
      </c>
      <c r="G3319" s="38"/>
      <c r="H3319" s="44"/>
    </row>
    <row r="3320" spans="1:8" s="2" customFormat="1" ht="16.8" customHeight="1">
      <c r="A3320" s="38"/>
      <c r="B3320" s="44"/>
      <c r="C3320" s="285" t="s">
        <v>442</v>
      </c>
      <c r="D3320" s="286" t="s">
        <v>442</v>
      </c>
      <c r="E3320" s="287" t="s">
        <v>28</v>
      </c>
      <c r="F3320" s="288">
        <v>2.965</v>
      </c>
      <c r="G3320" s="38"/>
      <c r="H3320" s="44"/>
    </row>
    <row r="3321" spans="1:8" s="2" customFormat="1" ht="16.8" customHeight="1">
      <c r="A3321" s="38"/>
      <c r="B3321" s="44"/>
      <c r="C3321" s="289" t="s">
        <v>28</v>
      </c>
      <c r="D3321" s="289" t="s">
        <v>5022</v>
      </c>
      <c r="E3321" s="17" t="s">
        <v>28</v>
      </c>
      <c r="F3321" s="290">
        <v>0</v>
      </c>
      <c r="G3321" s="38"/>
      <c r="H3321" s="44"/>
    </row>
    <row r="3322" spans="1:8" s="2" customFormat="1" ht="16.8" customHeight="1">
      <c r="A3322" s="38"/>
      <c r="B3322" s="44"/>
      <c r="C3322" s="289" t="s">
        <v>28</v>
      </c>
      <c r="D3322" s="289" t="s">
        <v>5116</v>
      </c>
      <c r="E3322" s="17" t="s">
        <v>28</v>
      </c>
      <c r="F3322" s="290">
        <v>0</v>
      </c>
      <c r="G3322" s="38"/>
      <c r="H3322" s="44"/>
    </row>
    <row r="3323" spans="1:8" s="2" customFormat="1" ht="16.8" customHeight="1">
      <c r="A3323" s="38"/>
      <c r="B3323" s="44"/>
      <c r="C3323" s="289" t="s">
        <v>442</v>
      </c>
      <c r="D3323" s="289" t="s">
        <v>5141</v>
      </c>
      <c r="E3323" s="17" t="s">
        <v>28</v>
      </c>
      <c r="F3323" s="290">
        <v>2.965</v>
      </c>
      <c r="G3323" s="38"/>
      <c r="H3323" s="44"/>
    </row>
    <row r="3324" spans="1:8" s="2" customFormat="1" ht="16.8" customHeight="1">
      <c r="A3324" s="38"/>
      <c r="B3324" s="44"/>
      <c r="C3324" s="285" t="s">
        <v>446</v>
      </c>
      <c r="D3324" s="286" t="s">
        <v>446</v>
      </c>
      <c r="E3324" s="287" t="s">
        <v>28</v>
      </c>
      <c r="F3324" s="288">
        <v>5.93</v>
      </c>
      <c r="G3324" s="38"/>
      <c r="H3324" s="44"/>
    </row>
    <row r="3325" spans="1:8" s="2" customFormat="1" ht="16.8" customHeight="1">
      <c r="A3325" s="38"/>
      <c r="B3325" s="44"/>
      <c r="C3325" s="289" t="s">
        <v>446</v>
      </c>
      <c r="D3325" s="289" t="s">
        <v>5143</v>
      </c>
      <c r="E3325" s="17" t="s">
        <v>28</v>
      </c>
      <c r="F3325" s="290">
        <v>5.93</v>
      </c>
      <c r="G3325" s="38"/>
      <c r="H3325" s="44"/>
    </row>
    <row r="3326" spans="1:8" s="2" customFormat="1" ht="16.8" customHeight="1">
      <c r="A3326" s="38"/>
      <c r="B3326" s="44"/>
      <c r="C3326" s="285" t="s">
        <v>455</v>
      </c>
      <c r="D3326" s="286" t="s">
        <v>455</v>
      </c>
      <c r="E3326" s="287" t="s">
        <v>28</v>
      </c>
      <c r="F3326" s="288">
        <v>0.988</v>
      </c>
      <c r="G3326" s="38"/>
      <c r="H3326" s="44"/>
    </row>
    <row r="3327" spans="1:8" s="2" customFormat="1" ht="16.8" customHeight="1">
      <c r="A3327" s="38"/>
      <c r="B3327" s="44"/>
      <c r="C3327" s="289" t="s">
        <v>28</v>
      </c>
      <c r="D3327" s="289" t="s">
        <v>5022</v>
      </c>
      <c r="E3327" s="17" t="s">
        <v>28</v>
      </c>
      <c r="F3327" s="290">
        <v>0</v>
      </c>
      <c r="G3327" s="38"/>
      <c r="H3327" s="44"/>
    </row>
    <row r="3328" spans="1:8" s="2" customFormat="1" ht="16.8" customHeight="1">
      <c r="A3328" s="38"/>
      <c r="B3328" s="44"/>
      <c r="C3328" s="289" t="s">
        <v>28</v>
      </c>
      <c r="D3328" s="289" t="s">
        <v>5116</v>
      </c>
      <c r="E3328" s="17" t="s">
        <v>28</v>
      </c>
      <c r="F3328" s="290">
        <v>0</v>
      </c>
      <c r="G3328" s="38"/>
      <c r="H3328" s="44"/>
    </row>
    <row r="3329" spans="1:8" s="2" customFormat="1" ht="16.8" customHeight="1">
      <c r="A3329" s="38"/>
      <c r="B3329" s="44"/>
      <c r="C3329" s="289" t="s">
        <v>455</v>
      </c>
      <c r="D3329" s="289" t="s">
        <v>5145</v>
      </c>
      <c r="E3329" s="17" t="s">
        <v>28</v>
      </c>
      <c r="F3329" s="290">
        <v>0.988</v>
      </c>
      <c r="G3329" s="38"/>
      <c r="H3329" s="44"/>
    </row>
    <row r="3330" spans="1:8" s="2" customFormat="1" ht="16.8" customHeight="1">
      <c r="A3330" s="38"/>
      <c r="B3330" s="44"/>
      <c r="C3330" s="285" t="s">
        <v>465</v>
      </c>
      <c r="D3330" s="286" t="s">
        <v>465</v>
      </c>
      <c r="E3330" s="287" t="s">
        <v>28</v>
      </c>
      <c r="F3330" s="288">
        <v>5.99</v>
      </c>
      <c r="G3330" s="38"/>
      <c r="H3330" s="44"/>
    </row>
    <row r="3331" spans="1:8" s="2" customFormat="1" ht="16.8" customHeight="1">
      <c r="A3331" s="38"/>
      <c r="B3331" s="44"/>
      <c r="C3331" s="289" t="s">
        <v>28</v>
      </c>
      <c r="D3331" s="289" t="s">
        <v>5022</v>
      </c>
      <c r="E3331" s="17" t="s">
        <v>28</v>
      </c>
      <c r="F3331" s="290">
        <v>0</v>
      </c>
      <c r="G3331" s="38"/>
      <c r="H3331" s="44"/>
    </row>
    <row r="3332" spans="1:8" s="2" customFormat="1" ht="16.8" customHeight="1">
      <c r="A3332" s="38"/>
      <c r="B3332" s="44"/>
      <c r="C3332" s="289" t="s">
        <v>28</v>
      </c>
      <c r="D3332" s="289" t="s">
        <v>5116</v>
      </c>
      <c r="E3332" s="17" t="s">
        <v>28</v>
      </c>
      <c r="F3332" s="290">
        <v>0</v>
      </c>
      <c r="G3332" s="38"/>
      <c r="H3332" s="44"/>
    </row>
    <row r="3333" spans="1:8" s="2" customFormat="1" ht="16.8" customHeight="1">
      <c r="A3333" s="38"/>
      <c r="B3333" s="44"/>
      <c r="C3333" s="289" t="s">
        <v>465</v>
      </c>
      <c r="D3333" s="289" t="s">
        <v>5149</v>
      </c>
      <c r="E3333" s="17" t="s">
        <v>28</v>
      </c>
      <c r="F3333" s="290">
        <v>5.99</v>
      </c>
      <c r="G3333" s="38"/>
      <c r="H3333" s="44"/>
    </row>
    <row r="3334" spans="1:8" s="2" customFormat="1" ht="16.8" customHeight="1">
      <c r="A3334" s="38"/>
      <c r="B3334" s="44"/>
      <c r="C3334" s="285" t="s">
        <v>471</v>
      </c>
      <c r="D3334" s="286" t="s">
        <v>471</v>
      </c>
      <c r="E3334" s="287" t="s">
        <v>28</v>
      </c>
      <c r="F3334" s="288">
        <v>5.99</v>
      </c>
      <c r="G3334" s="38"/>
      <c r="H3334" s="44"/>
    </row>
    <row r="3335" spans="1:8" s="2" customFormat="1" ht="16.8" customHeight="1">
      <c r="A3335" s="38"/>
      <c r="B3335" s="44"/>
      <c r="C3335" s="289" t="s">
        <v>471</v>
      </c>
      <c r="D3335" s="289" t="s">
        <v>5149</v>
      </c>
      <c r="E3335" s="17" t="s">
        <v>28</v>
      </c>
      <c r="F3335" s="290">
        <v>5.99</v>
      </c>
      <c r="G3335" s="38"/>
      <c r="H3335" s="44"/>
    </row>
    <row r="3336" spans="1:8" s="2" customFormat="1" ht="16.8" customHeight="1">
      <c r="A3336" s="38"/>
      <c r="B3336" s="44"/>
      <c r="C3336" s="285" t="s">
        <v>476</v>
      </c>
      <c r="D3336" s="286" t="s">
        <v>476</v>
      </c>
      <c r="E3336" s="287" t="s">
        <v>28</v>
      </c>
      <c r="F3336" s="288">
        <v>2</v>
      </c>
      <c r="G3336" s="38"/>
      <c r="H3336" s="44"/>
    </row>
    <row r="3337" spans="1:8" s="2" customFormat="1" ht="16.8" customHeight="1">
      <c r="A3337" s="38"/>
      <c r="B3337" s="44"/>
      <c r="C3337" s="289" t="s">
        <v>28</v>
      </c>
      <c r="D3337" s="289" t="s">
        <v>5022</v>
      </c>
      <c r="E3337" s="17" t="s">
        <v>28</v>
      </c>
      <c r="F3337" s="290">
        <v>0</v>
      </c>
      <c r="G3337" s="38"/>
      <c r="H3337" s="44"/>
    </row>
    <row r="3338" spans="1:8" s="2" customFormat="1" ht="16.8" customHeight="1">
      <c r="A3338" s="38"/>
      <c r="B3338" s="44"/>
      <c r="C3338" s="289" t="s">
        <v>28</v>
      </c>
      <c r="D3338" s="289" t="s">
        <v>5116</v>
      </c>
      <c r="E3338" s="17" t="s">
        <v>28</v>
      </c>
      <c r="F3338" s="290">
        <v>0</v>
      </c>
      <c r="G3338" s="38"/>
      <c r="H3338" s="44"/>
    </row>
    <row r="3339" spans="1:8" s="2" customFormat="1" ht="16.8" customHeight="1">
      <c r="A3339" s="38"/>
      <c r="B3339" s="44"/>
      <c r="C3339" s="289" t="s">
        <v>476</v>
      </c>
      <c r="D3339" s="289" t="s">
        <v>138</v>
      </c>
      <c r="E3339" s="17" t="s">
        <v>28</v>
      </c>
      <c r="F3339" s="290">
        <v>2</v>
      </c>
      <c r="G3339" s="38"/>
      <c r="H3339" s="44"/>
    </row>
    <row r="3340" spans="1:8" s="2" customFormat="1" ht="16.8" customHeight="1">
      <c r="A3340" s="38"/>
      <c r="B3340" s="44"/>
      <c r="C3340" s="285" t="s">
        <v>365</v>
      </c>
      <c r="D3340" s="286" t="s">
        <v>365</v>
      </c>
      <c r="E3340" s="287" t="s">
        <v>28</v>
      </c>
      <c r="F3340" s="288">
        <v>5.452</v>
      </c>
      <c r="G3340" s="38"/>
      <c r="H3340" s="44"/>
    </row>
    <row r="3341" spans="1:8" s="2" customFormat="1" ht="16.8" customHeight="1">
      <c r="A3341" s="38"/>
      <c r="B3341" s="44"/>
      <c r="C3341" s="289" t="s">
        <v>365</v>
      </c>
      <c r="D3341" s="289" t="s">
        <v>5119</v>
      </c>
      <c r="E3341" s="17" t="s">
        <v>28</v>
      </c>
      <c r="F3341" s="290">
        <v>5.452</v>
      </c>
      <c r="G3341" s="38"/>
      <c r="H3341" s="44"/>
    </row>
    <row r="3342" spans="1:8" s="2" customFormat="1" ht="16.8" customHeight="1">
      <c r="A3342" s="38"/>
      <c r="B3342" s="44"/>
      <c r="C3342" s="285" t="s">
        <v>481</v>
      </c>
      <c r="D3342" s="286" t="s">
        <v>481</v>
      </c>
      <c r="E3342" s="287" t="s">
        <v>28</v>
      </c>
      <c r="F3342" s="288">
        <v>5.99</v>
      </c>
      <c r="G3342" s="38"/>
      <c r="H3342" s="44"/>
    </row>
    <row r="3343" spans="1:8" s="2" customFormat="1" ht="16.8" customHeight="1">
      <c r="A3343" s="38"/>
      <c r="B3343" s="44"/>
      <c r="C3343" s="289" t="s">
        <v>481</v>
      </c>
      <c r="D3343" s="289" t="s">
        <v>5149</v>
      </c>
      <c r="E3343" s="17" t="s">
        <v>28</v>
      </c>
      <c r="F3343" s="290">
        <v>5.99</v>
      </c>
      <c r="G3343" s="38"/>
      <c r="H3343" s="44"/>
    </row>
    <row r="3344" spans="1:8" s="2" customFormat="1" ht="16.8" customHeight="1">
      <c r="A3344" s="38"/>
      <c r="B3344" s="44"/>
      <c r="C3344" s="285" t="s">
        <v>497</v>
      </c>
      <c r="D3344" s="286" t="s">
        <v>497</v>
      </c>
      <c r="E3344" s="287" t="s">
        <v>28</v>
      </c>
      <c r="F3344" s="288">
        <v>1</v>
      </c>
      <c r="G3344" s="38"/>
      <c r="H3344" s="44"/>
    </row>
    <row r="3345" spans="1:8" s="2" customFormat="1" ht="16.8" customHeight="1">
      <c r="A3345" s="38"/>
      <c r="B3345" s="44"/>
      <c r="C3345" s="289" t="s">
        <v>28</v>
      </c>
      <c r="D3345" s="289" t="s">
        <v>5022</v>
      </c>
      <c r="E3345" s="17" t="s">
        <v>28</v>
      </c>
      <c r="F3345" s="290">
        <v>0</v>
      </c>
      <c r="G3345" s="38"/>
      <c r="H3345" s="44"/>
    </row>
    <row r="3346" spans="1:8" s="2" customFormat="1" ht="16.8" customHeight="1">
      <c r="A3346" s="38"/>
      <c r="B3346" s="44"/>
      <c r="C3346" s="289" t="s">
        <v>28</v>
      </c>
      <c r="D3346" s="289" t="s">
        <v>5116</v>
      </c>
      <c r="E3346" s="17" t="s">
        <v>28</v>
      </c>
      <c r="F3346" s="290">
        <v>0</v>
      </c>
      <c r="G3346" s="38"/>
      <c r="H3346" s="44"/>
    </row>
    <row r="3347" spans="1:8" s="2" customFormat="1" ht="16.8" customHeight="1">
      <c r="A3347" s="38"/>
      <c r="B3347" s="44"/>
      <c r="C3347" s="289" t="s">
        <v>497</v>
      </c>
      <c r="D3347" s="289" t="s">
        <v>82</v>
      </c>
      <c r="E3347" s="17" t="s">
        <v>28</v>
      </c>
      <c r="F3347" s="290">
        <v>1</v>
      </c>
      <c r="G3347" s="38"/>
      <c r="H3347" s="44"/>
    </row>
    <row r="3348" spans="1:8" s="2" customFormat="1" ht="16.8" customHeight="1">
      <c r="A3348" s="38"/>
      <c r="B3348" s="44"/>
      <c r="C3348" s="285" t="s">
        <v>371</v>
      </c>
      <c r="D3348" s="286" t="s">
        <v>371</v>
      </c>
      <c r="E3348" s="287" t="s">
        <v>28</v>
      </c>
      <c r="F3348" s="288">
        <v>5.452</v>
      </c>
      <c r="G3348" s="38"/>
      <c r="H3348" s="44"/>
    </row>
    <row r="3349" spans="1:8" s="2" customFormat="1" ht="16.8" customHeight="1">
      <c r="A3349" s="38"/>
      <c r="B3349" s="44"/>
      <c r="C3349" s="289" t="s">
        <v>371</v>
      </c>
      <c r="D3349" s="289" t="s">
        <v>5119</v>
      </c>
      <c r="E3349" s="17" t="s">
        <v>28</v>
      </c>
      <c r="F3349" s="290">
        <v>5.452</v>
      </c>
      <c r="G3349" s="38"/>
      <c r="H3349" s="44"/>
    </row>
    <row r="3350" spans="1:8" s="2" customFormat="1" ht="16.8" customHeight="1">
      <c r="A3350" s="38"/>
      <c r="B3350" s="44"/>
      <c r="C3350" s="285" t="s">
        <v>375</v>
      </c>
      <c r="D3350" s="286" t="s">
        <v>375</v>
      </c>
      <c r="E3350" s="287" t="s">
        <v>28</v>
      </c>
      <c r="F3350" s="288">
        <v>5.452</v>
      </c>
      <c r="G3350" s="38"/>
      <c r="H3350" s="44"/>
    </row>
    <row r="3351" spans="1:8" s="2" customFormat="1" ht="16.8" customHeight="1">
      <c r="A3351" s="38"/>
      <c r="B3351" s="44"/>
      <c r="C3351" s="289" t="s">
        <v>375</v>
      </c>
      <c r="D3351" s="289" t="s">
        <v>5119</v>
      </c>
      <c r="E3351" s="17" t="s">
        <v>28</v>
      </c>
      <c r="F3351" s="290">
        <v>5.452</v>
      </c>
      <c r="G3351" s="38"/>
      <c r="H3351" s="44"/>
    </row>
    <row r="3352" spans="1:8" s="2" customFormat="1" ht="16.8" customHeight="1">
      <c r="A3352" s="38"/>
      <c r="B3352" s="44"/>
      <c r="C3352" s="285" t="s">
        <v>380</v>
      </c>
      <c r="D3352" s="286" t="s">
        <v>380</v>
      </c>
      <c r="E3352" s="287" t="s">
        <v>28</v>
      </c>
      <c r="F3352" s="288">
        <v>21.085</v>
      </c>
      <c r="G3352" s="38"/>
      <c r="H3352" s="44"/>
    </row>
    <row r="3353" spans="1:8" s="2" customFormat="1" ht="16.8" customHeight="1">
      <c r="A3353" s="38"/>
      <c r="B3353" s="44"/>
      <c r="C3353" s="289" t="s">
        <v>28</v>
      </c>
      <c r="D3353" s="289" t="s">
        <v>5022</v>
      </c>
      <c r="E3353" s="17" t="s">
        <v>28</v>
      </c>
      <c r="F3353" s="290">
        <v>0</v>
      </c>
      <c r="G3353" s="38"/>
      <c r="H3353" s="44"/>
    </row>
    <row r="3354" spans="1:8" s="2" customFormat="1" ht="16.8" customHeight="1">
      <c r="A3354" s="38"/>
      <c r="B3354" s="44"/>
      <c r="C3354" s="289" t="s">
        <v>28</v>
      </c>
      <c r="D3354" s="289" t="s">
        <v>5116</v>
      </c>
      <c r="E3354" s="17" t="s">
        <v>28</v>
      </c>
      <c r="F3354" s="290">
        <v>0</v>
      </c>
      <c r="G3354" s="38"/>
      <c r="H3354" s="44"/>
    </row>
    <row r="3355" spans="1:8" s="2" customFormat="1" ht="16.8" customHeight="1">
      <c r="A3355" s="38"/>
      <c r="B3355" s="44"/>
      <c r="C3355" s="289" t="s">
        <v>380</v>
      </c>
      <c r="D3355" s="289" t="s">
        <v>5123</v>
      </c>
      <c r="E3355" s="17" t="s">
        <v>28</v>
      </c>
      <c r="F3355" s="290">
        <v>21.085</v>
      </c>
      <c r="G3355" s="38"/>
      <c r="H3355" s="44"/>
    </row>
    <row r="3356" spans="1:8" s="2" customFormat="1" ht="16.8" customHeight="1">
      <c r="A3356" s="38"/>
      <c r="B3356" s="44"/>
      <c r="C3356" s="285" t="s">
        <v>389</v>
      </c>
      <c r="D3356" s="286" t="s">
        <v>389</v>
      </c>
      <c r="E3356" s="287" t="s">
        <v>28</v>
      </c>
      <c r="F3356" s="288">
        <v>21.085</v>
      </c>
      <c r="G3356" s="38"/>
      <c r="H3356" s="44"/>
    </row>
    <row r="3357" spans="1:8" s="2" customFormat="1" ht="16.8" customHeight="1">
      <c r="A3357" s="38"/>
      <c r="B3357" s="44"/>
      <c r="C3357" s="289" t="s">
        <v>389</v>
      </c>
      <c r="D3357" s="289" t="s">
        <v>5125</v>
      </c>
      <c r="E3357" s="17" t="s">
        <v>28</v>
      </c>
      <c r="F3357" s="290">
        <v>21.085</v>
      </c>
      <c r="G3357" s="38"/>
      <c r="H3357" s="44"/>
    </row>
    <row r="3358" spans="1:8" s="2" customFormat="1" ht="16.8" customHeight="1">
      <c r="A3358" s="38"/>
      <c r="B3358" s="44"/>
      <c r="C3358" s="285" t="s">
        <v>400</v>
      </c>
      <c r="D3358" s="286" t="s">
        <v>400</v>
      </c>
      <c r="E3358" s="287" t="s">
        <v>28</v>
      </c>
      <c r="F3358" s="288">
        <v>10.904</v>
      </c>
      <c r="G3358" s="38"/>
      <c r="H3358" s="44"/>
    </row>
    <row r="3359" spans="1:8" s="2" customFormat="1" ht="16.8" customHeight="1">
      <c r="A3359" s="38"/>
      <c r="B3359" s="44"/>
      <c r="C3359" s="289" t="s">
        <v>400</v>
      </c>
      <c r="D3359" s="289" t="s">
        <v>5127</v>
      </c>
      <c r="E3359" s="17" t="s">
        <v>28</v>
      </c>
      <c r="F3359" s="290">
        <v>10.904</v>
      </c>
      <c r="G3359" s="38"/>
      <c r="H3359" s="44"/>
    </row>
    <row r="3360" spans="1:8" s="2" customFormat="1" ht="16.8" customHeight="1">
      <c r="A3360" s="38"/>
      <c r="B3360" s="44"/>
      <c r="C3360" s="285" t="s">
        <v>409</v>
      </c>
      <c r="D3360" s="286" t="s">
        <v>409</v>
      </c>
      <c r="E3360" s="287" t="s">
        <v>28</v>
      </c>
      <c r="F3360" s="288">
        <v>10.904</v>
      </c>
      <c r="G3360" s="38"/>
      <c r="H3360" s="44"/>
    </row>
    <row r="3361" spans="1:8" s="2" customFormat="1" ht="16.8" customHeight="1">
      <c r="A3361" s="38"/>
      <c r="B3361" s="44"/>
      <c r="C3361" s="289" t="s">
        <v>409</v>
      </c>
      <c r="D3361" s="289" t="s">
        <v>5129</v>
      </c>
      <c r="E3361" s="17" t="s">
        <v>28</v>
      </c>
      <c r="F3361" s="290">
        <v>10.904</v>
      </c>
      <c r="G3361" s="38"/>
      <c r="H3361" s="44"/>
    </row>
    <row r="3362" spans="1:8" s="2" customFormat="1" ht="16.8" customHeight="1">
      <c r="A3362" s="38"/>
      <c r="B3362" s="44"/>
      <c r="C3362" s="291" t="s">
        <v>6060</v>
      </c>
      <c r="D3362" s="38"/>
      <c r="E3362" s="38"/>
      <c r="F3362" s="38"/>
      <c r="G3362" s="38"/>
      <c r="H3362" s="44"/>
    </row>
    <row r="3363" spans="1:8" s="2" customFormat="1" ht="12">
      <c r="A3363" s="38"/>
      <c r="B3363" s="44"/>
      <c r="C3363" s="289" t="s">
        <v>5043</v>
      </c>
      <c r="D3363" s="289" t="s">
        <v>453</v>
      </c>
      <c r="E3363" s="17" t="s">
        <v>355</v>
      </c>
      <c r="F3363" s="290">
        <v>3.953</v>
      </c>
      <c r="G3363" s="38"/>
      <c r="H3363" s="44"/>
    </row>
    <row r="3364" spans="1:8" s="2" customFormat="1" ht="16.8" customHeight="1">
      <c r="A3364" s="38"/>
      <c r="B3364" s="44"/>
      <c r="C3364" s="285" t="s">
        <v>415</v>
      </c>
      <c r="D3364" s="286" t="s">
        <v>415</v>
      </c>
      <c r="E3364" s="287" t="s">
        <v>28</v>
      </c>
      <c r="F3364" s="288">
        <v>3.953</v>
      </c>
      <c r="G3364" s="38"/>
      <c r="H3364" s="44"/>
    </row>
    <row r="3365" spans="1:8" s="2" customFormat="1" ht="16.8" customHeight="1">
      <c r="A3365" s="38"/>
      <c r="B3365" s="44"/>
      <c r="C3365" s="289" t="s">
        <v>415</v>
      </c>
      <c r="D3365" s="289" t="s">
        <v>5132</v>
      </c>
      <c r="E3365" s="17" t="s">
        <v>28</v>
      </c>
      <c r="F3365" s="290">
        <v>3.953</v>
      </c>
      <c r="G3365" s="38"/>
      <c r="H3365" s="44"/>
    </row>
    <row r="3366" spans="1:8" s="2" customFormat="1" ht="16.8" customHeight="1">
      <c r="A3366" s="38"/>
      <c r="B3366" s="44"/>
      <c r="C3366" s="285" t="s">
        <v>3823</v>
      </c>
      <c r="D3366" s="286" t="s">
        <v>3823</v>
      </c>
      <c r="E3366" s="287" t="s">
        <v>28</v>
      </c>
      <c r="F3366" s="288">
        <v>-0.988</v>
      </c>
      <c r="G3366" s="38"/>
      <c r="H3366" s="44"/>
    </row>
    <row r="3367" spans="1:8" s="2" customFormat="1" ht="16.8" customHeight="1">
      <c r="A3367" s="38"/>
      <c r="B3367" s="44"/>
      <c r="C3367" s="289" t="s">
        <v>3823</v>
      </c>
      <c r="D3367" s="289" t="s">
        <v>5136</v>
      </c>
      <c r="E3367" s="17" t="s">
        <v>28</v>
      </c>
      <c r="F3367" s="290">
        <v>-0.988</v>
      </c>
      <c r="G3367" s="38"/>
      <c r="H3367" s="44"/>
    </row>
    <row r="3368" spans="1:8" s="2" customFormat="1" ht="16.8" customHeight="1">
      <c r="A3368" s="38"/>
      <c r="B3368" s="44"/>
      <c r="C3368" s="291" t="s">
        <v>6060</v>
      </c>
      <c r="D3368" s="38"/>
      <c r="E3368" s="38"/>
      <c r="F3368" s="38"/>
      <c r="G3368" s="38"/>
      <c r="H3368" s="44"/>
    </row>
    <row r="3369" spans="1:8" s="2" customFormat="1" ht="12">
      <c r="A3369" s="38"/>
      <c r="B3369" s="44"/>
      <c r="C3369" s="289" t="s">
        <v>473</v>
      </c>
      <c r="D3369" s="289" t="s">
        <v>474</v>
      </c>
      <c r="E3369" s="17" t="s">
        <v>355</v>
      </c>
      <c r="F3369" s="290">
        <v>6.951</v>
      </c>
      <c r="G3369" s="38"/>
      <c r="H3369" s="44"/>
    </row>
    <row r="3370" spans="1:8" s="2" customFormat="1" ht="16.8" customHeight="1">
      <c r="A3370" s="38"/>
      <c r="B3370" s="44"/>
      <c r="C3370" s="285" t="s">
        <v>2858</v>
      </c>
      <c r="D3370" s="286" t="s">
        <v>2858</v>
      </c>
      <c r="E3370" s="287" t="s">
        <v>28</v>
      </c>
      <c r="F3370" s="288">
        <v>-6.951</v>
      </c>
      <c r="G3370" s="38"/>
      <c r="H3370" s="44"/>
    </row>
    <row r="3371" spans="1:8" s="2" customFormat="1" ht="16.8" customHeight="1">
      <c r="A3371" s="38"/>
      <c r="B3371" s="44"/>
      <c r="C3371" s="289" t="s">
        <v>2858</v>
      </c>
      <c r="D3371" s="289" t="s">
        <v>5130</v>
      </c>
      <c r="E3371" s="17" t="s">
        <v>28</v>
      </c>
      <c r="F3371" s="290">
        <v>-6.951</v>
      </c>
      <c r="G3371" s="38"/>
      <c r="H3371" s="44"/>
    </row>
    <row r="3372" spans="1:8" s="2" customFormat="1" ht="16.8" customHeight="1">
      <c r="A3372" s="38"/>
      <c r="B3372" s="44"/>
      <c r="C3372" s="291" t="s">
        <v>6060</v>
      </c>
      <c r="D3372" s="38"/>
      <c r="E3372" s="38"/>
      <c r="F3372" s="38"/>
      <c r="G3372" s="38"/>
      <c r="H3372" s="44"/>
    </row>
    <row r="3373" spans="1:8" s="2" customFormat="1" ht="12">
      <c r="A3373" s="38"/>
      <c r="B3373" s="44"/>
      <c r="C3373" s="289" t="s">
        <v>5043</v>
      </c>
      <c r="D3373" s="289" t="s">
        <v>453</v>
      </c>
      <c r="E3373" s="17" t="s">
        <v>355</v>
      </c>
      <c r="F3373" s="290">
        <v>3.953</v>
      </c>
      <c r="G3373" s="38"/>
      <c r="H3373" s="44"/>
    </row>
    <row r="3374" spans="1:8" s="2" customFormat="1" ht="16.8" customHeight="1">
      <c r="A3374" s="38"/>
      <c r="B3374" s="44"/>
      <c r="C3374" s="285" t="s">
        <v>5015</v>
      </c>
      <c r="D3374" s="286" t="s">
        <v>5015</v>
      </c>
      <c r="E3374" s="287" t="s">
        <v>28</v>
      </c>
      <c r="F3374" s="288">
        <v>-2.965</v>
      </c>
      <c r="G3374" s="38"/>
      <c r="H3374" s="44"/>
    </row>
    <row r="3375" spans="1:8" s="2" customFormat="1" ht="16.8" customHeight="1">
      <c r="A3375" s="38"/>
      <c r="B3375" s="44"/>
      <c r="C3375" s="289" t="s">
        <v>5015</v>
      </c>
      <c r="D3375" s="289" t="s">
        <v>5137</v>
      </c>
      <c r="E3375" s="17" t="s">
        <v>28</v>
      </c>
      <c r="F3375" s="290">
        <v>-2.965</v>
      </c>
      <c r="G3375" s="38"/>
      <c r="H3375" s="44"/>
    </row>
    <row r="3376" spans="1:8" s="2" customFormat="1" ht="16.8" customHeight="1">
      <c r="A3376" s="38"/>
      <c r="B3376" s="44"/>
      <c r="C3376" s="291" t="s">
        <v>6060</v>
      </c>
      <c r="D3376" s="38"/>
      <c r="E3376" s="38"/>
      <c r="F3376" s="38"/>
      <c r="G3376" s="38"/>
      <c r="H3376" s="44"/>
    </row>
    <row r="3377" spans="1:8" s="2" customFormat="1" ht="12">
      <c r="A3377" s="38"/>
      <c r="B3377" s="44"/>
      <c r="C3377" s="289" t="s">
        <v>473</v>
      </c>
      <c r="D3377" s="289" t="s">
        <v>474</v>
      </c>
      <c r="E3377" s="17" t="s">
        <v>355</v>
      </c>
      <c r="F3377" s="290">
        <v>6.951</v>
      </c>
      <c r="G3377" s="38"/>
      <c r="H3377" s="44"/>
    </row>
    <row r="3378" spans="1:8" s="2" customFormat="1" ht="16.8" customHeight="1">
      <c r="A3378" s="38"/>
      <c r="B3378" s="44"/>
      <c r="C3378" s="285" t="s">
        <v>5047</v>
      </c>
      <c r="D3378" s="286" t="s">
        <v>5047</v>
      </c>
      <c r="E3378" s="287" t="s">
        <v>28</v>
      </c>
      <c r="F3378" s="288">
        <v>3.953</v>
      </c>
      <c r="G3378" s="38"/>
      <c r="H3378" s="44"/>
    </row>
    <row r="3379" spans="1:8" s="2" customFormat="1" ht="16.8" customHeight="1">
      <c r="A3379" s="38"/>
      <c r="B3379" s="44"/>
      <c r="C3379" s="289" t="s">
        <v>5047</v>
      </c>
      <c r="D3379" s="289" t="s">
        <v>5048</v>
      </c>
      <c r="E3379" s="17" t="s">
        <v>28</v>
      </c>
      <c r="F3379" s="290">
        <v>3.953</v>
      </c>
      <c r="G3379" s="38"/>
      <c r="H3379" s="44"/>
    </row>
    <row r="3380" spans="1:8" s="2" customFormat="1" ht="16.8" customHeight="1">
      <c r="A3380" s="38"/>
      <c r="B3380" s="44"/>
      <c r="C3380" s="285" t="s">
        <v>5060</v>
      </c>
      <c r="D3380" s="286" t="s">
        <v>5060</v>
      </c>
      <c r="E3380" s="287" t="s">
        <v>28</v>
      </c>
      <c r="F3380" s="288">
        <v>6.951</v>
      </c>
      <c r="G3380" s="38"/>
      <c r="H3380" s="44"/>
    </row>
    <row r="3381" spans="1:8" s="2" customFormat="1" ht="16.8" customHeight="1">
      <c r="A3381" s="38"/>
      <c r="B3381" s="44"/>
      <c r="C3381" s="289" t="s">
        <v>5060</v>
      </c>
      <c r="D3381" s="289" t="s">
        <v>5061</v>
      </c>
      <c r="E3381" s="17" t="s">
        <v>28</v>
      </c>
      <c r="F3381" s="290">
        <v>6.951</v>
      </c>
      <c r="G3381" s="38"/>
      <c r="H3381" s="44"/>
    </row>
    <row r="3382" spans="1:8" s="2" customFormat="1" ht="26.4" customHeight="1">
      <c r="A3382" s="38"/>
      <c r="B3382" s="44"/>
      <c r="C3382" s="284" t="s">
        <v>6078</v>
      </c>
      <c r="D3382" s="284" t="s">
        <v>113</v>
      </c>
      <c r="E3382" s="38"/>
      <c r="F3382" s="38"/>
      <c r="G3382" s="38"/>
      <c r="H3382" s="44"/>
    </row>
    <row r="3383" spans="1:8" s="2" customFormat="1" ht="16.8" customHeight="1">
      <c r="A3383" s="38"/>
      <c r="B3383" s="44"/>
      <c r="C3383" s="285" t="s">
        <v>360</v>
      </c>
      <c r="D3383" s="286" t="s">
        <v>360</v>
      </c>
      <c r="E3383" s="287" t="s">
        <v>28</v>
      </c>
      <c r="F3383" s="288">
        <v>28.8</v>
      </c>
      <c r="G3383" s="38"/>
      <c r="H3383" s="44"/>
    </row>
    <row r="3384" spans="1:8" s="2" customFormat="1" ht="16.8" customHeight="1">
      <c r="A3384" s="38"/>
      <c r="B3384" s="44"/>
      <c r="C3384" s="289" t="s">
        <v>28</v>
      </c>
      <c r="D3384" s="289" t="s">
        <v>5022</v>
      </c>
      <c r="E3384" s="17" t="s">
        <v>28</v>
      </c>
      <c r="F3384" s="290">
        <v>0</v>
      </c>
      <c r="G3384" s="38"/>
      <c r="H3384" s="44"/>
    </row>
    <row r="3385" spans="1:8" s="2" customFormat="1" ht="16.8" customHeight="1">
      <c r="A3385" s="38"/>
      <c r="B3385" s="44"/>
      <c r="C3385" s="289" t="s">
        <v>28</v>
      </c>
      <c r="D3385" s="289" t="s">
        <v>5207</v>
      </c>
      <c r="E3385" s="17" t="s">
        <v>28</v>
      </c>
      <c r="F3385" s="290">
        <v>0</v>
      </c>
      <c r="G3385" s="38"/>
      <c r="H3385" s="44"/>
    </row>
    <row r="3386" spans="1:8" s="2" customFormat="1" ht="16.8" customHeight="1">
      <c r="A3386" s="38"/>
      <c r="B3386" s="44"/>
      <c r="C3386" s="289" t="s">
        <v>360</v>
      </c>
      <c r="D3386" s="289" t="s">
        <v>5208</v>
      </c>
      <c r="E3386" s="17" t="s">
        <v>28</v>
      </c>
      <c r="F3386" s="290">
        <v>28.8</v>
      </c>
      <c r="G3386" s="38"/>
      <c r="H3386" s="44"/>
    </row>
    <row r="3387" spans="1:8" s="2" customFormat="1" ht="16.8" customHeight="1">
      <c r="A3387" s="38"/>
      <c r="B3387" s="44"/>
      <c r="C3387" s="285" t="s">
        <v>421</v>
      </c>
      <c r="D3387" s="286" t="s">
        <v>421</v>
      </c>
      <c r="E3387" s="287" t="s">
        <v>28</v>
      </c>
      <c r="F3387" s="288">
        <v>53.933</v>
      </c>
      <c r="G3387" s="38"/>
      <c r="H3387" s="44"/>
    </row>
    <row r="3388" spans="1:8" s="2" customFormat="1" ht="16.8" customHeight="1">
      <c r="A3388" s="38"/>
      <c r="B3388" s="44"/>
      <c r="C3388" s="289" t="s">
        <v>28</v>
      </c>
      <c r="D3388" s="289" t="s">
        <v>5022</v>
      </c>
      <c r="E3388" s="17" t="s">
        <v>28</v>
      </c>
      <c r="F3388" s="290">
        <v>0</v>
      </c>
      <c r="G3388" s="38"/>
      <c r="H3388" s="44"/>
    </row>
    <row r="3389" spans="1:8" s="2" customFormat="1" ht="16.8" customHeight="1">
      <c r="A3389" s="38"/>
      <c r="B3389" s="44"/>
      <c r="C3389" s="289" t="s">
        <v>28</v>
      </c>
      <c r="D3389" s="289" t="s">
        <v>5207</v>
      </c>
      <c r="E3389" s="17" t="s">
        <v>28</v>
      </c>
      <c r="F3389" s="290">
        <v>0</v>
      </c>
      <c r="G3389" s="38"/>
      <c r="H3389" s="44"/>
    </row>
    <row r="3390" spans="1:8" s="2" customFormat="1" ht="16.8" customHeight="1">
      <c r="A3390" s="38"/>
      <c r="B3390" s="44"/>
      <c r="C3390" s="289" t="s">
        <v>421</v>
      </c>
      <c r="D3390" s="289" t="s">
        <v>5240</v>
      </c>
      <c r="E3390" s="17" t="s">
        <v>28</v>
      </c>
      <c r="F3390" s="290">
        <v>53.933</v>
      </c>
      <c r="G3390" s="38"/>
      <c r="H3390" s="44"/>
    </row>
    <row r="3391" spans="1:8" s="2" customFormat="1" ht="16.8" customHeight="1">
      <c r="A3391" s="38"/>
      <c r="B3391" s="44"/>
      <c r="C3391" s="291" t="s">
        <v>6060</v>
      </c>
      <c r="D3391" s="38"/>
      <c r="E3391" s="38"/>
      <c r="F3391" s="38"/>
      <c r="G3391" s="38"/>
      <c r="H3391" s="44"/>
    </row>
    <row r="3392" spans="1:8" s="2" customFormat="1" ht="12">
      <c r="A3392" s="38"/>
      <c r="B3392" s="44"/>
      <c r="C3392" s="289" t="s">
        <v>5237</v>
      </c>
      <c r="D3392" s="289" t="s">
        <v>5238</v>
      </c>
      <c r="E3392" s="17" t="s">
        <v>398</v>
      </c>
      <c r="F3392" s="290">
        <v>95.293</v>
      </c>
      <c r="G3392" s="38"/>
      <c r="H3392" s="44"/>
    </row>
    <row r="3393" spans="1:8" s="2" customFormat="1" ht="16.8" customHeight="1">
      <c r="A3393" s="38"/>
      <c r="B3393" s="44"/>
      <c r="C3393" s="285" t="s">
        <v>426</v>
      </c>
      <c r="D3393" s="286" t="s">
        <v>426</v>
      </c>
      <c r="E3393" s="287" t="s">
        <v>28</v>
      </c>
      <c r="F3393" s="288">
        <v>109.159</v>
      </c>
      <c r="G3393" s="38"/>
      <c r="H3393" s="44"/>
    </row>
    <row r="3394" spans="1:8" s="2" customFormat="1" ht="16.8" customHeight="1">
      <c r="A3394" s="38"/>
      <c r="B3394" s="44"/>
      <c r="C3394" s="289" t="s">
        <v>426</v>
      </c>
      <c r="D3394" s="289" t="s">
        <v>5244</v>
      </c>
      <c r="E3394" s="17" t="s">
        <v>28</v>
      </c>
      <c r="F3394" s="290">
        <v>109.159</v>
      </c>
      <c r="G3394" s="38"/>
      <c r="H3394" s="44"/>
    </row>
    <row r="3395" spans="1:8" s="2" customFormat="1" ht="16.8" customHeight="1">
      <c r="A3395" s="38"/>
      <c r="B3395" s="44"/>
      <c r="C3395" s="285" t="s">
        <v>432</v>
      </c>
      <c r="D3395" s="286" t="s">
        <v>432</v>
      </c>
      <c r="E3395" s="287" t="s">
        <v>28</v>
      </c>
      <c r="F3395" s="288">
        <v>95.293</v>
      </c>
      <c r="G3395" s="38"/>
      <c r="H3395" s="44"/>
    </row>
    <row r="3396" spans="1:8" s="2" customFormat="1" ht="16.8" customHeight="1">
      <c r="A3396" s="38"/>
      <c r="B3396" s="44"/>
      <c r="C3396" s="289" t="s">
        <v>432</v>
      </c>
      <c r="D3396" s="289" t="s">
        <v>5248</v>
      </c>
      <c r="E3396" s="17" t="s">
        <v>28</v>
      </c>
      <c r="F3396" s="290">
        <v>95.293</v>
      </c>
      <c r="G3396" s="38"/>
      <c r="H3396" s="44"/>
    </row>
    <row r="3397" spans="1:8" s="2" customFormat="1" ht="16.8" customHeight="1">
      <c r="A3397" s="38"/>
      <c r="B3397" s="44"/>
      <c r="C3397" s="285" t="s">
        <v>437</v>
      </c>
      <c r="D3397" s="286" t="s">
        <v>437</v>
      </c>
      <c r="E3397" s="287" t="s">
        <v>28</v>
      </c>
      <c r="F3397" s="288">
        <v>57.6</v>
      </c>
      <c r="G3397" s="38"/>
      <c r="H3397" s="44"/>
    </row>
    <row r="3398" spans="1:8" s="2" customFormat="1" ht="16.8" customHeight="1">
      <c r="A3398" s="38"/>
      <c r="B3398" s="44"/>
      <c r="C3398" s="289" t="s">
        <v>28</v>
      </c>
      <c r="D3398" s="289" t="s">
        <v>5022</v>
      </c>
      <c r="E3398" s="17" t="s">
        <v>28</v>
      </c>
      <c r="F3398" s="290">
        <v>0</v>
      </c>
      <c r="G3398" s="38"/>
      <c r="H3398" s="44"/>
    </row>
    <row r="3399" spans="1:8" s="2" customFormat="1" ht="16.8" customHeight="1">
      <c r="A3399" s="38"/>
      <c r="B3399" s="44"/>
      <c r="C3399" s="289" t="s">
        <v>28</v>
      </c>
      <c r="D3399" s="289" t="s">
        <v>5207</v>
      </c>
      <c r="E3399" s="17" t="s">
        <v>28</v>
      </c>
      <c r="F3399" s="290">
        <v>0</v>
      </c>
      <c r="G3399" s="38"/>
      <c r="H3399" s="44"/>
    </row>
    <row r="3400" spans="1:8" s="2" customFormat="1" ht="16.8" customHeight="1">
      <c r="A3400" s="38"/>
      <c r="B3400" s="44"/>
      <c r="C3400" s="289" t="s">
        <v>437</v>
      </c>
      <c r="D3400" s="289" t="s">
        <v>5250</v>
      </c>
      <c r="E3400" s="17" t="s">
        <v>28</v>
      </c>
      <c r="F3400" s="290">
        <v>57.6</v>
      </c>
      <c r="G3400" s="38"/>
      <c r="H3400" s="44"/>
    </row>
    <row r="3401" spans="1:8" s="2" customFormat="1" ht="16.8" customHeight="1">
      <c r="A3401" s="38"/>
      <c r="B3401" s="44"/>
      <c r="C3401" s="285" t="s">
        <v>442</v>
      </c>
      <c r="D3401" s="286" t="s">
        <v>442</v>
      </c>
      <c r="E3401" s="287" t="s">
        <v>28</v>
      </c>
      <c r="F3401" s="288">
        <v>57.6</v>
      </c>
      <c r="G3401" s="38"/>
      <c r="H3401" s="44"/>
    </row>
    <row r="3402" spans="1:8" s="2" customFormat="1" ht="16.8" customHeight="1">
      <c r="A3402" s="38"/>
      <c r="B3402" s="44"/>
      <c r="C3402" s="289" t="s">
        <v>442</v>
      </c>
      <c r="D3402" s="289" t="s">
        <v>5252</v>
      </c>
      <c r="E3402" s="17" t="s">
        <v>28</v>
      </c>
      <c r="F3402" s="290">
        <v>57.6</v>
      </c>
      <c r="G3402" s="38"/>
      <c r="H3402" s="44"/>
    </row>
    <row r="3403" spans="1:8" s="2" customFormat="1" ht="16.8" customHeight="1">
      <c r="A3403" s="38"/>
      <c r="B3403" s="44"/>
      <c r="C3403" s="285" t="s">
        <v>446</v>
      </c>
      <c r="D3403" s="286" t="s">
        <v>446</v>
      </c>
      <c r="E3403" s="287" t="s">
        <v>28</v>
      </c>
      <c r="F3403" s="288">
        <v>57.6</v>
      </c>
      <c r="G3403" s="38"/>
      <c r="H3403" s="44"/>
    </row>
    <row r="3404" spans="1:8" s="2" customFormat="1" ht="16.8" customHeight="1">
      <c r="A3404" s="38"/>
      <c r="B3404" s="44"/>
      <c r="C3404" s="289" t="s">
        <v>446</v>
      </c>
      <c r="D3404" s="289" t="s">
        <v>5252</v>
      </c>
      <c r="E3404" s="17" t="s">
        <v>28</v>
      </c>
      <c r="F3404" s="290">
        <v>57.6</v>
      </c>
      <c r="G3404" s="38"/>
      <c r="H3404" s="44"/>
    </row>
    <row r="3405" spans="1:8" s="2" customFormat="1" ht="16.8" customHeight="1">
      <c r="A3405" s="38"/>
      <c r="B3405" s="44"/>
      <c r="C3405" s="285" t="s">
        <v>455</v>
      </c>
      <c r="D3405" s="286" t="s">
        <v>455</v>
      </c>
      <c r="E3405" s="287" t="s">
        <v>28</v>
      </c>
      <c r="F3405" s="288">
        <v>57.6</v>
      </c>
      <c r="G3405" s="38"/>
      <c r="H3405" s="44"/>
    </row>
    <row r="3406" spans="1:8" s="2" customFormat="1" ht="16.8" customHeight="1">
      <c r="A3406" s="38"/>
      <c r="B3406" s="44"/>
      <c r="C3406" s="289" t="s">
        <v>455</v>
      </c>
      <c r="D3406" s="289" t="s">
        <v>5252</v>
      </c>
      <c r="E3406" s="17" t="s">
        <v>28</v>
      </c>
      <c r="F3406" s="290">
        <v>57.6</v>
      </c>
      <c r="G3406" s="38"/>
      <c r="H3406" s="44"/>
    </row>
    <row r="3407" spans="1:8" s="2" customFormat="1" ht="16.8" customHeight="1">
      <c r="A3407" s="38"/>
      <c r="B3407" s="44"/>
      <c r="C3407" s="285" t="s">
        <v>465</v>
      </c>
      <c r="D3407" s="286" t="s">
        <v>465</v>
      </c>
      <c r="E3407" s="287" t="s">
        <v>28</v>
      </c>
      <c r="F3407" s="288">
        <v>57.6</v>
      </c>
      <c r="G3407" s="38"/>
      <c r="H3407" s="44"/>
    </row>
    <row r="3408" spans="1:8" s="2" customFormat="1" ht="16.8" customHeight="1">
      <c r="A3408" s="38"/>
      <c r="B3408" s="44"/>
      <c r="C3408" s="289" t="s">
        <v>465</v>
      </c>
      <c r="D3408" s="289" t="s">
        <v>5252</v>
      </c>
      <c r="E3408" s="17" t="s">
        <v>28</v>
      </c>
      <c r="F3408" s="290">
        <v>57.6</v>
      </c>
      <c r="G3408" s="38"/>
      <c r="H3408" s="44"/>
    </row>
    <row r="3409" spans="1:8" s="2" customFormat="1" ht="16.8" customHeight="1">
      <c r="A3409" s="38"/>
      <c r="B3409" s="44"/>
      <c r="C3409" s="285" t="s">
        <v>471</v>
      </c>
      <c r="D3409" s="286" t="s">
        <v>471</v>
      </c>
      <c r="E3409" s="287" t="s">
        <v>28</v>
      </c>
      <c r="F3409" s="288">
        <v>28.445</v>
      </c>
      <c r="G3409" s="38"/>
      <c r="H3409" s="44"/>
    </row>
    <row r="3410" spans="1:8" s="2" customFormat="1" ht="16.8" customHeight="1">
      <c r="A3410" s="38"/>
      <c r="B3410" s="44"/>
      <c r="C3410" s="289" t="s">
        <v>28</v>
      </c>
      <c r="D3410" s="289" t="s">
        <v>5022</v>
      </c>
      <c r="E3410" s="17" t="s">
        <v>28</v>
      </c>
      <c r="F3410" s="290">
        <v>0</v>
      </c>
      <c r="G3410" s="38"/>
      <c r="H3410" s="44"/>
    </row>
    <row r="3411" spans="1:8" s="2" customFormat="1" ht="16.8" customHeight="1">
      <c r="A3411" s="38"/>
      <c r="B3411" s="44"/>
      <c r="C3411" s="289" t="s">
        <v>28</v>
      </c>
      <c r="D3411" s="289" t="s">
        <v>5207</v>
      </c>
      <c r="E3411" s="17" t="s">
        <v>28</v>
      </c>
      <c r="F3411" s="290">
        <v>0</v>
      </c>
      <c r="G3411" s="38"/>
      <c r="H3411" s="44"/>
    </row>
    <row r="3412" spans="1:8" s="2" customFormat="1" ht="16.8" customHeight="1">
      <c r="A3412" s="38"/>
      <c r="B3412" s="44"/>
      <c r="C3412" s="289" t="s">
        <v>471</v>
      </c>
      <c r="D3412" s="289" t="s">
        <v>5257</v>
      </c>
      <c r="E3412" s="17" t="s">
        <v>28</v>
      </c>
      <c r="F3412" s="290">
        <v>28.445</v>
      </c>
      <c r="G3412" s="38"/>
      <c r="H3412" s="44"/>
    </row>
    <row r="3413" spans="1:8" s="2" customFormat="1" ht="16.8" customHeight="1">
      <c r="A3413" s="38"/>
      <c r="B3413" s="44"/>
      <c r="C3413" s="291" t="s">
        <v>6060</v>
      </c>
      <c r="D3413" s="38"/>
      <c r="E3413" s="38"/>
      <c r="F3413" s="38"/>
      <c r="G3413" s="38"/>
      <c r="H3413" s="44"/>
    </row>
    <row r="3414" spans="1:8" s="2" customFormat="1" ht="12">
      <c r="A3414" s="38"/>
      <c r="B3414" s="44"/>
      <c r="C3414" s="289" t="s">
        <v>443</v>
      </c>
      <c r="D3414" s="289" t="s">
        <v>6064</v>
      </c>
      <c r="E3414" s="17" t="s">
        <v>355</v>
      </c>
      <c r="F3414" s="290">
        <v>102.153</v>
      </c>
      <c r="G3414" s="38"/>
      <c r="H3414" s="44"/>
    </row>
    <row r="3415" spans="1:8" s="2" customFormat="1" ht="16.8" customHeight="1">
      <c r="A3415" s="38"/>
      <c r="B3415" s="44"/>
      <c r="C3415" s="285" t="s">
        <v>476</v>
      </c>
      <c r="D3415" s="286" t="s">
        <v>476</v>
      </c>
      <c r="E3415" s="287" t="s">
        <v>28</v>
      </c>
      <c r="F3415" s="288">
        <v>29.663</v>
      </c>
      <c r="G3415" s="38"/>
      <c r="H3415" s="44"/>
    </row>
    <row r="3416" spans="1:8" s="2" customFormat="1" ht="16.8" customHeight="1">
      <c r="A3416" s="38"/>
      <c r="B3416" s="44"/>
      <c r="C3416" s="289" t="s">
        <v>28</v>
      </c>
      <c r="D3416" s="289" t="s">
        <v>5022</v>
      </c>
      <c r="E3416" s="17" t="s">
        <v>28</v>
      </c>
      <c r="F3416" s="290">
        <v>0</v>
      </c>
      <c r="G3416" s="38"/>
      <c r="H3416" s="44"/>
    </row>
    <row r="3417" spans="1:8" s="2" customFormat="1" ht="16.8" customHeight="1">
      <c r="A3417" s="38"/>
      <c r="B3417" s="44"/>
      <c r="C3417" s="289" t="s">
        <v>28</v>
      </c>
      <c r="D3417" s="289" t="s">
        <v>5207</v>
      </c>
      <c r="E3417" s="17" t="s">
        <v>28</v>
      </c>
      <c r="F3417" s="290">
        <v>0</v>
      </c>
      <c r="G3417" s="38"/>
      <c r="H3417" s="44"/>
    </row>
    <row r="3418" spans="1:8" s="2" customFormat="1" ht="16.8" customHeight="1">
      <c r="A3418" s="38"/>
      <c r="B3418" s="44"/>
      <c r="C3418" s="289" t="s">
        <v>476</v>
      </c>
      <c r="D3418" s="289" t="s">
        <v>5266</v>
      </c>
      <c r="E3418" s="17" t="s">
        <v>28</v>
      </c>
      <c r="F3418" s="290">
        <v>29.663</v>
      </c>
      <c r="G3418" s="38"/>
      <c r="H3418" s="44"/>
    </row>
    <row r="3419" spans="1:8" s="2" customFormat="1" ht="16.8" customHeight="1">
      <c r="A3419" s="38"/>
      <c r="B3419" s="44"/>
      <c r="C3419" s="291" t="s">
        <v>6060</v>
      </c>
      <c r="D3419" s="38"/>
      <c r="E3419" s="38"/>
      <c r="F3419" s="38"/>
      <c r="G3419" s="38"/>
      <c r="H3419" s="44"/>
    </row>
    <row r="3420" spans="1:8" s="2" customFormat="1" ht="12">
      <c r="A3420" s="38"/>
      <c r="B3420" s="44"/>
      <c r="C3420" s="289" t="s">
        <v>5263</v>
      </c>
      <c r="D3420" s="289" t="s">
        <v>6064</v>
      </c>
      <c r="E3420" s="17" t="s">
        <v>355</v>
      </c>
      <c r="F3420" s="290">
        <v>107.943</v>
      </c>
      <c r="G3420" s="38"/>
      <c r="H3420" s="44"/>
    </row>
    <row r="3421" spans="1:8" s="2" customFormat="1" ht="16.8" customHeight="1">
      <c r="A3421" s="38"/>
      <c r="B3421" s="44"/>
      <c r="C3421" s="285" t="s">
        <v>365</v>
      </c>
      <c r="D3421" s="286" t="s">
        <v>365</v>
      </c>
      <c r="E3421" s="287" t="s">
        <v>28</v>
      </c>
      <c r="F3421" s="288">
        <v>28.8</v>
      </c>
      <c r="G3421" s="38"/>
      <c r="H3421" s="44"/>
    </row>
    <row r="3422" spans="1:8" s="2" customFormat="1" ht="16.8" customHeight="1">
      <c r="A3422" s="38"/>
      <c r="B3422" s="44"/>
      <c r="C3422" s="289" t="s">
        <v>365</v>
      </c>
      <c r="D3422" s="289" t="s">
        <v>5210</v>
      </c>
      <c r="E3422" s="17" t="s">
        <v>28</v>
      </c>
      <c r="F3422" s="290">
        <v>28.8</v>
      </c>
      <c r="G3422" s="38"/>
      <c r="H3422" s="44"/>
    </row>
    <row r="3423" spans="1:8" s="2" customFormat="1" ht="16.8" customHeight="1">
      <c r="A3423" s="38"/>
      <c r="B3423" s="44"/>
      <c r="C3423" s="285" t="s">
        <v>481</v>
      </c>
      <c r="D3423" s="286" t="s">
        <v>481</v>
      </c>
      <c r="E3423" s="287" t="s">
        <v>28</v>
      </c>
      <c r="F3423" s="288">
        <v>210.098</v>
      </c>
      <c r="G3423" s="38"/>
      <c r="H3423" s="44"/>
    </row>
    <row r="3424" spans="1:8" s="2" customFormat="1" ht="16.8" customHeight="1">
      <c r="A3424" s="38"/>
      <c r="B3424" s="44"/>
      <c r="C3424" s="289" t="s">
        <v>481</v>
      </c>
      <c r="D3424" s="289" t="s">
        <v>5272</v>
      </c>
      <c r="E3424" s="17" t="s">
        <v>28</v>
      </c>
      <c r="F3424" s="290">
        <v>210.098</v>
      </c>
      <c r="G3424" s="38"/>
      <c r="H3424" s="44"/>
    </row>
    <row r="3425" spans="1:8" s="2" customFormat="1" ht="16.8" customHeight="1">
      <c r="A3425" s="38"/>
      <c r="B3425" s="44"/>
      <c r="C3425" s="291" t="s">
        <v>6060</v>
      </c>
      <c r="D3425" s="38"/>
      <c r="E3425" s="38"/>
      <c r="F3425" s="38"/>
      <c r="G3425" s="38"/>
      <c r="H3425" s="44"/>
    </row>
    <row r="3426" spans="1:8" s="2" customFormat="1" ht="12">
      <c r="A3426" s="38"/>
      <c r="B3426" s="44"/>
      <c r="C3426" s="289" t="s">
        <v>5043</v>
      </c>
      <c r="D3426" s="289" t="s">
        <v>453</v>
      </c>
      <c r="E3426" s="17" t="s">
        <v>355</v>
      </c>
      <c r="F3426" s="290">
        <v>73.893</v>
      </c>
      <c r="G3426" s="38"/>
      <c r="H3426" s="44"/>
    </row>
    <row r="3427" spans="1:8" s="2" customFormat="1" ht="16.8" customHeight="1">
      <c r="A3427" s="38"/>
      <c r="B3427" s="44"/>
      <c r="C3427" s="285" t="s">
        <v>497</v>
      </c>
      <c r="D3427" s="286" t="s">
        <v>497</v>
      </c>
      <c r="E3427" s="287" t="s">
        <v>28</v>
      </c>
      <c r="F3427" s="288">
        <v>73.893</v>
      </c>
      <c r="G3427" s="38"/>
      <c r="H3427" s="44"/>
    </row>
    <row r="3428" spans="1:8" s="2" customFormat="1" ht="16.8" customHeight="1">
      <c r="A3428" s="38"/>
      <c r="B3428" s="44"/>
      <c r="C3428" s="289" t="s">
        <v>497</v>
      </c>
      <c r="D3428" s="289" t="s">
        <v>5276</v>
      </c>
      <c r="E3428" s="17" t="s">
        <v>28</v>
      </c>
      <c r="F3428" s="290">
        <v>73.893</v>
      </c>
      <c r="G3428" s="38"/>
      <c r="H3428" s="44"/>
    </row>
    <row r="3429" spans="1:8" s="2" customFormat="1" ht="16.8" customHeight="1">
      <c r="A3429" s="38"/>
      <c r="B3429" s="44"/>
      <c r="C3429" s="285" t="s">
        <v>505</v>
      </c>
      <c r="D3429" s="286" t="s">
        <v>505</v>
      </c>
      <c r="E3429" s="287" t="s">
        <v>28</v>
      </c>
      <c r="F3429" s="288">
        <v>73.893</v>
      </c>
      <c r="G3429" s="38"/>
      <c r="H3429" s="44"/>
    </row>
    <row r="3430" spans="1:8" s="2" customFormat="1" ht="16.8" customHeight="1">
      <c r="A3430" s="38"/>
      <c r="B3430" s="44"/>
      <c r="C3430" s="289" t="s">
        <v>505</v>
      </c>
      <c r="D3430" s="289" t="s">
        <v>5276</v>
      </c>
      <c r="E3430" s="17" t="s">
        <v>28</v>
      </c>
      <c r="F3430" s="290">
        <v>73.893</v>
      </c>
      <c r="G3430" s="38"/>
      <c r="H3430" s="44"/>
    </row>
    <row r="3431" spans="1:8" s="2" customFormat="1" ht="16.8" customHeight="1">
      <c r="A3431" s="38"/>
      <c r="B3431" s="44"/>
      <c r="C3431" s="285" t="s">
        <v>511</v>
      </c>
      <c r="D3431" s="286" t="s">
        <v>511</v>
      </c>
      <c r="E3431" s="287" t="s">
        <v>28</v>
      </c>
      <c r="F3431" s="288">
        <v>73.893</v>
      </c>
      <c r="G3431" s="38"/>
      <c r="H3431" s="44"/>
    </row>
    <row r="3432" spans="1:8" s="2" customFormat="1" ht="16.8" customHeight="1">
      <c r="A3432" s="38"/>
      <c r="B3432" s="44"/>
      <c r="C3432" s="289" t="s">
        <v>511</v>
      </c>
      <c r="D3432" s="289" t="s">
        <v>5276</v>
      </c>
      <c r="E3432" s="17" t="s">
        <v>28</v>
      </c>
      <c r="F3432" s="290">
        <v>73.893</v>
      </c>
      <c r="G3432" s="38"/>
      <c r="H3432" s="44"/>
    </row>
    <row r="3433" spans="1:8" s="2" customFormat="1" ht="16.8" customHeight="1">
      <c r="A3433" s="38"/>
      <c r="B3433" s="44"/>
      <c r="C3433" s="285" t="s">
        <v>517</v>
      </c>
      <c r="D3433" s="286" t="s">
        <v>517</v>
      </c>
      <c r="E3433" s="287" t="s">
        <v>28</v>
      </c>
      <c r="F3433" s="288">
        <v>152.498</v>
      </c>
      <c r="G3433" s="38"/>
      <c r="H3433" s="44"/>
    </row>
    <row r="3434" spans="1:8" s="2" customFormat="1" ht="16.8" customHeight="1">
      <c r="A3434" s="38"/>
      <c r="B3434" s="44"/>
      <c r="C3434" s="289" t="s">
        <v>517</v>
      </c>
      <c r="D3434" s="289" t="s">
        <v>5280</v>
      </c>
      <c r="E3434" s="17" t="s">
        <v>28</v>
      </c>
      <c r="F3434" s="290">
        <v>152.498</v>
      </c>
      <c r="G3434" s="38"/>
      <c r="H3434" s="44"/>
    </row>
    <row r="3435" spans="1:8" s="2" customFormat="1" ht="16.8" customHeight="1">
      <c r="A3435" s="38"/>
      <c r="B3435" s="44"/>
      <c r="C3435" s="291" t="s">
        <v>6060</v>
      </c>
      <c r="D3435" s="38"/>
      <c r="E3435" s="38"/>
      <c r="F3435" s="38"/>
      <c r="G3435" s="38"/>
      <c r="H3435" s="44"/>
    </row>
    <row r="3436" spans="1:8" s="2" customFormat="1" ht="12">
      <c r="A3436" s="38"/>
      <c r="B3436" s="44"/>
      <c r="C3436" s="289" t="s">
        <v>473</v>
      </c>
      <c r="D3436" s="289" t="s">
        <v>474</v>
      </c>
      <c r="E3436" s="17" t="s">
        <v>355</v>
      </c>
      <c r="F3436" s="290">
        <v>136.205</v>
      </c>
      <c r="G3436" s="38"/>
      <c r="H3436" s="44"/>
    </row>
    <row r="3437" spans="1:8" s="2" customFormat="1" ht="16.8" customHeight="1">
      <c r="A3437" s="38"/>
      <c r="B3437" s="44"/>
      <c r="C3437" s="285" t="s">
        <v>523</v>
      </c>
      <c r="D3437" s="286" t="s">
        <v>523</v>
      </c>
      <c r="E3437" s="287" t="s">
        <v>28</v>
      </c>
      <c r="F3437" s="288">
        <v>136.205</v>
      </c>
      <c r="G3437" s="38"/>
      <c r="H3437" s="44"/>
    </row>
    <row r="3438" spans="1:8" s="2" customFormat="1" ht="16.8" customHeight="1">
      <c r="A3438" s="38"/>
      <c r="B3438" s="44"/>
      <c r="C3438" s="289" t="s">
        <v>523</v>
      </c>
      <c r="D3438" s="289" t="s">
        <v>5290</v>
      </c>
      <c r="E3438" s="17" t="s">
        <v>28</v>
      </c>
      <c r="F3438" s="290">
        <v>136.205</v>
      </c>
      <c r="G3438" s="38"/>
      <c r="H3438" s="44"/>
    </row>
    <row r="3439" spans="1:8" s="2" customFormat="1" ht="16.8" customHeight="1">
      <c r="A3439" s="38"/>
      <c r="B3439" s="44"/>
      <c r="C3439" s="285" t="s">
        <v>529</v>
      </c>
      <c r="D3439" s="286" t="s">
        <v>529</v>
      </c>
      <c r="E3439" s="287" t="s">
        <v>28</v>
      </c>
      <c r="F3439" s="288">
        <v>16.944</v>
      </c>
      <c r="G3439" s="38"/>
      <c r="H3439" s="44"/>
    </row>
    <row r="3440" spans="1:8" s="2" customFormat="1" ht="16.8" customHeight="1">
      <c r="A3440" s="38"/>
      <c r="B3440" s="44"/>
      <c r="C3440" s="289" t="s">
        <v>28</v>
      </c>
      <c r="D3440" s="289" t="s">
        <v>5022</v>
      </c>
      <c r="E3440" s="17" t="s">
        <v>28</v>
      </c>
      <c r="F3440" s="290">
        <v>0</v>
      </c>
      <c r="G3440" s="38"/>
      <c r="H3440" s="44"/>
    </row>
    <row r="3441" spans="1:8" s="2" customFormat="1" ht="16.8" customHeight="1">
      <c r="A3441" s="38"/>
      <c r="B3441" s="44"/>
      <c r="C3441" s="289" t="s">
        <v>28</v>
      </c>
      <c r="D3441" s="289" t="s">
        <v>5207</v>
      </c>
      <c r="E3441" s="17" t="s">
        <v>28</v>
      </c>
      <c r="F3441" s="290">
        <v>0</v>
      </c>
      <c r="G3441" s="38"/>
      <c r="H3441" s="44"/>
    </row>
    <row r="3442" spans="1:8" s="2" customFormat="1" ht="16.8" customHeight="1">
      <c r="A3442" s="38"/>
      <c r="B3442" s="44"/>
      <c r="C3442" s="289" t="s">
        <v>529</v>
      </c>
      <c r="D3442" s="289" t="s">
        <v>5292</v>
      </c>
      <c r="E3442" s="17" t="s">
        <v>28</v>
      </c>
      <c r="F3442" s="290">
        <v>16.944</v>
      </c>
      <c r="G3442" s="38"/>
      <c r="H3442" s="44"/>
    </row>
    <row r="3443" spans="1:8" s="2" customFormat="1" ht="16.8" customHeight="1">
      <c r="A3443" s="38"/>
      <c r="B3443" s="44"/>
      <c r="C3443" s="291" t="s">
        <v>6060</v>
      </c>
      <c r="D3443" s="38"/>
      <c r="E3443" s="38"/>
      <c r="F3443" s="38"/>
      <c r="G3443" s="38"/>
      <c r="H3443" s="44"/>
    </row>
    <row r="3444" spans="1:8" s="2" customFormat="1" ht="12">
      <c r="A3444" s="38"/>
      <c r="B3444" s="44"/>
      <c r="C3444" s="289" t="s">
        <v>5066</v>
      </c>
      <c r="D3444" s="289" t="s">
        <v>6079</v>
      </c>
      <c r="E3444" s="17" t="s">
        <v>355</v>
      </c>
      <c r="F3444" s="290">
        <v>43.529</v>
      </c>
      <c r="G3444" s="38"/>
      <c r="H3444" s="44"/>
    </row>
    <row r="3445" spans="1:8" s="2" customFormat="1" ht="16.8" customHeight="1">
      <c r="A3445" s="38"/>
      <c r="B3445" s="44"/>
      <c r="C3445" s="285" t="s">
        <v>536</v>
      </c>
      <c r="D3445" s="286" t="s">
        <v>536</v>
      </c>
      <c r="E3445" s="287" t="s">
        <v>28</v>
      </c>
      <c r="F3445" s="288">
        <v>87.058</v>
      </c>
      <c r="G3445" s="38"/>
      <c r="H3445" s="44"/>
    </row>
    <row r="3446" spans="1:8" s="2" customFormat="1" ht="16.8" customHeight="1">
      <c r="A3446" s="38"/>
      <c r="B3446" s="44"/>
      <c r="C3446" s="289" t="s">
        <v>536</v>
      </c>
      <c r="D3446" s="289" t="s">
        <v>5299</v>
      </c>
      <c r="E3446" s="17" t="s">
        <v>28</v>
      </c>
      <c r="F3446" s="290">
        <v>87.058</v>
      </c>
      <c r="G3446" s="38"/>
      <c r="H3446" s="44"/>
    </row>
    <row r="3447" spans="1:8" s="2" customFormat="1" ht="16.8" customHeight="1">
      <c r="A3447" s="38"/>
      <c r="B3447" s="44"/>
      <c r="C3447" s="285" t="s">
        <v>543</v>
      </c>
      <c r="D3447" s="286" t="s">
        <v>543</v>
      </c>
      <c r="E3447" s="287" t="s">
        <v>28</v>
      </c>
      <c r="F3447" s="288">
        <v>16</v>
      </c>
      <c r="G3447" s="38"/>
      <c r="H3447" s="44"/>
    </row>
    <row r="3448" spans="1:8" s="2" customFormat="1" ht="16.8" customHeight="1">
      <c r="A3448" s="38"/>
      <c r="B3448" s="44"/>
      <c r="C3448" s="289" t="s">
        <v>28</v>
      </c>
      <c r="D3448" s="289" t="s">
        <v>5022</v>
      </c>
      <c r="E3448" s="17" t="s">
        <v>28</v>
      </c>
      <c r="F3448" s="290">
        <v>0</v>
      </c>
      <c r="G3448" s="38"/>
      <c r="H3448" s="44"/>
    </row>
    <row r="3449" spans="1:8" s="2" customFormat="1" ht="16.8" customHeight="1">
      <c r="A3449" s="38"/>
      <c r="B3449" s="44"/>
      <c r="C3449" s="289" t="s">
        <v>28</v>
      </c>
      <c r="D3449" s="289" t="s">
        <v>5207</v>
      </c>
      <c r="E3449" s="17" t="s">
        <v>28</v>
      </c>
      <c r="F3449" s="290">
        <v>0</v>
      </c>
      <c r="G3449" s="38"/>
      <c r="H3449" s="44"/>
    </row>
    <row r="3450" spans="1:8" s="2" customFormat="1" ht="16.8" customHeight="1">
      <c r="A3450" s="38"/>
      <c r="B3450" s="44"/>
      <c r="C3450" s="289" t="s">
        <v>543</v>
      </c>
      <c r="D3450" s="289" t="s">
        <v>5301</v>
      </c>
      <c r="E3450" s="17" t="s">
        <v>28</v>
      </c>
      <c r="F3450" s="290">
        <v>16</v>
      </c>
      <c r="G3450" s="38"/>
      <c r="H3450" s="44"/>
    </row>
    <row r="3451" spans="1:8" s="2" customFormat="1" ht="16.8" customHeight="1">
      <c r="A3451" s="38"/>
      <c r="B3451" s="44"/>
      <c r="C3451" s="285" t="s">
        <v>551</v>
      </c>
      <c r="D3451" s="286" t="s">
        <v>551</v>
      </c>
      <c r="E3451" s="287" t="s">
        <v>28</v>
      </c>
      <c r="F3451" s="288">
        <v>5.648</v>
      </c>
      <c r="G3451" s="38"/>
      <c r="H3451" s="44"/>
    </row>
    <row r="3452" spans="1:8" s="2" customFormat="1" ht="16.8" customHeight="1">
      <c r="A3452" s="38"/>
      <c r="B3452" s="44"/>
      <c r="C3452" s="289" t="s">
        <v>28</v>
      </c>
      <c r="D3452" s="289" t="s">
        <v>5022</v>
      </c>
      <c r="E3452" s="17" t="s">
        <v>28</v>
      </c>
      <c r="F3452" s="290">
        <v>0</v>
      </c>
      <c r="G3452" s="38"/>
      <c r="H3452" s="44"/>
    </row>
    <row r="3453" spans="1:8" s="2" customFormat="1" ht="16.8" customHeight="1">
      <c r="A3453" s="38"/>
      <c r="B3453" s="44"/>
      <c r="C3453" s="289" t="s">
        <v>28</v>
      </c>
      <c r="D3453" s="289" t="s">
        <v>5207</v>
      </c>
      <c r="E3453" s="17" t="s">
        <v>28</v>
      </c>
      <c r="F3453" s="290">
        <v>0</v>
      </c>
      <c r="G3453" s="38"/>
      <c r="H3453" s="44"/>
    </row>
    <row r="3454" spans="1:8" s="2" customFormat="1" ht="16.8" customHeight="1">
      <c r="A3454" s="38"/>
      <c r="B3454" s="44"/>
      <c r="C3454" s="289" t="s">
        <v>551</v>
      </c>
      <c r="D3454" s="289" t="s">
        <v>5303</v>
      </c>
      <c r="E3454" s="17" t="s">
        <v>28</v>
      </c>
      <c r="F3454" s="290">
        <v>5.648</v>
      </c>
      <c r="G3454" s="38"/>
      <c r="H3454" s="44"/>
    </row>
    <row r="3455" spans="1:8" s="2" customFormat="1" ht="16.8" customHeight="1">
      <c r="A3455" s="38"/>
      <c r="B3455" s="44"/>
      <c r="C3455" s="291" t="s">
        <v>6060</v>
      </c>
      <c r="D3455" s="38"/>
      <c r="E3455" s="38"/>
      <c r="F3455" s="38"/>
      <c r="G3455" s="38"/>
      <c r="H3455" s="44"/>
    </row>
    <row r="3456" spans="1:8" s="2" customFormat="1" ht="16.8" customHeight="1">
      <c r="A3456" s="38"/>
      <c r="B3456" s="44"/>
      <c r="C3456" s="289" t="s">
        <v>5074</v>
      </c>
      <c r="D3456" s="289" t="s">
        <v>5075</v>
      </c>
      <c r="E3456" s="17" t="s">
        <v>355</v>
      </c>
      <c r="F3456" s="290">
        <v>14.877</v>
      </c>
      <c r="G3456" s="38"/>
      <c r="H3456" s="44"/>
    </row>
    <row r="3457" spans="1:8" s="2" customFormat="1" ht="16.8" customHeight="1">
      <c r="A3457" s="38"/>
      <c r="B3457" s="44"/>
      <c r="C3457" s="285" t="s">
        <v>371</v>
      </c>
      <c r="D3457" s="286" t="s">
        <v>371</v>
      </c>
      <c r="E3457" s="287" t="s">
        <v>28</v>
      </c>
      <c r="F3457" s="288">
        <v>28.8</v>
      </c>
      <c r="G3457" s="38"/>
      <c r="H3457" s="44"/>
    </row>
    <row r="3458" spans="1:8" s="2" customFormat="1" ht="16.8" customHeight="1">
      <c r="A3458" s="38"/>
      <c r="B3458" s="44"/>
      <c r="C3458" s="289" t="s">
        <v>371</v>
      </c>
      <c r="D3458" s="289" t="s">
        <v>5210</v>
      </c>
      <c r="E3458" s="17" t="s">
        <v>28</v>
      </c>
      <c r="F3458" s="290">
        <v>28.8</v>
      </c>
      <c r="G3458" s="38"/>
      <c r="H3458" s="44"/>
    </row>
    <row r="3459" spans="1:8" s="2" customFormat="1" ht="16.8" customHeight="1">
      <c r="A3459" s="38"/>
      <c r="B3459" s="44"/>
      <c r="C3459" s="285" t="s">
        <v>561</v>
      </c>
      <c r="D3459" s="286" t="s">
        <v>561</v>
      </c>
      <c r="E3459" s="287" t="s">
        <v>28</v>
      </c>
      <c r="F3459" s="288">
        <v>1.432</v>
      </c>
      <c r="G3459" s="38"/>
      <c r="H3459" s="44"/>
    </row>
    <row r="3460" spans="1:8" s="2" customFormat="1" ht="16.8" customHeight="1">
      <c r="A3460" s="38"/>
      <c r="B3460" s="44"/>
      <c r="C3460" s="289" t="s">
        <v>28</v>
      </c>
      <c r="D3460" s="289" t="s">
        <v>5022</v>
      </c>
      <c r="E3460" s="17" t="s">
        <v>28</v>
      </c>
      <c r="F3460" s="290">
        <v>0</v>
      </c>
      <c r="G3460" s="38"/>
      <c r="H3460" s="44"/>
    </row>
    <row r="3461" spans="1:8" s="2" customFormat="1" ht="16.8" customHeight="1">
      <c r="A3461" s="38"/>
      <c r="B3461" s="44"/>
      <c r="C3461" s="289" t="s">
        <v>28</v>
      </c>
      <c r="D3461" s="289" t="s">
        <v>5207</v>
      </c>
      <c r="E3461" s="17" t="s">
        <v>28</v>
      </c>
      <c r="F3461" s="290">
        <v>0</v>
      </c>
      <c r="G3461" s="38"/>
      <c r="H3461" s="44"/>
    </row>
    <row r="3462" spans="1:8" s="2" customFormat="1" ht="16.8" customHeight="1">
      <c r="A3462" s="38"/>
      <c r="B3462" s="44"/>
      <c r="C3462" s="289" t="s">
        <v>561</v>
      </c>
      <c r="D3462" s="289" t="s">
        <v>5312</v>
      </c>
      <c r="E3462" s="17" t="s">
        <v>28</v>
      </c>
      <c r="F3462" s="290">
        <v>1.432</v>
      </c>
      <c r="G3462" s="38"/>
      <c r="H3462" s="44"/>
    </row>
    <row r="3463" spans="1:8" s="2" customFormat="1" ht="16.8" customHeight="1">
      <c r="A3463" s="38"/>
      <c r="B3463" s="44"/>
      <c r="C3463" s="285" t="s">
        <v>566</v>
      </c>
      <c r="D3463" s="286" t="s">
        <v>566</v>
      </c>
      <c r="E3463" s="287" t="s">
        <v>28</v>
      </c>
      <c r="F3463" s="288">
        <v>1.897</v>
      </c>
      <c r="G3463" s="38"/>
      <c r="H3463" s="44"/>
    </row>
    <row r="3464" spans="1:8" s="2" customFormat="1" ht="16.8" customHeight="1">
      <c r="A3464" s="38"/>
      <c r="B3464" s="44"/>
      <c r="C3464" s="289" t="s">
        <v>28</v>
      </c>
      <c r="D3464" s="289" t="s">
        <v>5022</v>
      </c>
      <c r="E3464" s="17" t="s">
        <v>28</v>
      </c>
      <c r="F3464" s="290">
        <v>0</v>
      </c>
      <c r="G3464" s="38"/>
      <c r="H3464" s="44"/>
    </row>
    <row r="3465" spans="1:8" s="2" customFormat="1" ht="16.8" customHeight="1">
      <c r="A3465" s="38"/>
      <c r="B3465" s="44"/>
      <c r="C3465" s="289" t="s">
        <v>28</v>
      </c>
      <c r="D3465" s="289" t="s">
        <v>5207</v>
      </c>
      <c r="E3465" s="17" t="s">
        <v>28</v>
      </c>
      <c r="F3465" s="290">
        <v>0</v>
      </c>
      <c r="G3465" s="38"/>
      <c r="H3465" s="44"/>
    </row>
    <row r="3466" spans="1:8" s="2" customFormat="1" ht="16.8" customHeight="1">
      <c r="A3466" s="38"/>
      <c r="B3466" s="44"/>
      <c r="C3466" s="289" t="s">
        <v>566</v>
      </c>
      <c r="D3466" s="289" t="s">
        <v>5316</v>
      </c>
      <c r="E3466" s="17" t="s">
        <v>28</v>
      </c>
      <c r="F3466" s="290">
        <v>1.897</v>
      </c>
      <c r="G3466" s="38"/>
      <c r="H3466" s="44"/>
    </row>
    <row r="3467" spans="1:8" s="2" customFormat="1" ht="16.8" customHeight="1">
      <c r="A3467" s="38"/>
      <c r="B3467" s="44"/>
      <c r="C3467" s="285" t="s">
        <v>571</v>
      </c>
      <c r="D3467" s="286" t="s">
        <v>571</v>
      </c>
      <c r="E3467" s="287" t="s">
        <v>28</v>
      </c>
      <c r="F3467" s="288">
        <v>0.028</v>
      </c>
      <c r="G3467" s="38"/>
      <c r="H3467" s="44"/>
    </row>
    <row r="3468" spans="1:8" s="2" customFormat="1" ht="16.8" customHeight="1">
      <c r="A3468" s="38"/>
      <c r="B3468" s="44"/>
      <c r="C3468" s="289" t="s">
        <v>28</v>
      </c>
      <c r="D3468" s="289" t="s">
        <v>5022</v>
      </c>
      <c r="E3468" s="17" t="s">
        <v>28</v>
      </c>
      <c r="F3468" s="290">
        <v>0</v>
      </c>
      <c r="G3468" s="38"/>
      <c r="H3468" s="44"/>
    </row>
    <row r="3469" spans="1:8" s="2" customFormat="1" ht="16.8" customHeight="1">
      <c r="A3469" s="38"/>
      <c r="B3469" s="44"/>
      <c r="C3469" s="289" t="s">
        <v>28</v>
      </c>
      <c r="D3469" s="289" t="s">
        <v>5207</v>
      </c>
      <c r="E3469" s="17" t="s">
        <v>28</v>
      </c>
      <c r="F3469" s="290">
        <v>0</v>
      </c>
      <c r="G3469" s="38"/>
      <c r="H3469" s="44"/>
    </row>
    <row r="3470" spans="1:8" s="2" customFormat="1" ht="16.8" customHeight="1">
      <c r="A3470" s="38"/>
      <c r="B3470" s="44"/>
      <c r="C3470" s="289" t="s">
        <v>571</v>
      </c>
      <c r="D3470" s="289" t="s">
        <v>5320</v>
      </c>
      <c r="E3470" s="17" t="s">
        <v>28</v>
      </c>
      <c r="F3470" s="290">
        <v>0.028</v>
      </c>
      <c r="G3470" s="38"/>
      <c r="H3470" s="44"/>
    </row>
    <row r="3471" spans="1:8" s="2" customFormat="1" ht="16.8" customHeight="1">
      <c r="A3471" s="38"/>
      <c r="B3471" s="44"/>
      <c r="C3471" s="285" t="s">
        <v>583</v>
      </c>
      <c r="D3471" s="286" t="s">
        <v>583</v>
      </c>
      <c r="E3471" s="287" t="s">
        <v>28</v>
      </c>
      <c r="F3471" s="288">
        <v>2</v>
      </c>
      <c r="G3471" s="38"/>
      <c r="H3471" s="44"/>
    </row>
    <row r="3472" spans="1:8" s="2" customFormat="1" ht="16.8" customHeight="1">
      <c r="A3472" s="38"/>
      <c r="B3472" s="44"/>
      <c r="C3472" s="289" t="s">
        <v>28</v>
      </c>
      <c r="D3472" s="289" t="s">
        <v>5022</v>
      </c>
      <c r="E3472" s="17" t="s">
        <v>28</v>
      </c>
      <c r="F3472" s="290">
        <v>0</v>
      </c>
      <c r="G3472" s="38"/>
      <c r="H3472" s="44"/>
    </row>
    <row r="3473" spans="1:8" s="2" customFormat="1" ht="16.8" customHeight="1">
      <c r="A3473" s="38"/>
      <c r="B3473" s="44"/>
      <c r="C3473" s="289" t="s">
        <v>28</v>
      </c>
      <c r="D3473" s="289" t="s">
        <v>5207</v>
      </c>
      <c r="E3473" s="17" t="s">
        <v>28</v>
      </c>
      <c r="F3473" s="290">
        <v>0</v>
      </c>
      <c r="G3473" s="38"/>
      <c r="H3473" s="44"/>
    </row>
    <row r="3474" spans="1:8" s="2" customFormat="1" ht="16.8" customHeight="1">
      <c r="A3474" s="38"/>
      <c r="B3474" s="44"/>
      <c r="C3474" s="289" t="s">
        <v>583</v>
      </c>
      <c r="D3474" s="289" t="s">
        <v>138</v>
      </c>
      <c r="E3474" s="17" t="s">
        <v>28</v>
      </c>
      <c r="F3474" s="290">
        <v>2</v>
      </c>
      <c r="G3474" s="38"/>
      <c r="H3474" s="44"/>
    </row>
    <row r="3475" spans="1:8" s="2" customFormat="1" ht="16.8" customHeight="1">
      <c r="A3475" s="38"/>
      <c r="B3475" s="44"/>
      <c r="C3475" s="285" t="s">
        <v>592</v>
      </c>
      <c r="D3475" s="286" t="s">
        <v>592</v>
      </c>
      <c r="E3475" s="287" t="s">
        <v>28</v>
      </c>
      <c r="F3475" s="288">
        <v>2</v>
      </c>
      <c r="G3475" s="38"/>
      <c r="H3475" s="44"/>
    </row>
    <row r="3476" spans="1:8" s="2" customFormat="1" ht="16.8" customHeight="1">
      <c r="A3476" s="38"/>
      <c r="B3476" s="44"/>
      <c r="C3476" s="289" t="s">
        <v>28</v>
      </c>
      <c r="D3476" s="289" t="s">
        <v>5022</v>
      </c>
      <c r="E3476" s="17" t="s">
        <v>28</v>
      </c>
      <c r="F3476" s="290">
        <v>0</v>
      </c>
      <c r="G3476" s="38"/>
      <c r="H3476" s="44"/>
    </row>
    <row r="3477" spans="1:8" s="2" customFormat="1" ht="16.8" customHeight="1">
      <c r="A3477" s="38"/>
      <c r="B3477" s="44"/>
      <c r="C3477" s="289" t="s">
        <v>28</v>
      </c>
      <c r="D3477" s="289" t="s">
        <v>5207</v>
      </c>
      <c r="E3477" s="17" t="s">
        <v>28</v>
      </c>
      <c r="F3477" s="290">
        <v>0</v>
      </c>
      <c r="G3477" s="38"/>
      <c r="H3477" s="44"/>
    </row>
    <row r="3478" spans="1:8" s="2" customFormat="1" ht="16.8" customHeight="1">
      <c r="A3478" s="38"/>
      <c r="B3478" s="44"/>
      <c r="C3478" s="289" t="s">
        <v>592</v>
      </c>
      <c r="D3478" s="289" t="s">
        <v>138</v>
      </c>
      <c r="E3478" s="17" t="s">
        <v>28</v>
      </c>
      <c r="F3478" s="290">
        <v>2</v>
      </c>
      <c r="G3478" s="38"/>
      <c r="H3478" s="44"/>
    </row>
    <row r="3479" spans="1:8" s="2" customFormat="1" ht="16.8" customHeight="1">
      <c r="A3479" s="38"/>
      <c r="B3479" s="44"/>
      <c r="C3479" s="285" t="s">
        <v>598</v>
      </c>
      <c r="D3479" s="286" t="s">
        <v>598</v>
      </c>
      <c r="E3479" s="287" t="s">
        <v>28</v>
      </c>
      <c r="F3479" s="288">
        <v>10.5</v>
      </c>
      <c r="G3479" s="38"/>
      <c r="H3479" s="44"/>
    </row>
    <row r="3480" spans="1:8" s="2" customFormat="1" ht="16.8" customHeight="1">
      <c r="A3480" s="38"/>
      <c r="B3480" s="44"/>
      <c r="C3480" s="289" t="s">
        <v>28</v>
      </c>
      <c r="D3480" s="289" t="s">
        <v>5022</v>
      </c>
      <c r="E3480" s="17" t="s">
        <v>28</v>
      </c>
      <c r="F3480" s="290">
        <v>0</v>
      </c>
      <c r="G3480" s="38"/>
      <c r="H3480" s="44"/>
    </row>
    <row r="3481" spans="1:8" s="2" customFormat="1" ht="16.8" customHeight="1">
      <c r="A3481" s="38"/>
      <c r="B3481" s="44"/>
      <c r="C3481" s="289" t="s">
        <v>28</v>
      </c>
      <c r="D3481" s="289" t="s">
        <v>5207</v>
      </c>
      <c r="E3481" s="17" t="s">
        <v>28</v>
      </c>
      <c r="F3481" s="290">
        <v>0</v>
      </c>
      <c r="G3481" s="38"/>
      <c r="H3481" s="44"/>
    </row>
    <row r="3482" spans="1:8" s="2" customFormat="1" ht="16.8" customHeight="1">
      <c r="A3482" s="38"/>
      <c r="B3482" s="44"/>
      <c r="C3482" s="289" t="s">
        <v>598</v>
      </c>
      <c r="D3482" s="289" t="s">
        <v>5330</v>
      </c>
      <c r="E3482" s="17" t="s">
        <v>28</v>
      </c>
      <c r="F3482" s="290">
        <v>10.5</v>
      </c>
      <c r="G3482" s="38"/>
      <c r="H3482" s="44"/>
    </row>
    <row r="3483" spans="1:8" s="2" customFormat="1" ht="16.8" customHeight="1">
      <c r="A3483" s="38"/>
      <c r="B3483" s="44"/>
      <c r="C3483" s="291" t="s">
        <v>6060</v>
      </c>
      <c r="D3483" s="38"/>
      <c r="E3483" s="38"/>
      <c r="F3483" s="38"/>
      <c r="G3483" s="38"/>
      <c r="H3483" s="44"/>
    </row>
    <row r="3484" spans="1:8" s="2" customFormat="1" ht="12">
      <c r="A3484" s="38"/>
      <c r="B3484" s="44"/>
      <c r="C3484" s="289" t="s">
        <v>5327</v>
      </c>
      <c r="D3484" s="289" t="s">
        <v>5328</v>
      </c>
      <c r="E3484" s="17" t="s">
        <v>612</v>
      </c>
      <c r="F3484" s="290">
        <v>18</v>
      </c>
      <c r="G3484" s="38"/>
      <c r="H3484" s="44"/>
    </row>
    <row r="3485" spans="1:8" s="2" customFormat="1" ht="16.8" customHeight="1">
      <c r="A3485" s="38"/>
      <c r="B3485" s="44"/>
      <c r="C3485" s="285" t="s">
        <v>614</v>
      </c>
      <c r="D3485" s="286" t="s">
        <v>614</v>
      </c>
      <c r="E3485" s="287" t="s">
        <v>28</v>
      </c>
      <c r="F3485" s="288">
        <v>34.23</v>
      </c>
      <c r="G3485" s="38"/>
      <c r="H3485" s="44"/>
    </row>
    <row r="3486" spans="1:8" s="2" customFormat="1" ht="16.8" customHeight="1">
      <c r="A3486" s="38"/>
      <c r="B3486" s="44"/>
      <c r="C3486" s="289" t="s">
        <v>28</v>
      </c>
      <c r="D3486" s="289" t="s">
        <v>5022</v>
      </c>
      <c r="E3486" s="17" t="s">
        <v>28</v>
      </c>
      <c r="F3486" s="290">
        <v>0</v>
      </c>
      <c r="G3486" s="38"/>
      <c r="H3486" s="44"/>
    </row>
    <row r="3487" spans="1:8" s="2" customFormat="1" ht="16.8" customHeight="1">
      <c r="A3487" s="38"/>
      <c r="B3487" s="44"/>
      <c r="C3487" s="289" t="s">
        <v>28</v>
      </c>
      <c r="D3487" s="289" t="s">
        <v>5207</v>
      </c>
      <c r="E3487" s="17" t="s">
        <v>28</v>
      </c>
      <c r="F3487" s="290">
        <v>0</v>
      </c>
      <c r="G3487" s="38"/>
      <c r="H3487" s="44"/>
    </row>
    <row r="3488" spans="1:8" s="2" customFormat="1" ht="16.8" customHeight="1">
      <c r="A3488" s="38"/>
      <c r="B3488" s="44"/>
      <c r="C3488" s="289" t="s">
        <v>614</v>
      </c>
      <c r="D3488" s="289" t="s">
        <v>5334</v>
      </c>
      <c r="E3488" s="17" t="s">
        <v>28</v>
      </c>
      <c r="F3488" s="290">
        <v>34.23</v>
      </c>
      <c r="G3488" s="38"/>
      <c r="H3488" s="44"/>
    </row>
    <row r="3489" spans="1:8" s="2" customFormat="1" ht="16.8" customHeight="1">
      <c r="A3489" s="38"/>
      <c r="B3489" s="44"/>
      <c r="C3489" s="291" t="s">
        <v>6060</v>
      </c>
      <c r="D3489" s="38"/>
      <c r="E3489" s="38"/>
      <c r="F3489" s="38"/>
      <c r="G3489" s="38"/>
      <c r="H3489" s="44"/>
    </row>
    <row r="3490" spans="1:8" s="2" customFormat="1" ht="12">
      <c r="A3490" s="38"/>
      <c r="B3490" s="44"/>
      <c r="C3490" s="289" t="s">
        <v>5146</v>
      </c>
      <c r="D3490" s="289" t="s">
        <v>5147</v>
      </c>
      <c r="E3490" s="17" t="s">
        <v>612</v>
      </c>
      <c r="F3490" s="290">
        <v>70.16</v>
      </c>
      <c r="G3490" s="38"/>
      <c r="H3490" s="44"/>
    </row>
    <row r="3491" spans="1:8" s="2" customFormat="1" ht="16.8" customHeight="1">
      <c r="A3491" s="38"/>
      <c r="B3491" s="44"/>
      <c r="C3491" s="285" t="s">
        <v>620</v>
      </c>
      <c r="D3491" s="286" t="s">
        <v>620</v>
      </c>
      <c r="E3491" s="287" t="s">
        <v>28</v>
      </c>
      <c r="F3491" s="288">
        <v>9</v>
      </c>
      <c r="G3491" s="38"/>
      <c r="H3491" s="44"/>
    </row>
    <row r="3492" spans="1:8" s="2" customFormat="1" ht="16.8" customHeight="1">
      <c r="A3492" s="38"/>
      <c r="B3492" s="44"/>
      <c r="C3492" s="289" t="s">
        <v>28</v>
      </c>
      <c r="D3492" s="289" t="s">
        <v>5022</v>
      </c>
      <c r="E3492" s="17" t="s">
        <v>28</v>
      </c>
      <c r="F3492" s="290">
        <v>0</v>
      </c>
      <c r="G3492" s="38"/>
      <c r="H3492" s="44"/>
    </row>
    <row r="3493" spans="1:8" s="2" customFormat="1" ht="16.8" customHeight="1">
      <c r="A3493" s="38"/>
      <c r="B3493" s="44"/>
      <c r="C3493" s="289" t="s">
        <v>28</v>
      </c>
      <c r="D3493" s="289" t="s">
        <v>5207</v>
      </c>
      <c r="E3493" s="17" t="s">
        <v>28</v>
      </c>
      <c r="F3493" s="290">
        <v>0</v>
      </c>
      <c r="G3493" s="38"/>
      <c r="H3493" s="44"/>
    </row>
    <row r="3494" spans="1:8" s="2" customFormat="1" ht="16.8" customHeight="1">
      <c r="A3494" s="38"/>
      <c r="B3494" s="44"/>
      <c r="C3494" s="289" t="s">
        <v>620</v>
      </c>
      <c r="D3494" s="289" t="s">
        <v>5341</v>
      </c>
      <c r="E3494" s="17" t="s">
        <v>28</v>
      </c>
      <c r="F3494" s="290">
        <v>9</v>
      </c>
      <c r="G3494" s="38"/>
      <c r="H3494" s="44"/>
    </row>
    <row r="3495" spans="1:8" s="2" customFormat="1" ht="16.8" customHeight="1">
      <c r="A3495" s="38"/>
      <c r="B3495" s="44"/>
      <c r="C3495" s="291" t="s">
        <v>6060</v>
      </c>
      <c r="D3495" s="38"/>
      <c r="E3495" s="38"/>
      <c r="F3495" s="38"/>
      <c r="G3495" s="38"/>
      <c r="H3495" s="44"/>
    </row>
    <row r="3496" spans="1:8" s="2" customFormat="1" ht="12">
      <c r="A3496" s="38"/>
      <c r="B3496" s="44"/>
      <c r="C3496" s="289" t="s">
        <v>5338</v>
      </c>
      <c r="D3496" s="289" t="s">
        <v>5339</v>
      </c>
      <c r="E3496" s="17" t="s">
        <v>534</v>
      </c>
      <c r="F3496" s="290">
        <v>16</v>
      </c>
      <c r="G3496" s="38"/>
      <c r="H3496" s="44"/>
    </row>
    <row r="3497" spans="1:8" s="2" customFormat="1" ht="16.8" customHeight="1">
      <c r="A3497" s="38"/>
      <c r="B3497" s="44"/>
      <c r="C3497" s="285" t="s">
        <v>627</v>
      </c>
      <c r="D3497" s="286" t="s">
        <v>627</v>
      </c>
      <c r="E3497" s="287" t="s">
        <v>28</v>
      </c>
      <c r="F3497" s="288">
        <v>9</v>
      </c>
      <c r="G3497" s="38"/>
      <c r="H3497" s="44"/>
    </row>
    <row r="3498" spans="1:8" s="2" customFormat="1" ht="16.8" customHeight="1">
      <c r="A3498" s="38"/>
      <c r="B3498" s="44"/>
      <c r="C3498" s="289" t="s">
        <v>627</v>
      </c>
      <c r="D3498" s="289" t="s">
        <v>5348</v>
      </c>
      <c r="E3498" s="17" t="s">
        <v>28</v>
      </c>
      <c r="F3498" s="290">
        <v>9</v>
      </c>
      <c r="G3498" s="38"/>
      <c r="H3498" s="44"/>
    </row>
    <row r="3499" spans="1:8" s="2" customFormat="1" ht="16.8" customHeight="1">
      <c r="A3499" s="38"/>
      <c r="B3499" s="44"/>
      <c r="C3499" s="291" t="s">
        <v>6060</v>
      </c>
      <c r="D3499" s="38"/>
      <c r="E3499" s="38"/>
      <c r="F3499" s="38"/>
      <c r="G3499" s="38"/>
      <c r="H3499" s="44"/>
    </row>
    <row r="3500" spans="1:8" s="2" customFormat="1" ht="16.8" customHeight="1">
      <c r="A3500" s="38"/>
      <c r="B3500" s="44"/>
      <c r="C3500" s="289" t="s">
        <v>5345</v>
      </c>
      <c r="D3500" s="289" t="s">
        <v>5346</v>
      </c>
      <c r="E3500" s="17" t="s">
        <v>534</v>
      </c>
      <c r="F3500" s="290">
        <v>15</v>
      </c>
      <c r="G3500" s="38"/>
      <c r="H3500" s="44"/>
    </row>
    <row r="3501" spans="1:8" s="2" customFormat="1" ht="16.8" customHeight="1">
      <c r="A3501" s="38"/>
      <c r="B3501" s="44"/>
      <c r="C3501" s="285" t="s">
        <v>633</v>
      </c>
      <c r="D3501" s="286" t="s">
        <v>633</v>
      </c>
      <c r="E3501" s="287" t="s">
        <v>28</v>
      </c>
      <c r="F3501" s="288">
        <v>1</v>
      </c>
      <c r="G3501" s="38"/>
      <c r="H3501" s="44"/>
    </row>
    <row r="3502" spans="1:8" s="2" customFormat="1" ht="16.8" customHeight="1">
      <c r="A3502" s="38"/>
      <c r="B3502" s="44"/>
      <c r="C3502" s="289" t="s">
        <v>633</v>
      </c>
      <c r="D3502" s="289" t="s">
        <v>82</v>
      </c>
      <c r="E3502" s="17" t="s">
        <v>28</v>
      </c>
      <c r="F3502" s="290">
        <v>1</v>
      </c>
      <c r="G3502" s="38"/>
      <c r="H3502" s="44"/>
    </row>
    <row r="3503" spans="1:8" s="2" customFormat="1" ht="16.8" customHeight="1">
      <c r="A3503" s="38"/>
      <c r="B3503" s="44"/>
      <c r="C3503" s="285" t="s">
        <v>375</v>
      </c>
      <c r="D3503" s="286" t="s">
        <v>375</v>
      </c>
      <c r="E3503" s="287" t="s">
        <v>28</v>
      </c>
      <c r="F3503" s="288">
        <v>28.8</v>
      </c>
      <c r="G3503" s="38"/>
      <c r="H3503" s="44"/>
    </row>
    <row r="3504" spans="1:8" s="2" customFormat="1" ht="16.8" customHeight="1">
      <c r="A3504" s="38"/>
      <c r="B3504" s="44"/>
      <c r="C3504" s="289" t="s">
        <v>375</v>
      </c>
      <c r="D3504" s="289" t="s">
        <v>5210</v>
      </c>
      <c r="E3504" s="17" t="s">
        <v>28</v>
      </c>
      <c r="F3504" s="290">
        <v>28.8</v>
      </c>
      <c r="G3504" s="38"/>
      <c r="H3504" s="44"/>
    </row>
    <row r="3505" spans="1:8" s="2" customFormat="1" ht="16.8" customHeight="1">
      <c r="A3505" s="38"/>
      <c r="B3505" s="44"/>
      <c r="C3505" s="285" t="s">
        <v>638</v>
      </c>
      <c r="D3505" s="286" t="s">
        <v>638</v>
      </c>
      <c r="E3505" s="287" t="s">
        <v>28</v>
      </c>
      <c r="F3505" s="288">
        <v>2</v>
      </c>
      <c r="G3505" s="38"/>
      <c r="H3505" s="44"/>
    </row>
    <row r="3506" spans="1:8" s="2" customFormat="1" ht="16.8" customHeight="1">
      <c r="A3506" s="38"/>
      <c r="B3506" s="44"/>
      <c r="C3506" s="289" t="s">
        <v>28</v>
      </c>
      <c r="D3506" s="289" t="s">
        <v>5022</v>
      </c>
      <c r="E3506" s="17" t="s">
        <v>28</v>
      </c>
      <c r="F3506" s="290">
        <v>0</v>
      </c>
      <c r="G3506" s="38"/>
      <c r="H3506" s="44"/>
    </row>
    <row r="3507" spans="1:8" s="2" customFormat="1" ht="16.8" customHeight="1">
      <c r="A3507" s="38"/>
      <c r="B3507" s="44"/>
      <c r="C3507" s="289" t="s">
        <v>28</v>
      </c>
      <c r="D3507" s="289" t="s">
        <v>5207</v>
      </c>
      <c r="E3507" s="17" t="s">
        <v>28</v>
      </c>
      <c r="F3507" s="290">
        <v>0</v>
      </c>
      <c r="G3507" s="38"/>
      <c r="H3507" s="44"/>
    </row>
    <row r="3508" spans="1:8" s="2" customFormat="1" ht="16.8" customHeight="1">
      <c r="A3508" s="38"/>
      <c r="B3508" s="44"/>
      <c r="C3508" s="289" t="s">
        <v>638</v>
      </c>
      <c r="D3508" s="289" t="s">
        <v>138</v>
      </c>
      <c r="E3508" s="17" t="s">
        <v>28</v>
      </c>
      <c r="F3508" s="290">
        <v>2</v>
      </c>
      <c r="G3508" s="38"/>
      <c r="H3508" s="44"/>
    </row>
    <row r="3509" spans="1:8" s="2" customFormat="1" ht="16.8" customHeight="1">
      <c r="A3509" s="38"/>
      <c r="B3509" s="44"/>
      <c r="C3509" s="291" t="s">
        <v>6060</v>
      </c>
      <c r="D3509" s="38"/>
      <c r="E3509" s="38"/>
      <c r="F3509" s="38"/>
      <c r="G3509" s="38"/>
      <c r="H3509" s="44"/>
    </row>
    <row r="3510" spans="1:8" s="2" customFormat="1" ht="12">
      <c r="A3510" s="38"/>
      <c r="B3510" s="44"/>
      <c r="C3510" s="289" t="s">
        <v>5355</v>
      </c>
      <c r="D3510" s="289" t="s">
        <v>5356</v>
      </c>
      <c r="E3510" s="17" t="s">
        <v>534</v>
      </c>
      <c r="F3510" s="290">
        <v>4</v>
      </c>
      <c r="G3510" s="38"/>
      <c r="H3510" s="44"/>
    </row>
    <row r="3511" spans="1:8" s="2" customFormat="1" ht="16.8" customHeight="1">
      <c r="A3511" s="38"/>
      <c r="B3511" s="44"/>
      <c r="C3511" s="285" t="s">
        <v>643</v>
      </c>
      <c r="D3511" s="286" t="s">
        <v>643</v>
      </c>
      <c r="E3511" s="287" t="s">
        <v>28</v>
      </c>
      <c r="F3511" s="288">
        <v>4</v>
      </c>
      <c r="G3511" s="38"/>
      <c r="H3511" s="44"/>
    </row>
    <row r="3512" spans="1:8" s="2" customFormat="1" ht="16.8" customHeight="1">
      <c r="A3512" s="38"/>
      <c r="B3512" s="44"/>
      <c r="C3512" s="289" t="s">
        <v>643</v>
      </c>
      <c r="D3512" s="289" t="s">
        <v>228</v>
      </c>
      <c r="E3512" s="17" t="s">
        <v>28</v>
      </c>
      <c r="F3512" s="290">
        <v>4</v>
      </c>
      <c r="G3512" s="38"/>
      <c r="H3512" s="44"/>
    </row>
    <row r="3513" spans="1:8" s="2" customFormat="1" ht="16.8" customHeight="1">
      <c r="A3513" s="38"/>
      <c r="B3513" s="44"/>
      <c r="C3513" s="285" t="s">
        <v>648</v>
      </c>
      <c r="D3513" s="286" t="s">
        <v>648</v>
      </c>
      <c r="E3513" s="287" t="s">
        <v>28</v>
      </c>
      <c r="F3513" s="288">
        <v>2</v>
      </c>
      <c r="G3513" s="38"/>
      <c r="H3513" s="44"/>
    </row>
    <row r="3514" spans="1:8" s="2" customFormat="1" ht="16.8" customHeight="1">
      <c r="A3514" s="38"/>
      <c r="B3514" s="44"/>
      <c r="C3514" s="289" t="s">
        <v>28</v>
      </c>
      <c r="D3514" s="289" t="s">
        <v>5022</v>
      </c>
      <c r="E3514" s="17" t="s">
        <v>28</v>
      </c>
      <c r="F3514" s="290">
        <v>0</v>
      </c>
      <c r="G3514" s="38"/>
      <c r="H3514" s="44"/>
    </row>
    <row r="3515" spans="1:8" s="2" customFormat="1" ht="16.8" customHeight="1">
      <c r="A3515" s="38"/>
      <c r="B3515" s="44"/>
      <c r="C3515" s="289" t="s">
        <v>28</v>
      </c>
      <c r="D3515" s="289" t="s">
        <v>5207</v>
      </c>
      <c r="E3515" s="17" t="s">
        <v>28</v>
      </c>
      <c r="F3515" s="290">
        <v>0</v>
      </c>
      <c r="G3515" s="38"/>
      <c r="H3515" s="44"/>
    </row>
    <row r="3516" spans="1:8" s="2" customFormat="1" ht="16.8" customHeight="1">
      <c r="A3516" s="38"/>
      <c r="B3516" s="44"/>
      <c r="C3516" s="289" t="s">
        <v>648</v>
      </c>
      <c r="D3516" s="289" t="s">
        <v>138</v>
      </c>
      <c r="E3516" s="17" t="s">
        <v>28</v>
      </c>
      <c r="F3516" s="290">
        <v>2</v>
      </c>
      <c r="G3516" s="38"/>
      <c r="H3516" s="44"/>
    </row>
    <row r="3517" spans="1:8" s="2" customFormat="1" ht="16.8" customHeight="1">
      <c r="A3517" s="38"/>
      <c r="B3517" s="44"/>
      <c r="C3517" s="291" t="s">
        <v>6060</v>
      </c>
      <c r="D3517" s="38"/>
      <c r="E3517" s="38"/>
      <c r="F3517" s="38"/>
      <c r="G3517" s="38"/>
      <c r="H3517" s="44"/>
    </row>
    <row r="3518" spans="1:8" s="2" customFormat="1" ht="12">
      <c r="A3518" s="38"/>
      <c r="B3518" s="44"/>
      <c r="C3518" s="289" t="s">
        <v>5362</v>
      </c>
      <c r="D3518" s="289" t="s">
        <v>5363</v>
      </c>
      <c r="E3518" s="17" t="s">
        <v>534</v>
      </c>
      <c r="F3518" s="290">
        <v>3</v>
      </c>
      <c r="G3518" s="38"/>
      <c r="H3518" s="44"/>
    </row>
    <row r="3519" spans="1:8" s="2" customFormat="1" ht="16.8" customHeight="1">
      <c r="A3519" s="38"/>
      <c r="B3519" s="44"/>
      <c r="C3519" s="285" t="s">
        <v>654</v>
      </c>
      <c r="D3519" s="286" t="s">
        <v>654</v>
      </c>
      <c r="E3519" s="287" t="s">
        <v>28</v>
      </c>
      <c r="F3519" s="288">
        <v>3</v>
      </c>
      <c r="G3519" s="38"/>
      <c r="H3519" s="44"/>
    </row>
    <row r="3520" spans="1:8" s="2" customFormat="1" ht="16.8" customHeight="1">
      <c r="A3520" s="38"/>
      <c r="B3520" s="44"/>
      <c r="C3520" s="289" t="s">
        <v>654</v>
      </c>
      <c r="D3520" s="289" t="s">
        <v>367</v>
      </c>
      <c r="E3520" s="17" t="s">
        <v>28</v>
      </c>
      <c r="F3520" s="290">
        <v>3</v>
      </c>
      <c r="G3520" s="38"/>
      <c r="H3520" s="44"/>
    </row>
    <row r="3521" spans="1:8" s="2" customFormat="1" ht="16.8" customHeight="1">
      <c r="A3521" s="38"/>
      <c r="B3521" s="44"/>
      <c r="C3521" s="285" t="s">
        <v>660</v>
      </c>
      <c r="D3521" s="286" t="s">
        <v>660</v>
      </c>
      <c r="E3521" s="287" t="s">
        <v>28</v>
      </c>
      <c r="F3521" s="288">
        <v>1</v>
      </c>
      <c r="G3521" s="38"/>
      <c r="H3521" s="44"/>
    </row>
    <row r="3522" spans="1:8" s="2" customFormat="1" ht="16.8" customHeight="1">
      <c r="A3522" s="38"/>
      <c r="B3522" s="44"/>
      <c r="C3522" s="289" t="s">
        <v>28</v>
      </c>
      <c r="D3522" s="289" t="s">
        <v>5022</v>
      </c>
      <c r="E3522" s="17" t="s">
        <v>28</v>
      </c>
      <c r="F3522" s="290">
        <v>0</v>
      </c>
      <c r="G3522" s="38"/>
      <c r="H3522" s="44"/>
    </row>
    <row r="3523" spans="1:8" s="2" customFormat="1" ht="16.8" customHeight="1">
      <c r="A3523" s="38"/>
      <c r="B3523" s="44"/>
      <c r="C3523" s="289" t="s">
        <v>28</v>
      </c>
      <c r="D3523" s="289" t="s">
        <v>5207</v>
      </c>
      <c r="E3523" s="17" t="s">
        <v>28</v>
      </c>
      <c r="F3523" s="290">
        <v>0</v>
      </c>
      <c r="G3523" s="38"/>
      <c r="H3523" s="44"/>
    </row>
    <row r="3524" spans="1:8" s="2" customFormat="1" ht="16.8" customHeight="1">
      <c r="A3524" s="38"/>
      <c r="B3524" s="44"/>
      <c r="C3524" s="289" t="s">
        <v>660</v>
      </c>
      <c r="D3524" s="289" t="s">
        <v>82</v>
      </c>
      <c r="E3524" s="17" t="s">
        <v>28</v>
      </c>
      <c r="F3524" s="290">
        <v>1</v>
      </c>
      <c r="G3524" s="38"/>
      <c r="H3524" s="44"/>
    </row>
    <row r="3525" spans="1:8" s="2" customFormat="1" ht="16.8" customHeight="1">
      <c r="A3525" s="38"/>
      <c r="B3525" s="44"/>
      <c r="C3525" s="285" t="s">
        <v>665</v>
      </c>
      <c r="D3525" s="286" t="s">
        <v>665</v>
      </c>
      <c r="E3525" s="287" t="s">
        <v>28</v>
      </c>
      <c r="F3525" s="288">
        <v>1</v>
      </c>
      <c r="G3525" s="38"/>
      <c r="H3525" s="44"/>
    </row>
    <row r="3526" spans="1:8" s="2" customFormat="1" ht="16.8" customHeight="1">
      <c r="A3526" s="38"/>
      <c r="B3526" s="44"/>
      <c r="C3526" s="289" t="s">
        <v>28</v>
      </c>
      <c r="D3526" s="289" t="s">
        <v>5022</v>
      </c>
      <c r="E3526" s="17" t="s">
        <v>28</v>
      </c>
      <c r="F3526" s="290">
        <v>0</v>
      </c>
      <c r="G3526" s="38"/>
      <c r="H3526" s="44"/>
    </row>
    <row r="3527" spans="1:8" s="2" customFormat="1" ht="16.8" customHeight="1">
      <c r="A3527" s="38"/>
      <c r="B3527" s="44"/>
      <c r="C3527" s="289" t="s">
        <v>28</v>
      </c>
      <c r="D3527" s="289" t="s">
        <v>5207</v>
      </c>
      <c r="E3527" s="17" t="s">
        <v>28</v>
      </c>
      <c r="F3527" s="290">
        <v>0</v>
      </c>
      <c r="G3527" s="38"/>
      <c r="H3527" s="44"/>
    </row>
    <row r="3528" spans="1:8" s="2" customFormat="1" ht="16.8" customHeight="1">
      <c r="A3528" s="38"/>
      <c r="B3528" s="44"/>
      <c r="C3528" s="289" t="s">
        <v>665</v>
      </c>
      <c r="D3528" s="289" t="s">
        <v>82</v>
      </c>
      <c r="E3528" s="17" t="s">
        <v>28</v>
      </c>
      <c r="F3528" s="290">
        <v>1</v>
      </c>
      <c r="G3528" s="38"/>
      <c r="H3528" s="44"/>
    </row>
    <row r="3529" spans="1:8" s="2" customFormat="1" ht="16.8" customHeight="1">
      <c r="A3529" s="38"/>
      <c r="B3529" s="44"/>
      <c r="C3529" s="285" t="s">
        <v>671</v>
      </c>
      <c r="D3529" s="286" t="s">
        <v>671</v>
      </c>
      <c r="E3529" s="287" t="s">
        <v>28</v>
      </c>
      <c r="F3529" s="288">
        <v>1</v>
      </c>
      <c r="G3529" s="38"/>
      <c r="H3529" s="44"/>
    </row>
    <row r="3530" spans="1:8" s="2" customFormat="1" ht="16.8" customHeight="1">
      <c r="A3530" s="38"/>
      <c r="B3530" s="44"/>
      <c r="C3530" s="289" t="s">
        <v>28</v>
      </c>
      <c r="D3530" s="289" t="s">
        <v>5022</v>
      </c>
      <c r="E3530" s="17" t="s">
        <v>28</v>
      </c>
      <c r="F3530" s="290">
        <v>0</v>
      </c>
      <c r="G3530" s="38"/>
      <c r="H3530" s="44"/>
    </row>
    <row r="3531" spans="1:8" s="2" customFormat="1" ht="16.8" customHeight="1">
      <c r="A3531" s="38"/>
      <c r="B3531" s="44"/>
      <c r="C3531" s="289" t="s">
        <v>28</v>
      </c>
      <c r="D3531" s="289" t="s">
        <v>5207</v>
      </c>
      <c r="E3531" s="17" t="s">
        <v>28</v>
      </c>
      <c r="F3531" s="290">
        <v>0</v>
      </c>
      <c r="G3531" s="38"/>
      <c r="H3531" s="44"/>
    </row>
    <row r="3532" spans="1:8" s="2" customFormat="1" ht="16.8" customHeight="1">
      <c r="A3532" s="38"/>
      <c r="B3532" s="44"/>
      <c r="C3532" s="289" t="s">
        <v>671</v>
      </c>
      <c r="D3532" s="289" t="s">
        <v>82</v>
      </c>
      <c r="E3532" s="17" t="s">
        <v>28</v>
      </c>
      <c r="F3532" s="290">
        <v>1</v>
      </c>
      <c r="G3532" s="38"/>
      <c r="H3532" s="44"/>
    </row>
    <row r="3533" spans="1:8" s="2" customFormat="1" ht="16.8" customHeight="1">
      <c r="A3533" s="38"/>
      <c r="B3533" s="44"/>
      <c r="C3533" s="285" t="s">
        <v>677</v>
      </c>
      <c r="D3533" s="286" t="s">
        <v>677</v>
      </c>
      <c r="E3533" s="287" t="s">
        <v>28</v>
      </c>
      <c r="F3533" s="288">
        <v>18</v>
      </c>
      <c r="G3533" s="38"/>
      <c r="H3533" s="44"/>
    </row>
    <row r="3534" spans="1:8" s="2" customFormat="1" ht="16.8" customHeight="1">
      <c r="A3534" s="38"/>
      <c r="B3534" s="44"/>
      <c r="C3534" s="289" t="s">
        <v>677</v>
      </c>
      <c r="D3534" s="289" t="s">
        <v>467</v>
      </c>
      <c r="E3534" s="17" t="s">
        <v>28</v>
      </c>
      <c r="F3534" s="290">
        <v>18</v>
      </c>
      <c r="G3534" s="38"/>
      <c r="H3534" s="44"/>
    </row>
    <row r="3535" spans="1:8" s="2" customFormat="1" ht="16.8" customHeight="1">
      <c r="A3535" s="38"/>
      <c r="B3535" s="44"/>
      <c r="C3535" s="285" t="s">
        <v>682</v>
      </c>
      <c r="D3535" s="286" t="s">
        <v>682</v>
      </c>
      <c r="E3535" s="287" t="s">
        <v>28</v>
      </c>
      <c r="F3535" s="288">
        <v>70.16</v>
      </c>
      <c r="G3535" s="38"/>
      <c r="H3535" s="44"/>
    </row>
    <row r="3536" spans="1:8" s="2" customFormat="1" ht="16.8" customHeight="1">
      <c r="A3536" s="38"/>
      <c r="B3536" s="44"/>
      <c r="C3536" s="289" t="s">
        <v>682</v>
      </c>
      <c r="D3536" s="289" t="s">
        <v>5383</v>
      </c>
      <c r="E3536" s="17" t="s">
        <v>28</v>
      </c>
      <c r="F3536" s="290">
        <v>70.16</v>
      </c>
      <c r="G3536" s="38"/>
      <c r="H3536" s="44"/>
    </row>
    <row r="3537" spans="1:8" s="2" customFormat="1" ht="16.8" customHeight="1">
      <c r="A3537" s="38"/>
      <c r="B3537" s="44"/>
      <c r="C3537" s="285" t="s">
        <v>688</v>
      </c>
      <c r="D3537" s="286" t="s">
        <v>688</v>
      </c>
      <c r="E3537" s="287" t="s">
        <v>28</v>
      </c>
      <c r="F3537" s="288">
        <v>5</v>
      </c>
      <c r="G3537" s="38"/>
      <c r="H3537" s="44"/>
    </row>
    <row r="3538" spans="1:8" s="2" customFormat="1" ht="16.8" customHeight="1">
      <c r="A3538" s="38"/>
      <c r="B3538" s="44"/>
      <c r="C3538" s="289" t="s">
        <v>28</v>
      </c>
      <c r="D3538" s="289" t="s">
        <v>5022</v>
      </c>
      <c r="E3538" s="17" t="s">
        <v>28</v>
      </c>
      <c r="F3538" s="290">
        <v>0</v>
      </c>
      <c r="G3538" s="38"/>
      <c r="H3538" s="44"/>
    </row>
    <row r="3539" spans="1:8" s="2" customFormat="1" ht="16.8" customHeight="1">
      <c r="A3539" s="38"/>
      <c r="B3539" s="44"/>
      <c r="C3539" s="289" t="s">
        <v>28</v>
      </c>
      <c r="D3539" s="289" t="s">
        <v>5207</v>
      </c>
      <c r="E3539" s="17" t="s">
        <v>28</v>
      </c>
      <c r="F3539" s="290">
        <v>0</v>
      </c>
      <c r="G3539" s="38"/>
      <c r="H3539" s="44"/>
    </row>
    <row r="3540" spans="1:8" s="2" customFormat="1" ht="16.8" customHeight="1">
      <c r="A3540" s="38"/>
      <c r="B3540" s="44"/>
      <c r="C3540" s="289" t="s">
        <v>688</v>
      </c>
      <c r="D3540" s="289" t="s">
        <v>376</v>
      </c>
      <c r="E3540" s="17" t="s">
        <v>28</v>
      </c>
      <c r="F3540" s="290">
        <v>5</v>
      </c>
      <c r="G3540" s="38"/>
      <c r="H3540" s="44"/>
    </row>
    <row r="3541" spans="1:8" s="2" customFormat="1" ht="16.8" customHeight="1">
      <c r="A3541" s="38"/>
      <c r="B3541" s="44"/>
      <c r="C3541" s="291" t="s">
        <v>6060</v>
      </c>
      <c r="D3541" s="38"/>
      <c r="E3541" s="38"/>
      <c r="F3541" s="38"/>
      <c r="G3541" s="38"/>
      <c r="H3541" s="44"/>
    </row>
    <row r="3542" spans="1:8" s="2" customFormat="1" ht="16.8" customHeight="1">
      <c r="A3542" s="38"/>
      <c r="B3542" s="44"/>
      <c r="C3542" s="289" t="s">
        <v>5093</v>
      </c>
      <c r="D3542" s="289" t="s">
        <v>5094</v>
      </c>
      <c r="E3542" s="17" t="s">
        <v>534</v>
      </c>
      <c r="F3542" s="290">
        <v>8</v>
      </c>
      <c r="G3542" s="38"/>
      <c r="H3542" s="44"/>
    </row>
    <row r="3543" spans="1:8" s="2" customFormat="1" ht="16.8" customHeight="1">
      <c r="A3543" s="38"/>
      <c r="B3543" s="44"/>
      <c r="C3543" s="285" t="s">
        <v>380</v>
      </c>
      <c r="D3543" s="286" t="s">
        <v>380</v>
      </c>
      <c r="E3543" s="287" t="s">
        <v>28</v>
      </c>
      <c r="F3543" s="288">
        <v>14.832</v>
      </c>
      <c r="G3543" s="38"/>
      <c r="H3543" s="44"/>
    </row>
    <row r="3544" spans="1:8" s="2" customFormat="1" ht="16.8" customHeight="1">
      <c r="A3544" s="38"/>
      <c r="B3544" s="44"/>
      <c r="C3544" s="289" t="s">
        <v>28</v>
      </c>
      <c r="D3544" s="289" t="s">
        <v>5022</v>
      </c>
      <c r="E3544" s="17" t="s">
        <v>28</v>
      </c>
      <c r="F3544" s="290">
        <v>0</v>
      </c>
      <c r="G3544" s="38"/>
      <c r="H3544" s="44"/>
    </row>
    <row r="3545" spans="1:8" s="2" customFormat="1" ht="16.8" customHeight="1">
      <c r="A3545" s="38"/>
      <c r="B3545" s="44"/>
      <c r="C3545" s="289" t="s">
        <v>28</v>
      </c>
      <c r="D3545" s="289" t="s">
        <v>5207</v>
      </c>
      <c r="E3545" s="17" t="s">
        <v>28</v>
      </c>
      <c r="F3545" s="290">
        <v>0</v>
      </c>
      <c r="G3545" s="38"/>
      <c r="H3545" s="44"/>
    </row>
    <row r="3546" spans="1:8" s="2" customFormat="1" ht="16.8" customHeight="1">
      <c r="A3546" s="38"/>
      <c r="B3546" s="44"/>
      <c r="C3546" s="289" t="s">
        <v>380</v>
      </c>
      <c r="D3546" s="289" t="s">
        <v>5214</v>
      </c>
      <c r="E3546" s="17" t="s">
        <v>28</v>
      </c>
      <c r="F3546" s="290">
        <v>14.832</v>
      </c>
      <c r="G3546" s="38"/>
      <c r="H3546" s="44"/>
    </row>
    <row r="3547" spans="1:8" s="2" customFormat="1" ht="16.8" customHeight="1">
      <c r="A3547" s="38"/>
      <c r="B3547" s="44"/>
      <c r="C3547" s="291" t="s">
        <v>6060</v>
      </c>
      <c r="D3547" s="38"/>
      <c r="E3547" s="38"/>
      <c r="F3547" s="38"/>
      <c r="G3547" s="38"/>
      <c r="H3547" s="44"/>
    </row>
    <row r="3548" spans="1:8" s="2" customFormat="1" ht="12">
      <c r="A3548" s="38"/>
      <c r="B3548" s="44"/>
      <c r="C3548" s="289" t="s">
        <v>5019</v>
      </c>
      <c r="D3548" s="289" t="s">
        <v>5020</v>
      </c>
      <c r="E3548" s="17" t="s">
        <v>355</v>
      </c>
      <c r="F3548" s="290">
        <v>76.249</v>
      </c>
      <c r="G3548" s="38"/>
      <c r="H3548" s="44"/>
    </row>
    <row r="3549" spans="1:8" s="2" customFormat="1" ht="16.8" customHeight="1">
      <c r="A3549" s="38"/>
      <c r="B3549" s="44"/>
      <c r="C3549" s="285" t="s">
        <v>694</v>
      </c>
      <c r="D3549" s="286" t="s">
        <v>694</v>
      </c>
      <c r="E3549" s="287" t="s">
        <v>28</v>
      </c>
      <c r="F3549" s="288">
        <v>18</v>
      </c>
      <c r="G3549" s="38"/>
      <c r="H3549" s="44"/>
    </row>
    <row r="3550" spans="1:8" s="2" customFormat="1" ht="16.8" customHeight="1">
      <c r="A3550" s="38"/>
      <c r="B3550" s="44"/>
      <c r="C3550" s="289" t="s">
        <v>694</v>
      </c>
      <c r="D3550" s="289" t="s">
        <v>467</v>
      </c>
      <c r="E3550" s="17" t="s">
        <v>28</v>
      </c>
      <c r="F3550" s="290">
        <v>18</v>
      </c>
      <c r="G3550" s="38"/>
      <c r="H3550" s="44"/>
    </row>
    <row r="3551" spans="1:8" s="2" customFormat="1" ht="16.8" customHeight="1">
      <c r="A3551" s="38"/>
      <c r="B3551" s="44"/>
      <c r="C3551" s="291" t="s">
        <v>6060</v>
      </c>
      <c r="D3551" s="38"/>
      <c r="E3551" s="38"/>
      <c r="F3551" s="38"/>
      <c r="G3551" s="38"/>
      <c r="H3551" s="44"/>
    </row>
    <row r="3552" spans="1:8" s="2" customFormat="1" ht="16.8" customHeight="1">
      <c r="A3552" s="38"/>
      <c r="B3552" s="44"/>
      <c r="C3552" s="289" t="s">
        <v>5154</v>
      </c>
      <c r="D3552" s="289" t="s">
        <v>5155</v>
      </c>
      <c r="E3552" s="17" t="s">
        <v>612</v>
      </c>
      <c r="F3552" s="290">
        <v>88.16</v>
      </c>
      <c r="G3552" s="38"/>
      <c r="H3552" s="44"/>
    </row>
    <row r="3553" spans="1:8" s="2" customFormat="1" ht="16.8" customHeight="1">
      <c r="A3553" s="38"/>
      <c r="B3553" s="44"/>
      <c r="C3553" s="285" t="s">
        <v>703</v>
      </c>
      <c r="D3553" s="286" t="s">
        <v>703</v>
      </c>
      <c r="E3553" s="287" t="s">
        <v>28</v>
      </c>
      <c r="F3553" s="288">
        <v>1</v>
      </c>
      <c r="G3553" s="38"/>
      <c r="H3553" s="44"/>
    </row>
    <row r="3554" spans="1:8" s="2" customFormat="1" ht="16.8" customHeight="1">
      <c r="A3554" s="38"/>
      <c r="B3554" s="44"/>
      <c r="C3554" s="289" t="s">
        <v>703</v>
      </c>
      <c r="D3554" s="289" t="s">
        <v>82</v>
      </c>
      <c r="E3554" s="17" t="s">
        <v>28</v>
      </c>
      <c r="F3554" s="290">
        <v>1</v>
      </c>
      <c r="G3554" s="38"/>
      <c r="H3554" s="44"/>
    </row>
    <row r="3555" spans="1:8" s="2" customFormat="1" ht="16.8" customHeight="1">
      <c r="A3555" s="38"/>
      <c r="B3555" s="44"/>
      <c r="C3555" s="285" t="s">
        <v>709</v>
      </c>
      <c r="D3555" s="286" t="s">
        <v>709</v>
      </c>
      <c r="E3555" s="287" t="s">
        <v>28</v>
      </c>
      <c r="F3555" s="288">
        <v>1</v>
      </c>
      <c r="G3555" s="38"/>
      <c r="H3555" s="44"/>
    </row>
    <row r="3556" spans="1:8" s="2" customFormat="1" ht="16.8" customHeight="1">
      <c r="A3556" s="38"/>
      <c r="B3556" s="44"/>
      <c r="C3556" s="289" t="s">
        <v>709</v>
      </c>
      <c r="D3556" s="289" t="s">
        <v>82</v>
      </c>
      <c r="E3556" s="17" t="s">
        <v>28</v>
      </c>
      <c r="F3556" s="290">
        <v>1</v>
      </c>
      <c r="G3556" s="38"/>
      <c r="H3556" s="44"/>
    </row>
    <row r="3557" spans="1:8" s="2" customFormat="1" ht="16.8" customHeight="1">
      <c r="A3557" s="38"/>
      <c r="B3557" s="44"/>
      <c r="C3557" s="285" t="s">
        <v>715</v>
      </c>
      <c r="D3557" s="286" t="s">
        <v>715</v>
      </c>
      <c r="E3557" s="287" t="s">
        <v>28</v>
      </c>
      <c r="F3557" s="288">
        <v>1</v>
      </c>
      <c r="G3557" s="38"/>
      <c r="H3557" s="44"/>
    </row>
    <row r="3558" spans="1:8" s="2" customFormat="1" ht="16.8" customHeight="1">
      <c r="A3558" s="38"/>
      <c r="B3558" s="44"/>
      <c r="C3558" s="289" t="s">
        <v>28</v>
      </c>
      <c r="D3558" s="289" t="s">
        <v>5022</v>
      </c>
      <c r="E3558" s="17" t="s">
        <v>28</v>
      </c>
      <c r="F3558" s="290">
        <v>0</v>
      </c>
      <c r="G3558" s="38"/>
      <c r="H3558" s="44"/>
    </row>
    <row r="3559" spans="1:8" s="2" customFormat="1" ht="16.8" customHeight="1">
      <c r="A3559" s="38"/>
      <c r="B3559" s="44"/>
      <c r="C3559" s="289" t="s">
        <v>28</v>
      </c>
      <c r="D3559" s="289" t="s">
        <v>5207</v>
      </c>
      <c r="E3559" s="17" t="s">
        <v>28</v>
      </c>
      <c r="F3559" s="290">
        <v>0</v>
      </c>
      <c r="G3559" s="38"/>
      <c r="H3559" s="44"/>
    </row>
    <row r="3560" spans="1:8" s="2" customFormat="1" ht="16.8" customHeight="1">
      <c r="A3560" s="38"/>
      <c r="B3560" s="44"/>
      <c r="C3560" s="289" t="s">
        <v>715</v>
      </c>
      <c r="D3560" s="289" t="s">
        <v>82</v>
      </c>
      <c r="E3560" s="17" t="s">
        <v>28</v>
      </c>
      <c r="F3560" s="290">
        <v>1</v>
      </c>
      <c r="G3560" s="38"/>
      <c r="H3560" s="44"/>
    </row>
    <row r="3561" spans="1:8" s="2" customFormat="1" ht="16.8" customHeight="1">
      <c r="A3561" s="38"/>
      <c r="B3561" s="44"/>
      <c r="C3561" s="285" t="s">
        <v>722</v>
      </c>
      <c r="D3561" s="286" t="s">
        <v>722</v>
      </c>
      <c r="E3561" s="287" t="s">
        <v>28</v>
      </c>
      <c r="F3561" s="288">
        <v>1</v>
      </c>
      <c r="G3561" s="38"/>
      <c r="H3561" s="44"/>
    </row>
    <row r="3562" spans="1:8" s="2" customFormat="1" ht="16.8" customHeight="1">
      <c r="A3562" s="38"/>
      <c r="B3562" s="44"/>
      <c r="C3562" s="289" t="s">
        <v>722</v>
      </c>
      <c r="D3562" s="289" t="s">
        <v>82</v>
      </c>
      <c r="E3562" s="17" t="s">
        <v>28</v>
      </c>
      <c r="F3562" s="290">
        <v>1</v>
      </c>
      <c r="G3562" s="38"/>
      <c r="H3562" s="44"/>
    </row>
    <row r="3563" spans="1:8" s="2" customFormat="1" ht="16.8" customHeight="1">
      <c r="A3563" s="38"/>
      <c r="B3563" s="44"/>
      <c r="C3563" s="285" t="s">
        <v>728</v>
      </c>
      <c r="D3563" s="286" t="s">
        <v>728</v>
      </c>
      <c r="E3563" s="287" t="s">
        <v>28</v>
      </c>
      <c r="F3563" s="288">
        <v>3</v>
      </c>
      <c r="G3563" s="38"/>
      <c r="H3563" s="44"/>
    </row>
    <row r="3564" spans="1:8" s="2" customFormat="1" ht="16.8" customHeight="1">
      <c r="A3564" s="38"/>
      <c r="B3564" s="44"/>
      <c r="C3564" s="289" t="s">
        <v>28</v>
      </c>
      <c r="D3564" s="289" t="s">
        <v>5022</v>
      </c>
      <c r="E3564" s="17" t="s">
        <v>28</v>
      </c>
      <c r="F3564" s="290">
        <v>0</v>
      </c>
      <c r="G3564" s="38"/>
      <c r="H3564" s="44"/>
    </row>
    <row r="3565" spans="1:8" s="2" customFormat="1" ht="16.8" customHeight="1">
      <c r="A3565" s="38"/>
      <c r="B3565" s="44"/>
      <c r="C3565" s="289" t="s">
        <v>28</v>
      </c>
      <c r="D3565" s="289" t="s">
        <v>5207</v>
      </c>
      <c r="E3565" s="17" t="s">
        <v>28</v>
      </c>
      <c r="F3565" s="290">
        <v>0</v>
      </c>
      <c r="G3565" s="38"/>
      <c r="H3565" s="44"/>
    </row>
    <row r="3566" spans="1:8" s="2" customFormat="1" ht="16.8" customHeight="1">
      <c r="A3566" s="38"/>
      <c r="B3566" s="44"/>
      <c r="C3566" s="289" t="s">
        <v>728</v>
      </c>
      <c r="D3566" s="289" t="s">
        <v>367</v>
      </c>
      <c r="E3566" s="17" t="s">
        <v>28</v>
      </c>
      <c r="F3566" s="290">
        <v>3</v>
      </c>
      <c r="G3566" s="38"/>
      <c r="H3566" s="44"/>
    </row>
    <row r="3567" spans="1:8" s="2" customFormat="1" ht="16.8" customHeight="1">
      <c r="A3567" s="38"/>
      <c r="B3567" s="44"/>
      <c r="C3567" s="291" t="s">
        <v>6060</v>
      </c>
      <c r="D3567" s="38"/>
      <c r="E3567" s="38"/>
      <c r="F3567" s="38"/>
      <c r="G3567" s="38"/>
      <c r="H3567" s="44"/>
    </row>
    <row r="3568" spans="1:8" s="2" customFormat="1" ht="12">
      <c r="A3568" s="38"/>
      <c r="B3568" s="44"/>
      <c r="C3568" s="289" t="s">
        <v>5400</v>
      </c>
      <c r="D3568" s="289" t="s">
        <v>5401</v>
      </c>
      <c r="E3568" s="17" t="s">
        <v>534</v>
      </c>
      <c r="F3568" s="290">
        <v>5</v>
      </c>
      <c r="G3568" s="38"/>
      <c r="H3568" s="44"/>
    </row>
    <row r="3569" spans="1:8" s="2" customFormat="1" ht="16.8" customHeight="1">
      <c r="A3569" s="38"/>
      <c r="B3569" s="44"/>
      <c r="C3569" s="285" t="s">
        <v>734</v>
      </c>
      <c r="D3569" s="286" t="s">
        <v>734</v>
      </c>
      <c r="E3569" s="287" t="s">
        <v>28</v>
      </c>
      <c r="F3569" s="288">
        <v>1</v>
      </c>
      <c r="G3569" s="38"/>
      <c r="H3569" s="44"/>
    </row>
    <row r="3570" spans="1:8" s="2" customFormat="1" ht="16.8" customHeight="1">
      <c r="A3570" s="38"/>
      <c r="B3570" s="44"/>
      <c r="C3570" s="289" t="s">
        <v>28</v>
      </c>
      <c r="D3570" s="289" t="s">
        <v>5022</v>
      </c>
      <c r="E3570" s="17" t="s">
        <v>28</v>
      </c>
      <c r="F3570" s="290">
        <v>0</v>
      </c>
      <c r="G3570" s="38"/>
      <c r="H3570" s="44"/>
    </row>
    <row r="3571" spans="1:8" s="2" customFormat="1" ht="16.8" customHeight="1">
      <c r="A3571" s="38"/>
      <c r="B3571" s="44"/>
      <c r="C3571" s="289" t="s">
        <v>28</v>
      </c>
      <c r="D3571" s="289" t="s">
        <v>5207</v>
      </c>
      <c r="E3571" s="17" t="s">
        <v>28</v>
      </c>
      <c r="F3571" s="290">
        <v>0</v>
      </c>
      <c r="G3571" s="38"/>
      <c r="H3571" s="44"/>
    </row>
    <row r="3572" spans="1:8" s="2" customFormat="1" ht="16.8" customHeight="1">
      <c r="A3572" s="38"/>
      <c r="B3572" s="44"/>
      <c r="C3572" s="289" t="s">
        <v>734</v>
      </c>
      <c r="D3572" s="289" t="s">
        <v>82</v>
      </c>
      <c r="E3572" s="17" t="s">
        <v>28</v>
      </c>
      <c r="F3572" s="290">
        <v>1</v>
      </c>
      <c r="G3572" s="38"/>
      <c r="H3572" s="44"/>
    </row>
    <row r="3573" spans="1:8" s="2" customFormat="1" ht="16.8" customHeight="1">
      <c r="A3573" s="38"/>
      <c r="B3573" s="44"/>
      <c r="C3573" s="285" t="s">
        <v>740</v>
      </c>
      <c r="D3573" s="286" t="s">
        <v>740</v>
      </c>
      <c r="E3573" s="287" t="s">
        <v>28</v>
      </c>
      <c r="F3573" s="288">
        <v>2</v>
      </c>
      <c r="G3573" s="38"/>
      <c r="H3573" s="44"/>
    </row>
    <row r="3574" spans="1:8" s="2" customFormat="1" ht="16.8" customHeight="1">
      <c r="A3574" s="38"/>
      <c r="B3574" s="44"/>
      <c r="C3574" s="289" t="s">
        <v>28</v>
      </c>
      <c r="D3574" s="289" t="s">
        <v>5022</v>
      </c>
      <c r="E3574" s="17" t="s">
        <v>28</v>
      </c>
      <c r="F3574" s="290">
        <v>0</v>
      </c>
      <c r="G3574" s="38"/>
      <c r="H3574" s="44"/>
    </row>
    <row r="3575" spans="1:8" s="2" customFormat="1" ht="16.8" customHeight="1">
      <c r="A3575" s="38"/>
      <c r="B3575" s="44"/>
      <c r="C3575" s="289" t="s">
        <v>28</v>
      </c>
      <c r="D3575" s="289" t="s">
        <v>5207</v>
      </c>
      <c r="E3575" s="17" t="s">
        <v>28</v>
      </c>
      <c r="F3575" s="290">
        <v>0</v>
      </c>
      <c r="G3575" s="38"/>
      <c r="H3575" s="44"/>
    </row>
    <row r="3576" spans="1:8" s="2" customFormat="1" ht="16.8" customHeight="1">
      <c r="A3576" s="38"/>
      <c r="B3576" s="44"/>
      <c r="C3576" s="289" t="s">
        <v>740</v>
      </c>
      <c r="D3576" s="289" t="s">
        <v>138</v>
      </c>
      <c r="E3576" s="17" t="s">
        <v>28</v>
      </c>
      <c r="F3576" s="290">
        <v>2</v>
      </c>
      <c r="G3576" s="38"/>
      <c r="H3576" s="44"/>
    </row>
    <row r="3577" spans="1:8" s="2" customFormat="1" ht="16.8" customHeight="1">
      <c r="A3577" s="38"/>
      <c r="B3577" s="44"/>
      <c r="C3577" s="291" t="s">
        <v>6060</v>
      </c>
      <c r="D3577" s="38"/>
      <c r="E3577" s="38"/>
      <c r="F3577" s="38"/>
      <c r="G3577" s="38"/>
      <c r="H3577" s="44"/>
    </row>
    <row r="3578" spans="1:8" s="2" customFormat="1" ht="12">
      <c r="A3578" s="38"/>
      <c r="B3578" s="44"/>
      <c r="C3578" s="289" t="s">
        <v>5408</v>
      </c>
      <c r="D3578" s="289" t="s">
        <v>5409</v>
      </c>
      <c r="E3578" s="17" t="s">
        <v>534</v>
      </c>
      <c r="F3578" s="290">
        <v>4</v>
      </c>
      <c r="G3578" s="38"/>
      <c r="H3578" s="44"/>
    </row>
    <row r="3579" spans="1:8" s="2" customFormat="1" ht="16.8" customHeight="1">
      <c r="A3579" s="38"/>
      <c r="B3579" s="44"/>
      <c r="C3579" s="285" t="s">
        <v>746</v>
      </c>
      <c r="D3579" s="286" t="s">
        <v>746</v>
      </c>
      <c r="E3579" s="287" t="s">
        <v>28</v>
      </c>
      <c r="F3579" s="288">
        <v>2</v>
      </c>
      <c r="G3579" s="38"/>
      <c r="H3579" s="44"/>
    </row>
    <row r="3580" spans="1:8" s="2" customFormat="1" ht="16.8" customHeight="1">
      <c r="A3580" s="38"/>
      <c r="B3580" s="44"/>
      <c r="C3580" s="289" t="s">
        <v>28</v>
      </c>
      <c r="D3580" s="289" t="s">
        <v>5022</v>
      </c>
      <c r="E3580" s="17" t="s">
        <v>28</v>
      </c>
      <c r="F3580" s="290">
        <v>0</v>
      </c>
      <c r="G3580" s="38"/>
      <c r="H3580" s="44"/>
    </row>
    <row r="3581" spans="1:8" s="2" customFormat="1" ht="16.8" customHeight="1">
      <c r="A3581" s="38"/>
      <c r="B3581" s="44"/>
      <c r="C3581" s="289" t="s">
        <v>28</v>
      </c>
      <c r="D3581" s="289" t="s">
        <v>5207</v>
      </c>
      <c r="E3581" s="17" t="s">
        <v>28</v>
      </c>
      <c r="F3581" s="290">
        <v>0</v>
      </c>
      <c r="G3581" s="38"/>
      <c r="H3581" s="44"/>
    </row>
    <row r="3582" spans="1:8" s="2" customFormat="1" ht="16.8" customHeight="1">
      <c r="A3582" s="38"/>
      <c r="B3582" s="44"/>
      <c r="C3582" s="289" t="s">
        <v>746</v>
      </c>
      <c r="D3582" s="289" t="s">
        <v>138</v>
      </c>
      <c r="E3582" s="17" t="s">
        <v>28</v>
      </c>
      <c r="F3582" s="290">
        <v>2</v>
      </c>
      <c r="G3582" s="38"/>
      <c r="H3582" s="44"/>
    </row>
    <row r="3583" spans="1:8" s="2" customFormat="1" ht="16.8" customHeight="1">
      <c r="A3583" s="38"/>
      <c r="B3583" s="44"/>
      <c r="C3583" s="285" t="s">
        <v>753</v>
      </c>
      <c r="D3583" s="286" t="s">
        <v>753</v>
      </c>
      <c r="E3583" s="287" t="s">
        <v>28</v>
      </c>
      <c r="F3583" s="288">
        <v>4</v>
      </c>
      <c r="G3583" s="38"/>
      <c r="H3583" s="44"/>
    </row>
    <row r="3584" spans="1:8" s="2" customFormat="1" ht="16.8" customHeight="1">
      <c r="A3584" s="38"/>
      <c r="B3584" s="44"/>
      <c r="C3584" s="289" t="s">
        <v>753</v>
      </c>
      <c r="D3584" s="289" t="s">
        <v>228</v>
      </c>
      <c r="E3584" s="17" t="s">
        <v>28</v>
      </c>
      <c r="F3584" s="290">
        <v>4</v>
      </c>
      <c r="G3584" s="38"/>
      <c r="H3584" s="44"/>
    </row>
    <row r="3585" spans="1:8" s="2" customFormat="1" ht="16.8" customHeight="1">
      <c r="A3585" s="38"/>
      <c r="B3585" s="44"/>
      <c r="C3585" s="291" t="s">
        <v>6060</v>
      </c>
      <c r="D3585" s="38"/>
      <c r="E3585" s="38"/>
      <c r="F3585" s="38"/>
      <c r="G3585" s="38"/>
      <c r="H3585" s="44"/>
    </row>
    <row r="3586" spans="1:8" s="2" customFormat="1" ht="12">
      <c r="A3586" s="38"/>
      <c r="B3586" s="44"/>
      <c r="C3586" s="289" t="s">
        <v>5416</v>
      </c>
      <c r="D3586" s="289" t="s">
        <v>5417</v>
      </c>
      <c r="E3586" s="17" t="s">
        <v>534</v>
      </c>
      <c r="F3586" s="290">
        <v>6</v>
      </c>
      <c r="G3586" s="38"/>
      <c r="H3586" s="44"/>
    </row>
    <row r="3587" spans="1:8" s="2" customFormat="1" ht="16.8" customHeight="1">
      <c r="A3587" s="38"/>
      <c r="B3587" s="44"/>
      <c r="C3587" s="285" t="s">
        <v>389</v>
      </c>
      <c r="D3587" s="286" t="s">
        <v>389</v>
      </c>
      <c r="E3587" s="287" t="s">
        <v>28</v>
      </c>
      <c r="F3587" s="288">
        <v>76.249</v>
      </c>
      <c r="G3587" s="38"/>
      <c r="H3587" s="44"/>
    </row>
    <row r="3588" spans="1:8" s="2" customFormat="1" ht="16.8" customHeight="1">
      <c r="A3588" s="38"/>
      <c r="B3588" s="44"/>
      <c r="C3588" s="289" t="s">
        <v>389</v>
      </c>
      <c r="D3588" s="289" t="s">
        <v>5230</v>
      </c>
      <c r="E3588" s="17" t="s">
        <v>28</v>
      </c>
      <c r="F3588" s="290">
        <v>76.249</v>
      </c>
      <c r="G3588" s="38"/>
      <c r="H3588" s="44"/>
    </row>
    <row r="3589" spans="1:8" s="2" customFormat="1" ht="16.8" customHeight="1">
      <c r="A3589" s="38"/>
      <c r="B3589" s="44"/>
      <c r="C3589" s="285" t="s">
        <v>761</v>
      </c>
      <c r="D3589" s="286" t="s">
        <v>761</v>
      </c>
      <c r="E3589" s="287" t="s">
        <v>28</v>
      </c>
      <c r="F3589" s="288">
        <v>4</v>
      </c>
      <c r="G3589" s="38"/>
      <c r="H3589" s="44"/>
    </row>
    <row r="3590" spans="1:8" s="2" customFormat="1" ht="16.8" customHeight="1">
      <c r="A3590" s="38"/>
      <c r="B3590" s="44"/>
      <c r="C3590" s="289" t="s">
        <v>761</v>
      </c>
      <c r="D3590" s="289" t="s">
        <v>228</v>
      </c>
      <c r="E3590" s="17" t="s">
        <v>28</v>
      </c>
      <c r="F3590" s="290">
        <v>4</v>
      </c>
      <c r="G3590" s="38"/>
      <c r="H3590" s="44"/>
    </row>
    <row r="3591" spans="1:8" s="2" customFormat="1" ht="16.8" customHeight="1">
      <c r="A3591" s="38"/>
      <c r="B3591" s="44"/>
      <c r="C3591" s="291" t="s">
        <v>6060</v>
      </c>
      <c r="D3591" s="38"/>
      <c r="E3591" s="38"/>
      <c r="F3591" s="38"/>
      <c r="G3591" s="38"/>
      <c r="H3591" s="44"/>
    </row>
    <row r="3592" spans="1:8" s="2" customFormat="1" ht="12">
      <c r="A3592" s="38"/>
      <c r="B3592" s="44"/>
      <c r="C3592" s="289" t="s">
        <v>5419</v>
      </c>
      <c r="D3592" s="289" t="s">
        <v>5420</v>
      </c>
      <c r="E3592" s="17" t="s">
        <v>534</v>
      </c>
      <c r="F3592" s="290">
        <v>5</v>
      </c>
      <c r="G3592" s="38"/>
      <c r="H3592" s="44"/>
    </row>
    <row r="3593" spans="1:8" s="2" customFormat="1" ht="16.8" customHeight="1">
      <c r="A3593" s="38"/>
      <c r="B3593" s="44"/>
      <c r="C3593" s="285" t="s">
        <v>767</v>
      </c>
      <c r="D3593" s="286" t="s">
        <v>767</v>
      </c>
      <c r="E3593" s="287" t="s">
        <v>28</v>
      </c>
      <c r="F3593" s="288">
        <v>1</v>
      </c>
      <c r="G3593" s="38"/>
      <c r="H3593" s="44"/>
    </row>
    <row r="3594" spans="1:8" s="2" customFormat="1" ht="16.8" customHeight="1">
      <c r="A3594" s="38"/>
      <c r="B3594" s="44"/>
      <c r="C3594" s="289" t="s">
        <v>28</v>
      </c>
      <c r="D3594" s="289" t="s">
        <v>5022</v>
      </c>
      <c r="E3594" s="17" t="s">
        <v>28</v>
      </c>
      <c r="F3594" s="290">
        <v>0</v>
      </c>
      <c r="G3594" s="38"/>
      <c r="H3594" s="44"/>
    </row>
    <row r="3595" spans="1:8" s="2" customFormat="1" ht="16.8" customHeight="1">
      <c r="A3595" s="38"/>
      <c r="B3595" s="44"/>
      <c r="C3595" s="289" t="s">
        <v>28</v>
      </c>
      <c r="D3595" s="289" t="s">
        <v>5207</v>
      </c>
      <c r="E3595" s="17" t="s">
        <v>28</v>
      </c>
      <c r="F3595" s="290">
        <v>0</v>
      </c>
      <c r="G3595" s="38"/>
      <c r="H3595" s="44"/>
    </row>
    <row r="3596" spans="1:8" s="2" customFormat="1" ht="16.8" customHeight="1">
      <c r="A3596" s="38"/>
      <c r="B3596" s="44"/>
      <c r="C3596" s="289" t="s">
        <v>767</v>
      </c>
      <c r="D3596" s="289" t="s">
        <v>82</v>
      </c>
      <c r="E3596" s="17" t="s">
        <v>28</v>
      </c>
      <c r="F3596" s="290">
        <v>1</v>
      </c>
      <c r="G3596" s="38"/>
      <c r="H3596" s="44"/>
    </row>
    <row r="3597" spans="1:8" s="2" customFormat="1" ht="16.8" customHeight="1">
      <c r="A3597" s="38"/>
      <c r="B3597" s="44"/>
      <c r="C3597" s="285" t="s">
        <v>772</v>
      </c>
      <c r="D3597" s="286" t="s">
        <v>772</v>
      </c>
      <c r="E3597" s="287" t="s">
        <v>28</v>
      </c>
      <c r="F3597" s="288">
        <v>1</v>
      </c>
      <c r="G3597" s="38"/>
      <c r="H3597" s="44"/>
    </row>
    <row r="3598" spans="1:8" s="2" customFormat="1" ht="16.8" customHeight="1">
      <c r="A3598" s="38"/>
      <c r="B3598" s="44"/>
      <c r="C3598" s="289" t="s">
        <v>772</v>
      </c>
      <c r="D3598" s="289" t="s">
        <v>82</v>
      </c>
      <c r="E3598" s="17" t="s">
        <v>28</v>
      </c>
      <c r="F3598" s="290">
        <v>1</v>
      </c>
      <c r="G3598" s="38"/>
      <c r="H3598" s="44"/>
    </row>
    <row r="3599" spans="1:8" s="2" customFormat="1" ht="16.8" customHeight="1">
      <c r="A3599" s="38"/>
      <c r="B3599" s="44"/>
      <c r="C3599" s="285" t="s">
        <v>779</v>
      </c>
      <c r="D3599" s="286" t="s">
        <v>779</v>
      </c>
      <c r="E3599" s="287" t="s">
        <v>28</v>
      </c>
      <c r="F3599" s="288">
        <v>1</v>
      </c>
      <c r="G3599" s="38"/>
      <c r="H3599" s="44"/>
    </row>
    <row r="3600" spans="1:8" s="2" customFormat="1" ht="16.8" customHeight="1">
      <c r="A3600" s="38"/>
      <c r="B3600" s="44"/>
      <c r="C3600" s="289" t="s">
        <v>779</v>
      </c>
      <c r="D3600" s="289" t="s">
        <v>82</v>
      </c>
      <c r="E3600" s="17" t="s">
        <v>28</v>
      </c>
      <c r="F3600" s="290">
        <v>1</v>
      </c>
      <c r="G3600" s="38"/>
      <c r="H3600" s="44"/>
    </row>
    <row r="3601" spans="1:8" s="2" customFormat="1" ht="16.8" customHeight="1">
      <c r="A3601" s="38"/>
      <c r="B3601" s="44"/>
      <c r="C3601" s="285" t="s">
        <v>785</v>
      </c>
      <c r="D3601" s="286" t="s">
        <v>785</v>
      </c>
      <c r="E3601" s="287" t="s">
        <v>28</v>
      </c>
      <c r="F3601" s="288">
        <v>1</v>
      </c>
      <c r="G3601" s="38"/>
      <c r="H3601" s="44"/>
    </row>
    <row r="3602" spans="1:8" s="2" customFormat="1" ht="16.8" customHeight="1">
      <c r="A3602" s="38"/>
      <c r="B3602" s="44"/>
      <c r="C3602" s="289" t="s">
        <v>28</v>
      </c>
      <c r="D3602" s="289" t="s">
        <v>5022</v>
      </c>
      <c r="E3602" s="17" t="s">
        <v>28</v>
      </c>
      <c r="F3602" s="290">
        <v>0</v>
      </c>
      <c r="G3602" s="38"/>
      <c r="H3602" s="44"/>
    </row>
    <row r="3603" spans="1:8" s="2" customFormat="1" ht="16.8" customHeight="1">
      <c r="A3603" s="38"/>
      <c r="B3603" s="44"/>
      <c r="C3603" s="289" t="s">
        <v>28</v>
      </c>
      <c r="D3603" s="289" t="s">
        <v>5207</v>
      </c>
      <c r="E3603" s="17" t="s">
        <v>28</v>
      </c>
      <c r="F3603" s="290">
        <v>0</v>
      </c>
      <c r="G3603" s="38"/>
      <c r="H3603" s="44"/>
    </row>
    <row r="3604" spans="1:8" s="2" customFormat="1" ht="16.8" customHeight="1">
      <c r="A3604" s="38"/>
      <c r="B3604" s="44"/>
      <c r="C3604" s="289" t="s">
        <v>785</v>
      </c>
      <c r="D3604" s="289" t="s">
        <v>82</v>
      </c>
      <c r="E3604" s="17" t="s">
        <v>28</v>
      </c>
      <c r="F3604" s="290">
        <v>1</v>
      </c>
      <c r="G3604" s="38"/>
      <c r="H3604" s="44"/>
    </row>
    <row r="3605" spans="1:8" s="2" customFormat="1" ht="16.8" customHeight="1">
      <c r="A3605" s="38"/>
      <c r="B3605" s="44"/>
      <c r="C3605" s="285" t="s">
        <v>791</v>
      </c>
      <c r="D3605" s="286" t="s">
        <v>791</v>
      </c>
      <c r="E3605" s="287" t="s">
        <v>28</v>
      </c>
      <c r="F3605" s="288">
        <v>1</v>
      </c>
      <c r="G3605" s="38"/>
      <c r="H3605" s="44"/>
    </row>
    <row r="3606" spans="1:8" s="2" customFormat="1" ht="16.8" customHeight="1">
      <c r="A3606" s="38"/>
      <c r="B3606" s="44"/>
      <c r="C3606" s="289" t="s">
        <v>28</v>
      </c>
      <c r="D3606" s="289" t="s">
        <v>5022</v>
      </c>
      <c r="E3606" s="17" t="s">
        <v>28</v>
      </c>
      <c r="F3606" s="290">
        <v>0</v>
      </c>
      <c r="G3606" s="38"/>
      <c r="H3606" s="44"/>
    </row>
    <row r="3607" spans="1:8" s="2" customFormat="1" ht="16.8" customHeight="1">
      <c r="A3607" s="38"/>
      <c r="B3607" s="44"/>
      <c r="C3607" s="289" t="s">
        <v>28</v>
      </c>
      <c r="D3607" s="289" t="s">
        <v>5207</v>
      </c>
      <c r="E3607" s="17" t="s">
        <v>28</v>
      </c>
      <c r="F3607" s="290">
        <v>0</v>
      </c>
      <c r="G3607" s="38"/>
      <c r="H3607" s="44"/>
    </row>
    <row r="3608" spans="1:8" s="2" customFormat="1" ht="16.8" customHeight="1">
      <c r="A3608" s="38"/>
      <c r="B3608" s="44"/>
      <c r="C3608" s="289" t="s">
        <v>791</v>
      </c>
      <c r="D3608" s="289" t="s">
        <v>82</v>
      </c>
      <c r="E3608" s="17" t="s">
        <v>28</v>
      </c>
      <c r="F3608" s="290">
        <v>1</v>
      </c>
      <c r="G3608" s="38"/>
      <c r="H3608" s="44"/>
    </row>
    <row r="3609" spans="1:8" s="2" customFormat="1" ht="16.8" customHeight="1">
      <c r="A3609" s="38"/>
      <c r="B3609" s="44"/>
      <c r="C3609" s="285" t="s">
        <v>804</v>
      </c>
      <c r="D3609" s="286" t="s">
        <v>804</v>
      </c>
      <c r="E3609" s="287" t="s">
        <v>28</v>
      </c>
      <c r="F3609" s="288">
        <v>1</v>
      </c>
      <c r="G3609" s="38"/>
      <c r="H3609" s="44"/>
    </row>
    <row r="3610" spans="1:8" s="2" customFormat="1" ht="16.8" customHeight="1">
      <c r="A3610" s="38"/>
      <c r="B3610" s="44"/>
      <c r="C3610" s="289" t="s">
        <v>28</v>
      </c>
      <c r="D3610" s="289" t="s">
        <v>5022</v>
      </c>
      <c r="E3610" s="17" t="s">
        <v>28</v>
      </c>
      <c r="F3610" s="290">
        <v>0</v>
      </c>
      <c r="G3610" s="38"/>
      <c r="H3610" s="44"/>
    </row>
    <row r="3611" spans="1:8" s="2" customFormat="1" ht="16.8" customHeight="1">
      <c r="A3611" s="38"/>
      <c r="B3611" s="44"/>
      <c r="C3611" s="289" t="s">
        <v>28</v>
      </c>
      <c r="D3611" s="289" t="s">
        <v>5207</v>
      </c>
      <c r="E3611" s="17" t="s">
        <v>28</v>
      </c>
      <c r="F3611" s="290">
        <v>0</v>
      </c>
      <c r="G3611" s="38"/>
      <c r="H3611" s="44"/>
    </row>
    <row r="3612" spans="1:8" s="2" customFormat="1" ht="16.8" customHeight="1">
      <c r="A3612" s="38"/>
      <c r="B3612" s="44"/>
      <c r="C3612" s="289" t="s">
        <v>804</v>
      </c>
      <c r="D3612" s="289" t="s">
        <v>82</v>
      </c>
      <c r="E3612" s="17" t="s">
        <v>28</v>
      </c>
      <c r="F3612" s="290">
        <v>1</v>
      </c>
      <c r="G3612" s="38"/>
      <c r="H3612" s="44"/>
    </row>
    <row r="3613" spans="1:8" s="2" customFormat="1" ht="16.8" customHeight="1">
      <c r="A3613" s="38"/>
      <c r="B3613" s="44"/>
      <c r="C3613" s="285" t="s">
        <v>813</v>
      </c>
      <c r="D3613" s="286" t="s">
        <v>813</v>
      </c>
      <c r="E3613" s="287" t="s">
        <v>28</v>
      </c>
      <c r="F3613" s="288">
        <v>1</v>
      </c>
      <c r="G3613" s="38"/>
      <c r="H3613" s="44"/>
    </row>
    <row r="3614" spans="1:8" s="2" customFormat="1" ht="16.8" customHeight="1">
      <c r="A3614" s="38"/>
      <c r="B3614" s="44"/>
      <c r="C3614" s="289" t="s">
        <v>28</v>
      </c>
      <c r="D3614" s="289" t="s">
        <v>5022</v>
      </c>
      <c r="E3614" s="17" t="s">
        <v>28</v>
      </c>
      <c r="F3614" s="290">
        <v>0</v>
      </c>
      <c r="G3614" s="38"/>
      <c r="H3614" s="44"/>
    </row>
    <row r="3615" spans="1:8" s="2" customFormat="1" ht="16.8" customHeight="1">
      <c r="A3615" s="38"/>
      <c r="B3615" s="44"/>
      <c r="C3615" s="289" t="s">
        <v>28</v>
      </c>
      <c r="D3615" s="289" t="s">
        <v>5207</v>
      </c>
      <c r="E3615" s="17" t="s">
        <v>28</v>
      </c>
      <c r="F3615" s="290">
        <v>0</v>
      </c>
      <c r="G3615" s="38"/>
      <c r="H3615" s="44"/>
    </row>
    <row r="3616" spans="1:8" s="2" customFormat="1" ht="16.8" customHeight="1">
      <c r="A3616" s="38"/>
      <c r="B3616" s="44"/>
      <c r="C3616" s="289" t="s">
        <v>813</v>
      </c>
      <c r="D3616" s="289" t="s">
        <v>82</v>
      </c>
      <c r="E3616" s="17" t="s">
        <v>28</v>
      </c>
      <c r="F3616" s="290">
        <v>1</v>
      </c>
      <c r="G3616" s="38"/>
      <c r="H3616" s="44"/>
    </row>
    <row r="3617" spans="1:8" s="2" customFormat="1" ht="16.8" customHeight="1">
      <c r="A3617" s="38"/>
      <c r="B3617" s="44"/>
      <c r="C3617" s="285" t="s">
        <v>822</v>
      </c>
      <c r="D3617" s="286" t="s">
        <v>822</v>
      </c>
      <c r="E3617" s="287" t="s">
        <v>28</v>
      </c>
      <c r="F3617" s="288">
        <v>2.844</v>
      </c>
      <c r="G3617" s="38"/>
      <c r="H3617" s="44"/>
    </row>
    <row r="3618" spans="1:8" s="2" customFormat="1" ht="16.8" customHeight="1">
      <c r="A3618" s="38"/>
      <c r="B3618" s="44"/>
      <c r="C3618" s="289" t="s">
        <v>28</v>
      </c>
      <c r="D3618" s="289" t="s">
        <v>5022</v>
      </c>
      <c r="E3618" s="17" t="s">
        <v>28</v>
      </c>
      <c r="F3618" s="290">
        <v>0</v>
      </c>
      <c r="G3618" s="38"/>
      <c r="H3618" s="44"/>
    </row>
    <row r="3619" spans="1:8" s="2" customFormat="1" ht="16.8" customHeight="1">
      <c r="A3619" s="38"/>
      <c r="B3619" s="44"/>
      <c r="C3619" s="289" t="s">
        <v>28</v>
      </c>
      <c r="D3619" s="289" t="s">
        <v>5207</v>
      </c>
      <c r="E3619" s="17" t="s">
        <v>28</v>
      </c>
      <c r="F3619" s="290">
        <v>0</v>
      </c>
      <c r="G3619" s="38"/>
      <c r="H3619" s="44"/>
    </row>
    <row r="3620" spans="1:8" s="2" customFormat="1" ht="16.8" customHeight="1">
      <c r="A3620" s="38"/>
      <c r="B3620" s="44"/>
      <c r="C3620" s="289" t="s">
        <v>822</v>
      </c>
      <c r="D3620" s="289" t="s">
        <v>5446</v>
      </c>
      <c r="E3620" s="17" t="s">
        <v>28</v>
      </c>
      <c r="F3620" s="290">
        <v>2.844</v>
      </c>
      <c r="G3620" s="38"/>
      <c r="H3620" s="44"/>
    </row>
    <row r="3621" spans="1:8" s="2" customFormat="1" ht="16.8" customHeight="1">
      <c r="A3621" s="38"/>
      <c r="B3621" s="44"/>
      <c r="C3621" s="291" t="s">
        <v>6060</v>
      </c>
      <c r="D3621" s="38"/>
      <c r="E3621" s="38"/>
      <c r="F3621" s="38"/>
      <c r="G3621" s="38"/>
      <c r="H3621" s="44"/>
    </row>
    <row r="3622" spans="1:8" s="2" customFormat="1" ht="16.8" customHeight="1">
      <c r="A3622" s="38"/>
      <c r="B3622" s="44"/>
      <c r="C3622" s="289" t="s">
        <v>5443</v>
      </c>
      <c r="D3622" s="289" t="s">
        <v>5444</v>
      </c>
      <c r="E3622" s="17" t="s">
        <v>355</v>
      </c>
      <c r="F3622" s="290">
        <v>3.715</v>
      </c>
      <c r="G3622" s="38"/>
      <c r="H3622" s="44"/>
    </row>
    <row r="3623" spans="1:8" s="2" customFormat="1" ht="16.8" customHeight="1">
      <c r="A3623" s="38"/>
      <c r="B3623" s="44"/>
      <c r="C3623" s="285" t="s">
        <v>828</v>
      </c>
      <c r="D3623" s="286" t="s">
        <v>828</v>
      </c>
      <c r="E3623" s="287" t="s">
        <v>28</v>
      </c>
      <c r="F3623" s="288">
        <v>1</v>
      </c>
      <c r="G3623" s="38"/>
      <c r="H3623" s="44"/>
    </row>
    <row r="3624" spans="1:8" s="2" customFormat="1" ht="16.8" customHeight="1">
      <c r="A3624" s="38"/>
      <c r="B3624" s="44"/>
      <c r="C3624" s="289" t="s">
        <v>28</v>
      </c>
      <c r="D3624" s="289" t="s">
        <v>5022</v>
      </c>
      <c r="E3624" s="17" t="s">
        <v>28</v>
      </c>
      <c r="F3624" s="290">
        <v>0</v>
      </c>
      <c r="G3624" s="38"/>
      <c r="H3624" s="44"/>
    </row>
    <row r="3625" spans="1:8" s="2" customFormat="1" ht="16.8" customHeight="1">
      <c r="A3625" s="38"/>
      <c r="B3625" s="44"/>
      <c r="C3625" s="289" t="s">
        <v>28</v>
      </c>
      <c r="D3625" s="289" t="s">
        <v>5207</v>
      </c>
      <c r="E3625" s="17" t="s">
        <v>28</v>
      </c>
      <c r="F3625" s="290">
        <v>0</v>
      </c>
      <c r="G3625" s="38"/>
      <c r="H3625" s="44"/>
    </row>
    <row r="3626" spans="1:8" s="2" customFormat="1" ht="16.8" customHeight="1">
      <c r="A3626" s="38"/>
      <c r="B3626" s="44"/>
      <c r="C3626" s="289" t="s">
        <v>828</v>
      </c>
      <c r="D3626" s="289" t="s">
        <v>82</v>
      </c>
      <c r="E3626" s="17" t="s">
        <v>28</v>
      </c>
      <c r="F3626" s="290">
        <v>1</v>
      </c>
      <c r="G3626" s="38"/>
      <c r="H3626" s="44"/>
    </row>
    <row r="3627" spans="1:8" s="2" customFormat="1" ht="16.8" customHeight="1">
      <c r="A3627" s="38"/>
      <c r="B3627" s="44"/>
      <c r="C3627" s="285" t="s">
        <v>400</v>
      </c>
      <c r="D3627" s="286" t="s">
        <v>400</v>
      </c>
      <c r="E3627" s="287" t="s">
        <v>28</v>
      </c>
      <c r="F3627" s="288">
        <v>76.249</v>
      </c>
      <c r="G3627" s="38"/>
      <c r="H3627" s="44"/>
    </row>
    <row r="3628" spans="1:8" s="2" customFormat="1" ht="16.8" customHeight="1">
      <c r="A3628" s="38"/>
      <c r="B3628" s="44"/>
      <c r="C3628" s="289" t="s">
        <v>400</v>
      </c>
      <c r="D3628" s="289" t="s">
        <v>5230</v>
      </c>
      <c r="E3628" s="17" t="s">
        <v>28</v>
      </c>
      <c r="F3628" s="290">
        <v>76.249</v>
      </c>
      <c r="G3628" s="38"/>
      <c r="H3628" s="44"/>
    </row>
    <row r="3629" spans="1:8" s="2" customFormat="1" ht="16.8" customHeight="1">
      <c r="A3629" s="38"/>
      <c r="B3629" s="44"/>
      <c r="C3629" s="285" t="s">
        <v>409</v>
      </c>
      <c r="D3629" s="286" t="s">
        <v>409</v>
      </c>
      <c r="E3629" s="287" t="s">
        <v>28</v>
      </c>
      <c r="F3629" s="288">
        <v>76.249</v>
      </c>
      <c r="G3629" s="38"/>
      <c r="H3629" s="44"/>
    </row>
    <row r="3630" spans="1:8" s="2" customFormat="1" ht="16.8" customHeight="1">
      <c r="A3630" s="38"/>
      <c r="B3630" s="44"/>
      <c r="C3630" s="289" t="s">
        <v>409</v>
      </c>
      <c r="D3630" s="289" t="s">
        <v>5230</v>
      </c>
      <c r="E3630" s="17" t="s">
        <v>28</v>
      </c>
      <c r="F3630" s="290">
        <v>76.249</v>
      </c>
      <c r="G3630" s="38"/>
      <c r="H3630" s="44"/>
    </row>
    <row r="3631" spans="1:8" s="2" customFormat="1" ht="16.8" customHeight="1">
      <c r="A3631" s="38"/>
      <c r="B3631" s="44"/>
      <c r="C3631" s="285" t="s">
        <v>415</v>
      </c>
      <c r="D3631" s="286" t="s">
        <v>415</v>
      </c>
      <c r="E3631" s="287" t="s">
        <v>28</v>
      </c>
      <c r="F3631" s="288">
        <v>51.719</v>
      </c>
      <c r="G3631" s="38"/>
      <c r="H3631" s="44"/>
    </row>
    <row r="3632" spans="1:8" s="2" customFormat="1" ht="16.8" customHeight="1">
      <c r="A3632" s="38"/>
      <c r="B3632" s="44"/>
      <c r="C3632" s="289" t="s">
        <v>28</v>
      </c>
      <c r="D3632" s="289" t="s">
        <v>5022</v>
      </c>
      <c r="E3632" s="17" t="s">
        <v>28</v>
      </c>
      <c r="F3632" s="290">
        <v>0</v>
      </c>
      <c r="G3632" s="38"/>
      <c r="H3632" s="44"/>
    </row>
    <row r="3633" spans="1:8" s="2" customFormat="1" ht="16.8" customHeight="1">
      <c r="A3633" s="38"/>
      <c r="B3633" s="44"/>
      <c r="C3633" s="289" t="s">
        <v>28</v>
      </c>
      <c r="D3633" s="289" t="s">
        <v>5207</v>
      </c>
      <c r="E3633" s="17" t="s">
        <v>28</v>
      </c>
      <c r="F3633" s="290">
        <v>0</v>
      </c>
      <c r="G3633" s="38"/>
      <c r="H3633" s="44"/>
    </row>
    <row r="3634" spans="1:8" s="2" customFormat="1" ht="16.8" customHeight="1">
      <c r="A3634" s="38"/>
      <c r="B3634" s="44"/>
      <c r="C3634" s="289" t="s">
        <v>415</v>
      </c>
      <c r="D3634" s="289" t="s">
        <v>5234</v>
      </c>
      <c r="E3634" s="17" t="s">
        <v>28</v>
      </c>
      <c r="F3634" s="290">
        <v>51.719</v>
      </c>
      <c r="G3634" s="38"/>
      <c r="H3634" s="44"/>
    </row>
    <row r="3635" spans="1:8" s="2" customFormat="1" ht="16.8" customHeight="1">
      <c r="A3635" s="38"/>
      <c r="B3635" s="44"/>
      <c r="C3635" s="291" t="s">
        <v>6060</v>
      </c>
      <c r="D3635" s="38"/>
      <c r="E3635" s="38"/>
      <c r="F3635" s="38"/>
      <c r="G3635" s="38"/>
      <c r="H3635" s="44"/>
    </row>
    <row r="3636" spans="1:8" s="2" customFormat="1" ht="12">
      <c r="A3636" s="38"/>
      <c r="B3636" s="44"/>
      <c r="C3636" s="289" t="s">
        <v>5033</v>
      </c>
      <c r="D3636" s="289" t="s">
        <v>5034</v>
      </c>
      <c r="E3636" s="17" t="s">
        <v>398</v>
      </c>
      <c r="F3636" s="290">
        <v>109.159</v>
      </c>
      <c r="G3636" s="38"/>
      <c r="H3636" s="44"/>
    </row>
    <row r="3637" spans="1:8" s="2" customFormat="1" ht="16.8" customHeight="1">
      <c r="A3637" s="38"/>
      <c r="B3637" s="44"/>
      <c r="C3637" s="285" t="s">
        <v>2585</v>
      </c>
      <c r="D3637" s="286" t="s">
        <v>2585</v>
      </c>
      <c r="E3637" s="287" t="s">
        <v>28</v>
      </c>
      <c r="F3637" s="288">
        <v>41.36</v>
      </c>
      <c r="G3637" s="38"/>
      <c r="H3637" s="44"/>
    </row>
    <row r="3638" spans="1:8" s="2" customFormat="1" ht="16.8" customHeight="1">
      <c r="A3638" s="38"/>
      <c r="B3638" s="44"/>
      <c r="C3638" s="289" t="s">
        <v>2585</v>
      </c>
      <c r="D3638" s="289" t="s">
        <v>5241</v>
      </c>
      <c r="E3638" s="17" t="s">
        <v>28</v>
      </c>
      <c r="F3638" s="290">
        <v>41.36</v>
      </c>
      <c r="G3638" s="38"/>
      <c r="H3638" s="44"/>
    </row>
    <row r="3639" spans="1:8" s="2" customFormat="1" ht="16.8" customHeight="1">
      <c r="A3639" s="38"/>
      <c r="B3639" s="44"/>
      <c r="C3639" s="291" t="s">
        <v>6060</v>
      </c>
      <c r="D3639" s="38"/>
      <c r="E3639" s="38"/>
      <c r="F3639" s="38"/>
      <c r="G3639" s="38"/>
      <c r="H3639" s="44"/>
    </row>
    <row r="3640" spans="1:8" s="2" customFormat="1" ht="12">
      <c r="A3640" s="38"/>
      <c r="B3640" s="44"/>
      <c r="C3640" s="289" t="s">
        <v>5237</v>
      </c>
      <c r="D3640" s="289" t="s">
        <v>5238</v>
      </c>
      <c r="E3640" s="17" t="s">
        <v>398</v>
      </c>
      <c r="F3640" s="290">
        <v>95.293</v>
      </c>
      <c r="G3640" s="38"/>
      <c r="H3640" s="44"/>
    </row>
    <row r="3641" spans="1:8" s="2" customFormat="1" ht="16.8" customHeight="1">
      <c r="A3641" s="38"/>
      <c r="B3641" s="44"/>
      <c r="C3641" s="285" t="s">
        <v>2606</v>
      </c>
      <c r="D3641" s="286" t="s">
        <v>2606</v>
      </c>
      <c r="E3641" s="287" t="s">
        <v>28</v>
      </c>
      <c r="F3641" s="288">
        <v>16.236</v>
      </c>
      <c r="G3641" s="38"/>
      <c r="H3641" s="44"/>
    </row>
    <row r="3642" spans="1:8" s="2" customFormat="1" ht="16.8" customHeight="1">
      <c r="A3642" s="38"/>
      <c r="B3642" s="44"/>
      <c r="C3642" s="289" t="s">
        <v>2606</v>
      </c>
      <c r="D3642" s="289" t="s">
        <v>5258</v>
      </c>
      <c r="E3642" s="17" t="s">
        <v>28</v>
      </c>
      <c r="F3642" s="290">
        <v>16.236</v>
      </c>
      <c r="G3642" s="38"/>
      <c r="H3642" s="44"/>
    </row>
    <row r="3643" spans="1:8" s="2" customFormat="1" ht="16.8" customHeight="1">
      <c r="A3643" s="38"/>
      <c r="B3643" s="44"/>
      <c r="C3643" s="291" t="s">
        <v>6060</v>
      </c>
      <c r="D3643" s="38"/>
      <c r="E3643" s="38"/>
      <c r="F3643" s="38"/>
      <c r="G3643" s="38"/>
      <c r="H3643" s="44"/>
    </row>
    <row r="3644" spans="1:8" s="2" customFormat="1" ht="12">
      <c r="A3644" s="38"/>
      <c r="B3644" s="44"/>
      <c r="C3644" s="289" t="s">
        <v>443</v>
      </c>
      <c r="D3644" s="289" t="s">
        <v>6064</v>
      </c>
      <c r="E3644" s="17" t="s">
        <v>355</v>
      </c>
      <c r="F3644" s="290">
        <v>102.153</v>
      </c>
      <c r="G3644" s="38"/>
      <c r="H3644" s="44"/>
    </row>
    <row r="3645" spans="1:8" s="2" customFormat="1" ht="16.8" customHeight="1">
      <c r="A3645" s="38"/>
      <c r="B3645" s="44"/>
      <c r="C3645" s="285" t="s">
        <v>3866</v>
      </c>
      <c r="D3645" s="286" t="s">
        <v>3866</v>
      </c>
      <c r="E3645" s="287" t="s">
        <v>28</v>
      </c>
      <c r="F3645" s="288">
        <v>20.68</v>
      </c>
      <c r="G3645" s="38"/>
      <c r="H3645" s="44"/>
    </row>
    <row r="3646" spans="1:8" s="2" customFormat="1" ht="16.8" customHeight="1">
      <c r="A3646" s="38"/>
      <c r="B3646" s="44"/>
      <c r="C3646" s="289" t="s">
        <v>3866</v>
      </c>
      <c r="D3646" s="289" t="s">
        <v>5267</v>
      </c>
      <c r="E3646" s="17" t="s">
        <v>28</v>
      </c>
      <c r="F3646" s="290">
        <v>20.68</v>
      </c>
      <c r="G3646" s="38"/>
      <c r="H3646" s="44"/>
    </row>
    <row r="3647" spans="1:8" s="2" customFormat="1" ht="16.8" customHeight="1">
      <c r="A3647" s="38"/>
      <c r="B3647" s="44"/>
      <c r="C3647" s="291" t="s">
        <v>6060</v>
      </c>
      <c r="D3647" s="38"/>
      <c r="E3647" s="38"/>
      <c r="F3647" s="38"/>
      <c r="G3647" s="38"/>
      <c r="H3647" s="44"/>
    </row>
    <row r="3648" spans="1:8" s="2" customFormat="1" ht="12">
      <c r="A3648" s="38"/>
      <c r="B3648" s="44"/>
      <c r="C3648" s="289" t="s">
        <v>5263</v>
      </c>
      <c r="D3648" s="289" t="s">
        <v>6064</v>
      </c>
      <c r="E3648" s="17" t="s">
        <v>355</v>
      </c>
      <c r="F3648" s="290">
        <v>107.943</v>
      </c>
      <c r="G3648" s="38"/>
      <c r="H3648" s="44"/>
    </row>
    <row r="3649" spans="1:8" s="2" customFormat="1" ht="16.8" customHeight="1">
      <c r="A3649" s="38"/>
      <c r="B3649" s="44"/>
      <c r="C3649" s="285" t="s">
        <v>483</v>
      </c>
      <c r="D3649" s="286" t="s">
        <v>483</v>
      </c>
      <c r="E3649" s="287" t="s">
        <v>28</v>
      </c>
      <c r="F3649" s="288">
        <v>-136.205</v>
      </c>
      <c r="G3649" s="38"/>
      <c r="H3649" s="44"/>
    </row>
    <row r="3650" spans="1:8" s="2" customFormat="1" ht="16.8" customHeight="1">
      <c r="A3650" s="38"/>
      <c r="B3650" s="44"/>
      <c r="C3650" s="289" t="s">
        <v>483</v>
      </c>
      <c r="D3650" s="289" t="s">
        <v>5273</v>
      </c>
      <c r="E3650" s="17" t="s">
        <v>28</v>
      </c>
      <c r="F3650" s="290">
        <v>-136.205</v>
      </c>
      <c r="G3650" s="38"/>
      <c r="H3650" s="44"/>
    </row>
    <row r="3651" spans="1:8" s="2" customFormat="1" ht="16.8" customHeight="1">
      <c r="A3651" s="38"/>
      <c r="B3651" s="44"/>
      <c r="C3651" s="291" t="s">
        <v>6060</v>
      </c>
      <c r="D3651" s="38"/>
      <c r="E3651" s="38"/>
      <c r="F3651" s="38"/>
      <c r="G3651" s="38"/>
      <c r="H3651" s="44"/>
    </row>
    <row r="3652" spans="1:8" s="2" customFormat="1" ht="12">
      <c r="A3652" s="38"/>
      <c r="B3652" s="44"/>
      <c r="C3652" s="289" t="s">
        <v>5043</v>
      </c>
      <c r="D3652" s="289" t="s">
        <v>453</v>
      </c>
      <c r="E3652" s="17" t="s">
        <v>355</v>
      </c>
      <c r="F3652" s="290">
        <v>73.893</v>
      </c>
      <c r="G3652" s="38"/>
      <c r="H3652" s="44"/>
    </row>
    <row r="3653" spans="1:8" s="2" customFormat="1" ht="16.8" customHeight="1">
      <c r="A3653" s="38"/>
      <c r="B3653" s="44"/>
      <c r="C3653" s="285" t="s">
        <v>3910</v>
      </c>
      <c r="D3653" s="286" t="s">
        <v>3910</v>
      </c>
      <c r="E3653" s="287" t="s">
        <v>28</v>
      </c>
      <c r="F3653" s="288">
        <v>57.6</v>
      </c>
      <c r="G3653" s="38"/>
      <c r="H3653" s="44"/>
    </row>
    <row r="3654" spans="1:8" s="2" customFormat="1" ht="16.8" customHeight="1">
      <c r="A3654" s="38"/>
      <c r="B3654" s="44"/>
      <c r="C3654" s="289" t="s">
        <v>3910</v>
      </c>
      <c r="D3654" s="289" t="s">
        <v>5268</v>
      </c>
      <c r="E3654" s="17" t="s">
        <v>28</v>
      </c>
      <c r="F3654" s="290">
        <v>57.6</v>
      </c>
      <c r="G3654" s="38"/>
      <c r="H3654" s="44"/>
    </row>
    <row r="3655" spans="1:8" s="2" customFormat="1" ht="16.8" customHeight="1">
      <c r="A3655" s="38"/>
      <c r="B3655" s="44"/>
      <c r="C3655" s="291" t="s">
        <v>6060</v>
      </c>
      <c r="D3655" s="38"/>
      <c r="E3655" s="38"/>
      <c r="F3655" s="38"/>
      <c r="G3655" s="38"/>
      <c r="H3655" s="44"/>
    </row>
    <row r="3656" spans="1:8" s="2" customFormat="1" ht="12">
      <c r="A3656" s="38"/>
      <c r="B3656" s="44"/>
      <c r="C3656" s="289" t="s">
        <v>473</v>
      </c>
      <c r="D3656" s="289" t="s">
        <v>474</v>
      </c>
      <c r="E3656" s="17" t="s">
        <v>355</v>
      </c>
      <c r="F3656" s="290">
        <v>136.205</v>
      </c>
      <c r="G3656" s="38"/>
      <c r="H3656" s="44"/>
    </row>
    <row r="3657" spans="1:8" s="2" customFormat="1" ht="16.8" customHeight="1">
      <c r="A3657" s="38"/>
      <c r="B3657" s="44"/>
      <c r="C3657" s="285" t="s">
        <v>3923</v>
      </c>
      <c r="D3657" s="286" t="s">
        <v>3923</v>
      </c>
      <c r="E3657" s="287" t="s">
        <v>28</v>
      </c>
      <c r="F3657" s="288">
        <v>5.5</v>
      </c>
      <c r="G3657" s="38"/>
      <c r="H3657" s="44"/>
    </row>
    <row r="3658" spans="1:8" s="2" customFormat="1" ht="16.8" customHeight="1">
      <c r="A3658" s="38"/>
      <c r="B3658" s="44"/>
      <c r="C3658" s="289" t="s">
        <v>3923</v>
      </c>
      <c r="D3658" s="289" t="s">
        <v>5293</v>
      </c>
      <c r="E3658" s="17" t="s">
        <v>28</v>
      </c>
      <c r="F3658" s="290">
        <v>5.5</v>
      </c>
      <c r="G3658" s="38"/>
      <c r="H3658" s="44"/>
    </row>
    <row r="3659" spans="1:8" s="2" customFormat="1" ht="16.8" customHeight="1">
      <c r="A3659" s="38"/>
      <c r="B3659" s="44"/>
      <c r="C3659" s="291" t="s">
        <v>6060</v>
      </c>
      <c r="D3659" s="38"/>
      <c r="E3659" s="38"/>
      <c r="F3659" s="38"/>
      <c r="G3659" s="38"/>
      <c r="H3659" s="44"/>
    </row>
    <row r="3660" spans="1:8" s="2" customFormat="1" ht="12">
      <c r="A3660" s="38"/>
      <c r="B3660" s="44"/>
      <c r="C3660" s="289" t="s">
        <v>5066</v>
      </c>
      <c r="D3660" s="289" t="s">
        <v>6079</v>
      </c>
      <c r="E3660" s="17" t="s">
        <v>355</v>
      </c>
      <c r="F3660" s="290">
        <v>43.529</v>
      </c>
      <c r="G3660" s="38"/>
      <c r="H3660" s="44"/>
    </row>
    <row r="3661" spans="1:8" s="2" customFormat="1" ht="16.8" customHeight="1">
      <c r="A3661" s="38"/>
      <c r="B3661" s="44"/>
      <c r="C3661" s="285" t="s">
        <v>159</v>
      </c>
      <c r="D3661" s="286" t="s">
        <v>159</v>
      </c>
      <c r="E3661" s="287" t="s">
        <v>28</v>
      </c>
      <c r="F3661" s="288">
        <v>2.063</v>
      </c>
      <c r="G3661" s="38"/>
      <c r="H3661" s="44"/>
    </row>
    <row r="3662" spans="1:8" s="2" customFormat="1" ht="16.8" customHeight="1">
      <c r="A3662" s="38"/>
      <c r="B3662" s="44"/>
      <c r="C3662" s="289" t="s">
        <v>159</v>
      </c>
      <c r="D3662" s="289" t="s">
        <v>5304</v>
      </c>
      <c r="E3662" s="17" t="s">
        <v>28</v>
      </c>
      <c r="F3662" s="290">
        <v>2.063</v>
      </c>
      <c r="G3662" s="38"/>
      <c r="H3662" s="44"/>
    </row>
    <row r="3663" spans="1:8" s="2" customFormat="1" ht="16.8" customHeight="1">
      <c r="A3663" s="38"/>
      <c r="B3663" s="44"/>
      <c r="C3663" s="291" t="s">
        <v>6060</v>
      </c>
      <c r="D3663" s="38"/>
      <c r="E3663" s="38"/>
      <c r="F3663" s="38"/>
      <c r="G3663" s="38"/>
      <c r="H3663" s="44"/>
    </row>
    <row r="3664" spans="1:8" s="2" customFormat="1" ht="16.8" customHeight="1">
      <c r="A3664" s="38"/>
      <c r="B3664" s="44"/>
      <c r="C3664" s="289" t="s">
        <v>5074</v>
      </c>
      <c r="D3664" s="289" t="s">
        <v>5075</v>
      </c>
      <c r="E3664" s="17" t="s">
        <v>355</v>
      </c>
      <c r="F3664" s="290">
        <v>14.877</v>
      </c>
      <c r="G3664" s="38"/>
      <c r="H3664" s="44"/>
    </row>
    <row r="3665" spans="1:8" s="2" customFormat="1" ht="16.8" customHeight="1">
      <c r="A3665" s="38"/>
      <c r="B3665" s="44"/>
      <c r="C3665" s="285" t="s">
        <v>169</v>
      </c>
      <c r="D3665" s="286" t="s">
        <v>169</v>
      </c>
      <c r="E3665" s="287" t="s">
        <v>28</v>
      </c>
      <c r="F3665" s="288">
        <v>7.5</v>
      </c>
      <c r="G3665" s="38"/>
      <c r="H3665" s="44"/>
    </row>
    <row r="3666" spans="1:8" s="2" customFormat="1" ht="16.8" customHeight="1">
      <c r="A3666" s="38"/>
      <c r="B3666" s="44"/>
      <c r="C3666" s="289" t="s">
        <v>28</v>
      </c>
      <c r="D3666" s="289" t="s">
        <v>5221</v>
      </c>
      <c r="E3666" s="17" t="s">
        <v>28</v>
      </c>
      <c r="F3666" s="290">
        <v>0</v>
      </c>
      <c r="G3666" s="38"/>
      <c r="H3666" s="44"/>
    </row>
    <row r="3667" spans="1:8" s="2" customFormat="1" ht="16.8" customHeight="1">
      <c r="A3667" s="38"/>
      <c r="B3667" s="44"/>
      <c r="C3667" s="289" t="s">
        <v>169</v>
      </c>
      <c r="D3667" s="289" t="s">
        <v>5331</v>
      </c>
      <c r="E3667" s="17" t="s">
        <v>28</v>
      </c>
      <c r="F3667" s="290">
        <v>7.5</v>
      </c>
      <c r="G3667" s="38"/>
      <c r="H3667" s="44"/>
    </row>
    <row r="3668" spans="1:8" s="2" customFormat="1" ht="16.8" customHeight="1">
      <c r="A3668" s="38"/>
      <c r="B3668" s="44"/>
      <c r="C3668" s="291" t="s">
        <v>6060</v>
      </c>
      <c r="D3668" s="38"/>
      <c r="E3668" s="38"/>
      <c r="F3668" s="38"/>
      <c r="G3668" s="38"/>
      <c r="H3668" s="44"/>
    </row>
    <row r="3669" spans="1:8" s="2" customFormat="1" ht="12">
      <c r="A3669" s="38"/>
      <c r="B3669" s="44"/>
      <c r="C3669" s="289" t="s">
        <v>5327</v>
      </c>
      <c r="D3669" s="289" t="s">
        <v>5328</v>
      </c>
      <c r="E3669" s="17" t="s">
        <v>612</v>
      </c>
      <c r="F3669" s="290">
        <v>18</v>
      </c>
      <c r="G3669" s="38"/>
      <c r="H3669" s="44"/>
    </row>
    <row r="3670" spans="1:8" s="2" customFormat="1" ht="16.8" customHeight="1">
      <c r="A3670" s="38"/>
      <c r="B3670" s="44"/>
      <c r="C3670" s="285" t="s">
        <v>2924</v>
      </c>
      <c r="D3670" s="286" t="s">
        <v>2924</v>
      </c>
      <c r="E3670" s="287" t="s">
        <v>28</v>
      </c>
      <c r="F3670" s="288">
        <v>35.93</v>
      </c>
      <c r="G3670" s="38"/>
      <c r="H3670" s="44"/>
    </row>
    <row r="3671" spans="1:8" s="2" customFormat="1" ht="16.8" customHeight="1">
      <c r="A3671" s="38"/>
      <c r="B3671" s="44"/>
      <c r="C3671" s="289" t="s">
        <v>28</v>
      </c>
      <c r="D3671" s="289" t="s">
        <v>5221</v>
      </c>
      <c r="E3671" s="17" t="s">
        <v>28</v>
      </c>
      <c r="F3671" s="290">
        <v>0</v>
      </c>
      <c r="G3671" s="38"/>
      <c r="H3671" s="44"/>
    </row>
    <row r="3672" spans="1:8" s="2" customFormat="1" ht="16.8" customHeight="1">
      <c r="A3672" s="38"/>
      <c r="B3672" s="44"/>
      <c r="C3672" s="289" t="s">
        <v>2924</v>
      </c>
      <c r="D3672" s="289" t="s">
        <v>5335</v>
      </c>
      <c r="E3672" s="17" t="s">
        <v>28</v>
      </c>
      <c r="F3672" s="290">
        <v>35.93</v>
      </c>
      <c r="G3672" s="38"/>
      <c r="H3672" s="44"/>
    </row>
    <row r="3673" spans="1:8" s="2" customFormat="1" ht="16.8" customHeight="1">
      <c r="A3673" s="38"/>
      <c r="B3673" s="44"/>
      <c r="C3673" s="291" t="s">
        <v>6060</v>
      </c>
      <c r="D3673" s="38"/>
      <c r="E3673" s="38"/>
      <c r="F3673" s="38"/>
      <c r="G3673" s="38"/>
      <c r="H3673" s="44"/>
    </row>
    <row r="3674" spans="1:8" s="2" customFormat="1" ht="12">
      <c r="A3674" s="38"/>
      <c r="B3674" s="44"/>
      <c r="C3674" s="289" t="s">
        <v>5146</v>
      </c>
      <c r="D3674" s="289" t="s">
        <v>5147</v>
      </c>
      <c r="E3674" s="17" t="s">
        <v>612</v>
      </c>
      <c r="F3674" s="290">
        <v>70.16</v>
      </c>
      <c r="G3674" s="38"/>
      <c r="H3674" s="44"/>
    </row>
    <row r="3675" spans="1:8" s="2" customFormat="1" ht="16.8" customHeight="1">
      <c r="A3675" s="38"/>
      <c r="B3675" s="44"/>
      <c r="C3675" s="285" t="s">
        <v>2930</v>
      </c>
      <c r="D3675" s="286" t="s">
        <v>2930</v>
      </c>
      <c r="E3675" s="287" t="s">
        <v>28</v>
      </c>
      <c r="F3675" s="288">
        <v>1</v>
      </c>
      <c r="G3675" s="38"/>
      <c r="H3675" s="44"/>
    </row>
    <row r="3676" spans="1:8" s="2" customFormat="1" ht="16.8" customHeight="1">
      <c r="A3676" s="38"/>
      <c r="B3676" s="44"/>
      <c r="C3676" s="289" t="s">
        <v>2930</v>
      </c>
      <c r="D3676" s="289" t="s">
        <v>82</v>
      </c>
      <c r="E3676" s="17" t="s">
        <v>28</v>
      </c>
      <c r="F3676" s="290">
        <v>1</v>
      </c>
      <c r="G3676" s="38"/>
      <c r="H3676" s="44"/>
    </row>
    <row r="3677" spans="1:8" s="2" customFormat="1" ht="16.8" customHeight="1">
      <c r="A3677" s="38"/>
      <c r="B3677" s="44"/>
      <c r="C3677" s="291" t="s">
        <v>6060</v>
      </c>
      <c r="D3677" s="38"/>
      <c r="E3677" s="38"/>
      <c r="F3677" s="38"/>
      <c r="G3677" s="38"/>
      <c r="H3677" s="44"/>
    </row>
    <row r="3678" spans="1:8" s="2" customFormat="1" ht="12">
      <c r="A3678" s="38"/>
      <c r="B3678" s="44"/>
      <c r="C3678" s="289" t="s">
        <v>5338</v>
      </c>
      <c r="D3678" s="289" t="s">
        <v>5339</v>
      </c>
      <c r="E3678" s="17" t="s">
        <v>534</v>
      </c>
      <c r="F3678" s="290">
        <v>16</v>
      </c>
      <c r="G3678" s="38"/>
      <c r="H3678" s="44"/>
    </row>
    <row r="3679" spans="1:8" s="2" customFormat="1" ht="16.8" customHeight="1">
      <c r="A3679" s="38"/>
      <c r="B3679" s="44"/>
      <c r="C3679" s="285" t="s">
        <v>2936</v>
      </c>
      <c r="D3679" s="286" t="s">
        <v>2936</v>
      </c>
      <c r="E3679" s="287" t="s">
        <v>28</v>
      </c>
      <c r="F3679" s="288">
        <v>6</v>
      </c>
      <c r="G3679" s="38"/>
      <c r="H3679" s="44"/>
    </row>
    <row r="3680" spans="1:8" s="2" customFormat="1" ht="16.8" customHeight="1">
      <c r="A3680" s="38"/>
      <c r="B3680" s="44"/>
      <c r="C3680" s="289" t="s">
        <v>2936</v>
      </c>
      <c r="D3680" s="289" t="s">
        <v>5349</v>
      </c>
      <c r="E3680" s="17" t="s">
        <v>28</v>
      </c>
      <c r="F3680" s="290">
        <v>6</v>
      </c>
      <c r="G3680" s="38"/>
      <c r="H3680" s="44"/>
    </row>
    <row r="3681" spans="1:8" s="2" customFormat="1" ht="16.8" customHeight="1">
      <c r="A3681" s="38"/>
      <c r="B3681" s="44"/>
      <c r="C3681" s="291" t="s">
        <v>6060</v>
      </c>
      <c r="D3681" s="38"/>
      <c r="E3681" s="38"/>
      <c r="F3681" s="38"/>
      <c r="G3681" s="38"/>
      <c r="H3681" s="44"/>
    </row>
    <row r="3682" spans="1:8" s="2" customFormat="1" ht="16.8" customHeight="1">
      <c r="A3682" s="38"/>
      <c r="B3682" s="44"/>
      <c r="C3682" s="289" t="s">
        <v>5345</v>
      </c>
      <c r="D3682" s="289" t="s">
        <v>5346</v>
      </c>
      <c r="E3682" s="17" t="s">
        <v>534</v>
      </c>
      <c r="F3682" s="290">
        <v>15</v>
      </c>
      <c r="G3682" s="38"/>
      <c r="H3682" s="44"/>
    </row>
    <row r="3683" spans="1:8" s="2" customFormat="1" ht="16.8" customHeight="1">
      <c r="A3683" s="38"/>
      <c r="B3683" s="44"/>
      <c r="C3683" s="285" t="s">
        <v>2648</v>
      </c>
      <c r="D3683" s="286" t="s">
        <v>2648</v>
      </c>
      <c r="E3683" s="287" t="s">
        <v>28</v>
      </c>
      <c r="F3683" s="288">
        <v>2</v>
      </c>
      <c r="G3683" s="38"/>
      <c r="H3683" s="44"/>
    </row>
    <row r="3684" spans="1:8" s="2" customFormat="1" ht="16.8" customHeight="1">
      <c r="A3684" s="38"/>
      <c r="B3684" s="44"/>
      <c r="C3684" s="289" t="s">
        <v>28</v>
      </c>
      <c r="D3684" s="289" t="s">
        <v>5221</v>
      </c>
      <c r="E3684" s="17" t="s">
        <v>28</v>
      </c>
      <c r="F3684" s="290">
        <v>0</v>
      </c>
      <c r="G3684" s="38"/>
      <c r="H3684" s="44"/>
    </row>
    <row r="3685" spans="1:8" s="2" customFormat="1" ht="16.8" customHeight="1">
      <c r="A3685" s="38"/>
      <c r="B3685" s="44"/>
      <c r="C3685" s="289" t="s">
        <v>2648</v>
      </c>
      <c r="D3685" s="289" t="s">
        <v>138</v>
      </c>
      <c r="E3685" s="17" t="s">
        <v>28</v>
      </c>
      <c r="F3685" s="290">
        <v>2</v>
      </c>
      <c r="G3685" s="38"/>
      <c r="H3685" s="44"/>
    </row>
    <row r="3686" spans="1:8" s="2" customFormat="1" ht="16.8" customHeight="1">
      <c r="A3686" s="38"/>
      <c r="B3686" s="44"/>
      <c r="C3686" s="291" t="s">
        <v>6060</v>
      </c>
      <c r="D3686" s="38"/>
      <c r="E3686" s="38"/>
      <c r="F3686" s="38"/>
      <c r="G3686" s="38"/>
      <c r="H3686" s="44"/>
    </row>
    <row r="3687" spans="1:8" s="2" customFormat="1" ht="12">
      <c r="A3687" s="38"/>
      <c r="B3687" s="44"/>
      <c r="C3687" s="289" t="s">
        <v>5355</v>
      </c>
      <c r="D3687" s="289" t="s">
        <v>5356</v>
      </c>
      <c r="E3687" s="17" t="s">
        <v>534</v>
      </c>
      <c r="F3687" s="290">
        <v>4</v>
      </c>
      <c r="G3687" s="38"/>
      <c r="H3687" s="44"/>
    </row>
    <row r="3688" spans="1:8" s="2" customFormat="1" ht="16.8" customHeight="1">
      <c r="A3688" s="38"/>
      <c r="B3688" s="44"/>
      <c r="C3688" s="285" t="s">
        <v>2970</v>
      </c>
      <c r="D3688" s="286" t="s">
        <v>2970</v>
      </c>
      <c r="E3688" s="287" t="s">
        <v>28</v>
      </c>
      <c r="F3688" s="288">
        <v>1</v>
      </c>
      <c r="G3688" s="38"/>
      <c r="H3688" s="44"/>
    </row>
    <row r="3689" spans="1:8" s="2" customFormat="1" ht="16.8" customHeight="1">
      <c r="A3689" s="38"/>
      <c r="B3689" s="44"/>
      <c r="C3689" s="289" t="s">
        <v>28</v>
      </c>
      <c r="D3689" s="289" t="s">
        <v>5221</v>
      </c>
      <c r="E3689" s="17" t="s">
        <v>28</v>
      </c>
      <c r="F3689" s="290">
        <v>0</v>
      </c>
      <c r="G3689" s="38"/>
      <c r="H3689" s="44"/>
    </row>
    <row r="3690" spans="1:8" s="2" customFormat="1" ht="16.8" customHeight="1">
      <c r="A3690" s="38"/>
      <c r="B3690" s="44"/>
      <c r="C3690" s="289" t="s">
        <v>2970</v>
      </c>
      <c r="D3690" s="289" t="s">
        <v>82</v>
      </c>
      <c r="E3690" s="17" t="s">
        <v>28</v>
      </c>
      <c r="F3690" s="290">
        <v>1</v>
      </c>
      <c r="G3690" s="38"/>
      <c r="H3690" s="44"/>
    </row>
    <row r="3691" spans="1:8" s="2" customFormat="1" ht="16.8" customHeight="1">
      <c r="A3691" s="38"/>
      <c r="B3691" s="44"/>
      <c r="C3691" s="291" t="s">
        <v>6060</v>
      </c>
      <c r="D3691" s="38"/>
      <c r="E3691" s="38"/>
      <c r="F3691" s="38"/>
      <c r="G3691" s="38"/>
      <c r="H3691" s="44"/>
    </row>
    <row r="3692" spans="1:8" s="2" customFormat="1" ht="12">
      <c r="A3692" s="38"/>
      <c r="B3692" s="44"/>
      <c r="C3692" s="289" t="s">
        <v>5362</v>
      </c>
      <c r="D3692" s="289" t="s">
        <v>5363</v>
      </c>
      <c r="E3692" s="17" t="s">
        <v>534</v>
      </c>
      <c r="F3692" s="290">
        <v>3</v>
      </c>
      <c r="G3692" s="38"/>
      <c r="H3692" s="44"/>
    </row>
    <row r="3693" spans="1:8" s="2" customFormat="1" ht="16.8" customHeight="1">
      <c r="A3693" s="38"/>
      <c r="B3693" s="44"/>
      <c r="C3693" s="285" t="s">
        <v>3033</v>
      </c>
      <c r="D3693" s="286" t="s">
        <v>3033</v>
      </c>
      <c r="E3693" s="287" t="s">
        <v>28</v>
      </c>
      <c r="F3693" s="288">
        <v>3</v>
      </c>
      <c r="G3693" s="38"/>
      <c r="H3693" s="44"/>
    </row>
    <row r="3694" spans="1:8" s="2" customFormat="1" ht="16.8" customHeight="1">
      <c r="A3694" s="38"/>
      <c r="B3694" s="44"/>
      <c r="C3694" s="289" t="s">
        <v>28</v>
      </c>
      <c r="D3694" s="289" t="s">
        <v>5221</v>
      </c>
      <c r="E3694" s="17" t="s">
        <v>28</v>
      </c>
      <c r="F3694" s="290">
        <v>0</v>
      </c>
      <c r="G3694" s="38"/>
      <c r="H3694" s="44"/>
    </row>
    <row r="3695" spans="1:8" s="2" customFormat="1" ht="16.8" customHeight="1">
      <c r="A3695" s="38"/>
      <c r="B3695" s="44"/>
      <c r="C3695" s="289" t="s">
        <v>3033</v>
      </c>
      <c r="D3695" s="289" t="s">
        <v>367</v>
      </c>
      <c r="E3695" s="17" t="s">
        <v>28</v>
      </c>
      <c r="F3695" s="290">
        <v>3</v>
      </c>
      <c r="G3695" s="38"/>
      <c r="H3695" s="44"/>
    </row>
    <row r="3696" spans="1:8" s="2" customFormat="1" ht="16.8" customHeight="1">
      <c r="A3696" s="38"/>
      <c r="B3696" s="44"/>
      <c r="C3696" s="291" t="s">
        <v>6060</v>
      </c>
      <c r="D3696" s="38"/>
      <c r="E3696" s="38"/>
      <c r="F3696" s="38"/>
      <c r="G3696" s="38"/>
      <c r="H3696" s="44"/>
    </row>
    <row r="3697" spans="1:8" s="2" customFormat="1" ht="16.8" customHeight="1">
      <c r="A3697" s="38"/>
      <c r="B3697" s="44"/>
      <c r="C3697" s="289" t="s">
        <v>5093</v>
      </c>
      <c r="D3697" s="289" t="s">
        <v>5094</v>
      </c>
      <c r="E3697" s="17" t="s">
        <v>534</v>
      </c>
      <c r="F3697" s="290">
        <v>8</v>
      </c>
      <c r="G3697" s="38"/>
      <c r="H3697" s="44"/>
    </row>
    <row r="3698" spans="1:8" s="2" customFormat="1" ht="16.8" customHeight="1">
      <c r="A3698" s="38"/>
      <c r="B3698" s="44"/>
      <c r="C3698" s="285" t="s">
        <v>136</v>
      </c>
      <c r="D3698" s="286" t="s">
        <v>136</v>
      </c>
      <c r="E3698" s="287" t="s">
        <v>28</v>
      </c>
      <c r="F3698" s="288">
        <v>14.223</v>
      </c>
      <c r="G3698" s="38"/>
      <c r="H3698" s="44"/>
    </row>
    <row r="3699" spans="1:8" s="2" customFormat="1" ht="16.8" customHeight="1">
      <c r="A3699" s="38"/>
      <c r="B3699" s="44"/>
      <c r="C3699" s="289" t="s">
        <v>136</v>
      </c>
      <c r="D3699" s="289" t="s">
        <v>5215</v>
      </c>
      <c r="E3699" s="17" t="s">
        <v>28</v>
      </c>
      <c r="F3699" s="290">
        <v>14.223</v>
      </c>
      <c r="G3699" s="38"/>
      <c r="H3699" s="44"/>
    </row>
    <row r="3700" spans="1:8" s="2" customFormat="1" ht="16.8" customHeight="1">
      <c r="A3700" s="38"/>
      <c r="B3700" s="44"/>
      <c r="C3700" s="291" t="s">
        <v>6060</v>
      </c>
      <c r="D3700" s="38"/>
      <c r="E3700" s="38"/>
      <c r="F3700" s="38"/>
      <c r="G3700" s="38"/>
      <c r="H3700" s="44"/>
    </row>
    <row r="3701" spans="1:8" s="2" customFormat="1" ht="12">
      <c r="A3701" s="38"/>
      <c r="B3701" s="44"/>
      <c r="C3701" s="289" t="s">
        <v>5019</v>
      </c>
      <c r="D3701" s="289" t="s">
        <v>5020</v>
      </c>
      <c r="E3701" s="17" t="s">
        <v>355</v>
      </c>
      <c r="F3701" s="290">
        <v>76.249</v>
      </c>
      <c r="G3701" s="38"/>
      <c r="H3701" s="44"/>
    </row>
    <row r="3702" spans="1:8" s="2" customFormat="1" ht="16.8" customHeight="1">
      <c r="A3702" s="38"/>
      <c r="B3702" s="44"/>
      <c r="C3702" s="285" t="s">
        <v>175</v>
      </c>
      <c r="D3702" s="286" t="s">
        <v>175</v>
      </c>
      <c r="E3702" s="287" t="s">
        <v>28</v>
      </c>
      <c r="F3702" s="288">
        <v>70.16</v>
      </c>
      <c r="G3702" s="38"/>
      <c r="H3702" s="44"/>
    </row>
    <row r="3703" spans="1:8" s="2" customFormat="1" ht="16.8" customHeight="1">
      <c r="A3703" s="38"/>
      <c r="B3703" s="44"/>
      <c r="C3703" s="289" t="s">
        <v>175</v>
      </c>
      <c r="D3703" s="289" t="s">
        <v>5383</v>
      </c>
      <c r="E3703" s="17" t="s">
        <v>28</v>
      </c>
      <c r="F3703" s="290">
        <v>70.16</v>
      </c>
      <c r="G3703" s="38"/>
      <c r="H3703" s="44"/>
    </row>
    <row r="3704" spans="1:8" s="2" customFormat="1" ht="16.8" customHeight="1">
      <c r="A3704" s="38"/>
      <c r="B3704" s="44"/>
      <c r="C3704" s="291" t="s">
        <v>6060</v>
      </c>
      <c r="D3704" s="38"/>
      <c r="E3704" s="38"/>
      <c r="F3704" s="38"/>
      <c r="G3704" s="38"/>
      <c r="H3704" s="44"/>
    </row>
    <row r="3705" spans="1:8" s="2" customFormat="1" ht="16.8" customHeight="1">
      <c r="A3705" s="38"/>
      <c r="B3705" s="44"/>
      <c r="C3705" s="289" t="s">
        <v>5154</v>
      </c>
      <c r="D3705" s="289" t="s">
        <v>5155</v>
      </c>
      <c r="E3705" s="17" t="s">
        <v>612</v>
      </c>
      <c r="F3705" s="290">
        <v>88.16</v>
      </c>
      <c r="G3705" s="38"/>
      <c r="H3705" s="44"/>
    </row>
    <row r="3706" spans="1:8" s="2" customFormat="1" ht="16.8" customHeight="1">
      <c r="A3706" s="38"/>
      <c r="B3706" s="44"/>
      <c r="C3706" s="285" t="s">
        <v>3080</v>
      </c>
      <c r="D3706" s="286" t="s">
        <v>3080</v>
      </c>
      <c r="E3706" s="287" t="s">
        <v>28</v>
      </c>
      <c r="F3706" s="288">
        <v>2</v>
      </c>
      <c r="G3706" s="38"/>
      <c r="H3706" s="44"/>
    </row>
    <row r="3707" spans="1:8" s="2" customFormat="1" ht="16.8" customHeight="1">
      <c r="A3707" s="38"/>
      <c r="B3707" s="44"/>
      <c r="C3707" s="289" t="s">
        <v>28</v>
      </c>
      <c r="D3707" s="289" t="s">
        <v>5221</v>
      </c>
      <c r="E3707" s="17" t="s">
        <v>28</v>
      </c>
      <c r="F3707" s="290">
        <v>0</v>
      </c>
      <c r="G3707" s="38"/>
      <c r="H3707" s="44"/>
    </row>
    <row r="3708" spans="1:8" s="2" customFormat="1" ht="16.8" customHeight="1">
      <c r="A3708" s="38"/>
      <c r="B3708" s="44"/>
      <c r="C3708" s="289" t="s">
        <v>3080</v>
      </c>
      <c r="D3708" s="289" t="s">
        <v>138</v>
      </c>
      <c r="E3708" s="17" t="s">
        <v>28</v>
      </c>
      <c r="F3708" s="290">
        <v>2</v>
      </c>
      <c r="G3708" s="38"/>
      <c r="H3708" s="44"/>
    </row>
    <row r="3709" spans="1:8" s="2" customFormat="1" ht="16.8" customHeight="1">
      <c r="A3709" s="38"/>
      <c r="B3709" s="44"/>
      <c r="C3709" s="291" t="s">
        <v>6060</v>
      </c>
      <c r="D3709" s="38"/>
      <c r="E3709" s="38"/>
      <c r="F3709" s="38"/>
      <c r="G3709" s="38"/>
      <c r="H3709" s="44"/>
    </row>
    <row r="3710" spans="1:8" s="2" customFormat="1" ht="12">
      <c r="A3710" s="38"/>
      <c r="B3710" s="44"/>
      <c r="C3710" s="289" t="s">
        <v>5400</v>
      </c>
      <c r="D3710" s="289" t="s">
        <v>5401</v>
      </c>
      <c r="E3710" s="17" t="s">
        <v>534</v>
      </c>
      <c r="F3710" s="290">
        <v>5</v>
      </c>
      <c r="G3710" s="38"/>
      <c r="H3710" s="44"/>
    </row>
    <row r="3711" spans="1:8" s="2" customFormat="1" ht="16.8" customHeight="1">
      <c r="A3711" s="38"/>
      <c r="B3711" s="44"/>
      <c r="C3711" s="285" t="s">
        <v>3092</v>
      </c>
      <c r="D3711" s="286" t="s">
        <v>3092</v>
      </c>
      <c r="E3711" s="287" t="s">
        <v>28</v>
      </c>
      <c r="F3711" s="288">
        <v>2</v>
      </c>
      <c r="G3711" s="38"/>
      <c r="H3711" s="44"/>
    </row>
    <row r="3712" spans="1:8" s="2" customFormat="1" ht="16.8" customHeight="1">
      <c r="A3712" s="38"/>
      <c r="B3712" s="44"/>
      <c r="C3712" s="289" t="s">
        <v>28</v>
      </c>
      <c r="D3712" s="289" t="s">
        <v>5221</v>
      </c>
      <c r="E3712" s="17" t="s">
        <v>28</v>
      </c>
      <c r="F3712" s="290">
        <v>0</v>
      </c>
      <c r="G3712" s="38"/>
      <c r="H3712" s="44"/>
    </row>
    <row r="3713" spans="1:8" s="2" customFormat="1" ht="16.8" customHeight="1">
      <c r="A3713" s="38"/>
      <c r="B3713" s="44"/>
      <c r="C3713" s="289" t="s">
        <v>3092</v>
      </c>
      <c r="D3713" s="289" t="s">
        <v>138</v>
      </c>
      <c r="E3713" s="17" t="s">
        <v>28</v>
      </c>
      <c r="F3713" s="290">
        <v>2</v>
      </c>
      <c r="G3713" s="38"/>
      <c r="H3713" s="44"/>
    </row>
    <row r="3714" spans="1:8" s="2" customFormat="1" ht="16.8" customHeight="1">
      <c r="A3714" s="38"/>
      <c r="B3714" s="44"/>
      <c r="C3714" s="291" t="s">
        <v>6060</v>
      </c>
      <c r="D3714" s="38"/>
      <c r="E3714" s="38"/>
      <c r="F3714" s="38"/>
      <c r="G3714" s="38"/>
      <c r="H3714" s="44"/>
    </row>
    <row r="3715" spans="1:8" s="2" customFormat="1" ht="12">
      <c r="A3715" s="38"/>
      <c r="B3715" s="44"/>
      <c r="C3715" s="289" t="s">
        <v>5408</v>
      </c>
      <c r="D3715" s="289" t="s">
        <v>5409</v>
      </c>
      <c r="E3715" s="17" t="s">
        <v>534</v>
      </c>
      <c r="F3715" s="290">
        <v>4</v>
      </c>
      <c r="G3715" s="38"/>
      <c r="H3715" s="44"/>
    </row>
    <row r="3716" spans="1:8" s="2" customFormat="1" ht="16.8" customHeight="1">
      <c r="A3716" s="38"/>
      <c r="B3716" s="44"/>
      <c r="C3716" s="285" t="s">
        <v>177</v>
      </c>
      <c r="D3716" s="286" t="s">
        <v>177</v>
      </c>
      <c r="E3716" s="287" t="s">
        <v>28</v>
      </c>
      <c r="F3716" s="288">
        <v>2</v>
      </c>
      <c r="G3716" s="38"/>
      <c r="H3716" s="44"/>
    </row>
    <row r="3717" spans="1:8" s="2" customFormat="1" ht="16.8" customHeight="1">
      <c r="A3717" s="38"/>
      <c r="B3717" s="44"/>
      <c r="C3717" s="289" t="s">
        <v>177</v>
      </c>
      <c r="D3717" s="289" t="s">
        <v>138</v>
      </c>
      <c r="E3717" s="17" t="s">
        <v>28</v>
      </c>
      <c r="F3717" s="290">
        <v>2</v>
      </c>
      <c r="G3717" s="38"/>
      <c r="H3717" s="44"/>
    </row>
    <row r="3718" spans="1:8" s="2" customFormat="1" ht="16.8" customHeight="1">
      <c r="A3718" s="38"/>
      <c r="B3718" s="44"/>
      <c r="C3718" s="291" t="s">
        <v>6060</v>
      </c>
      <c r="D3718" s="38"/>
      <c r="E3718" s="38"/>
      <c r="F3718" s="38"/>
      <c r="G3718" s="38"/>
      <c r="H3718" s="44"/>
    </row>
    <row r="3719" spans="1:8" s="2" customFormat="1" ht="12">
      <c r="A3719" s="38"/>
      <c r="B3719" s="44"/>
      <c r="C3719" s="289" t="s">
        <v>5416</v>
      </c>
      <c r="D3719" s="289" t="s">
        <v>5417</v>
      </c>
      <c r="E3719" s="17" t="s">
        <v>534</v>
      </c>
      <c r="F3719" s="290">
        <v>6</v>
      </c>
      <c r="G3719" s="38"/>
      <c r="H3719" s="44"/>
    </row>
    <row r="3720" spans="1:8" s="2" customFormat="1" ht="16.8" customHeight="1">
      <c r="A3720" s="38"/>
      <c r="B3720" s="44"/>
      <c r="C3720" s="285" t="s">
        <v>3109</v>
      </c>
      <c r="D3720" s="286" t="s">
        <v>3109</v>
      </c>
      <c r="E3720" s="287" t="s">
        <v>28</v>
      </c>
      <c r="F3720" s="288">
        <v>2</v>
      </c>
      <c r="G3720" s="38"/>
      <c r="H3720" s="44"/>
    </row>
    <row r="3721" spans="1:8" s="2" customFormat="1" ht="16.8" customHeight="1">
      <c r="A3721" s="38"/>
      <c r="B3721" s="44"/>
      <c r="C3721" s="289" t="s">
        <v>3109</v>
      </c>
      <c r="D3721" s="289" t="s">
        <v>138</v>
      </c>
      <c r="E3721" s="17" t="s">
        <v>28</v>
      </c>
      <c r="F3721" s="290">
        <v>2</v>
      </c>
      <c r="G3721" s="38"/>
      <c r="H3721" s="44"/>
    </row>
    <row r="3722" spans="1:8" s="2" customFormat="1" ht="16.8" customHeight="1">
      <c r="A3722" s="38"/>
      <c r="B3722" s="44"/>
      <c r="C3722" s="291" t="s">
        <v>6060</v>
      </c>
      <c r="D3722" s="38"/>
      <c r="E3722" s="38"/>
      <c r="F3722" s="38"/>
      <c r="G3722" s="38"/>
      <c r="H3722" s="44"/>
    </row>
    <row r="3723" spans="1:8" s="2" customFormat="1" ht="12">
      <c r="A3723" s="38"/>
      <c r="B3723" s="44"/>
      <c r="C3723" s="289" t="s">
        <v>5419</v>
      </c>
      <c r="D3723" s="289" t="s">
        <v>5420</v>
      </c>
      <c r="E3723" s="17" t="s">
        <v>534</v>
      </c>
      <c r="F3723" s="290">
        <v>5</v>
      </c>
      <c r="G3723" s="38"/>
      <c r="H3723" s="44"/>
    </row>
    <row r="3724" spans="1:8" s="2" customFormat="1" ht="16.8" customHeight="1">
      <c r="A3724" s="38"/>
      <c r="B3724" s="44"/>
      <c r="C3724" s="285" t="s">
        <v>2752</v>
      </c>
      <c r="D3724" s="286" t="s">
        <v>2752</v>
      </c>
      <c r="E3724" s="287" t="s">
        <v>28</v>
      </c>
      <c r="F3724" s="288">
        <v>0.871</v>
      </c>
      <c r="G3724" s="38"/>
      <c r="H3724" s="44"/>
    </row>
    <row r="3725" spans="1:8" s="2" customFormat="1" ht="16.8" customHeight="1">
      <c r="A3725" s="38"/>
      <c r="B3725" s="44"/>
      <c r="C3725" s="289" t="s">
        <v>2752</v>
      </c>
      <c r="D3725" s="289" t="s">
        <v>5447</v>
      </c>
      <c r="E3725" s="17" t="s">
        <v>28</v>
      </c>
      <c r="F3725" s="290">
        <v>0.871</v>
      </c>
      <c r="G3725" s="38"/>
      <c r="H3725" s="44"/>
    </row>
    <row r="3726" spans="1:8" s="2" customFormat="1" ht="16.8" customHeight="1">
      <c r="A3726" s="38"/>
      <c r="B3726" s="44"/>
      <c r="C3726" s="291" t="s">
        <v>6060</v>
      </c>
      <c r="D3726" s="38"/>
      <c r="E3726" s="38"/>
      <c r="F3726" s="38"/>
      <c r="G3726" s="38"/>
      <c r="H3726" s="44"/>
    </row>
    <row r="3727" spans="1:8" s="2" customFormat="1" ht="16.8" customHeight="1">
      <c r="A3727" s="38"/>
      <c r="B3727" s="44"/>
      <c r="C3727" s="289" t="s">
        <v>5443</v>
      </c>
      <c r="D3727" s="289" t="s">
        <v>5444</v>
      </c>
      <c r="E3727" s="17" t="s">
        <v>355</v>
      </c>
      <c r="F3727" s="290">
        <v>3.715</v>
      </c>
      <c r="G3727" s="38"/>
      <c r="H3727" s="44"/>
    </row>
    <row r="3728" spans="1:8" s="2" customFormat="1" ht="16.8" customHeight="1">
      <c r="A3728" s="38"/>
      <c r="B3728" s="44"/>
      <c r="C3728" s="285" t="s">
        <v>2581</v>
      </c>
      <c r="D3728" s="286" t="s">
        <v>2581</v>
      </c>
      <c r="E3728" s="287" t="s">
        <v>28</v>
      </c>
      <c r="F3728" s="288">
        <v>29.52</v>
      </c>
      <c r="G3728" s="38"/>
      <c r="H3728" s="44"/>
    </row>
    <row r="3729" spans="1:8" s="2" customFormat="1" ht="16.8" customHeight="1">
      <c r="A3729" s="38"/>
      <c r="B3729" s="44"/>
      <c r="C3729" s="289" t="s">
        <v>2581</v>
      </c>
      <c r="D3729" s="289" t="s">
        <v>5235</v>
      </c>
      <c r="E3729" s="17" t="s">
        <v>28</v>
      </c>
      <c r="F3729" s="290">
        <v>29.52</v>
      </c>
      <c r="G3729" s="38"/>
      <c r="H3729" s="44"/>
    </row>
    <row r="3730" spans="1:8" s="2" customFormat="1" ht="16.8" customHeight="1">
      <c r="A3730" s="38"/>
      <c r="B3730" s="44"/>
      <c r="C3730" s="291" t="s">
        <v>6060</v>
      </c>
      <c r="D3730" s="38"/>
      <c r="E3730" s="38"/>
      <c r="F3730" s="38"/>
      <c r="G3730" s="38"/>
      <c r="H3730" s="44"/>
    </row>
    <row r="3731" spans="1:8" s="2" customFormat="1" ht="12">
      <c r="A3731" s="38"/>
      <c r="B3731" s="44"/>
      <c r="C3731" s="289" t="s">
        <v>5033</v>
      </c>
      <c r="D3731" s="289" t="s">
        <v>5034</v>
      </c>
      <c r="E3731" s="17" t="s">
        <v>398</v>
      </c>
      <c r="F3731" s="290">
        <v>109.159</v>
      </c>
      <c r="G3731" s="38"/>
      <c r="H3731" s="44"/>
    </row>
    <row r="3732" spans="1:8" s="2" customFormat="1" ht="16.8" customHeight="1">
      <c r="A3732" s="38"/>
      <c r="B3732" s="44"/>
      <c r="C3732" s="285" t="s">
        <v>2586</v>
      </c>
      <c r="D3732" s="286" t="s">
        <v>2586</v>
      </c>
      <c r="E3732" s="287" t="s">
        <v>28</v>
      </c>
      <c r="F3732" s="288">
        <v>95.293</v>
      </c>
      <c r="G3732" s="38"/>
      <c r="H3732" s="44"/>
    </row>
    <row r="3733" spans="1:8" s="2" customFormat="1" ht="16.8" customHeight="1">
      <c r="A3733" s="38"/>
      <c r="B3733" s="44"/>
      <c r="C3733" s="289" t="s">
        <v>2586</v>
      </c>
      <c r="D3733" s="289" t="s">
        <v>5242</v>
      </c>
      <c r="E3733" s="17" t="s">
        <v>28</v>
      </c>
      <c r="F3733" s="290">
        <v>95.293</v>
      </c>
      <c r="G3733" s="38"/>
      <c r="H3733" s="44"/>
    </row>
    <row r="3734" spans="1:8" s="2" customFormat="1" ht="16.8" customHeight="1">
      <c r="A3734" s="38"/>
      <c r="B3734" s="44"/>
      <c r="C3734" s="285" t="s">
        <v>3860</v>
      </c>
      <c r="D3734" s="286" t="s">
        <v>3860</v>
      </c>
      <c r="E3734" s="287" t="s">
        <v>28</v>
      </c>
      <c r="F3734" s="288">
        <v>13.96</v>
      </c>
      <c r="G3734" s="38"/>
      <c r="H3734" s="44"/>
    </row>
    <row r="3735" spans="1:8" s="2" customFormat="1" ht="16.8" customHeight="1">
      <c r="A3735" s="38"/>
      <c r="B3735" s="44"/>
      <c r="C3735" s="289" t="s">
        <v>3860</v>
      </c>
      <c r="D3735" s="289" t="s">
        <v>5259</v>
      </c>
      <c r="E3735" s="17" t="s">
        <v>28</v>
      </c>
      <c r="F3735" s="290">
        <v>13.96</v>
      </c>
      <c r="G3735" s="38"/>
      <c r="H3735" s="44"/>
    </row>
    <row r="3736" spans="1:8" s="2" customFormat="1" ht="16.8" customHeight="1">
      <c r="A3736" s="38"/>
      <c r="B3736" s="44"/>
      <c r="C3736" s="291" t="s">
        <v>6060</v>
      </c>
      <c r="D3736" s="38"/>
      <c r="E3736" s="38"/>
      <c r="F3736" s="38"/>
      <c r="G3736" s="38"/>
      <c r="H3736" s="44"/>
    </row>
    <row r="3737" spans="1:8" s="2" customFormat="1" ht="12">
      <c r="A3737" s="38"/>
      <c r="B3737" s="44"/>
      <c r="C3737" s="289" t="s">
        <v>443</v>
      </c>
      <c r="D3737" s="289" t="s">
        <v>6064</v>
      </c>
      <c r="E3737" s="17" t="s">
        <v>355</v>
      </c>
      <c r="F3737" s="290">
        <v>102.153</v>
      </c>
      <c r="G3737" s="38"/>
      <c r="H3737" s="44"/>
    </row>
    <row r="3738" spans="1:8" s="2" customFormat="1" ht="16.8" customHeight="1">
      <c r="A3738" s="38"/>
      <c r="B3738" s="44"/>
      <c r="C3738" s="285" t="s">
        <v>5183</v>
      </c>
      <c r="D3738" s="286" t="s">
        <v>5183</v>
      </c>
      <c r="E3738" s="287" t="s">
        <v>28</v>
      </c>
      <c r="F3738" s="288">
        <v>57.6</v>
      </c>
      <c r="G3738" s="38"/>
      <c r="H3738" s="44"/>
    </row>
    <row r="3739" spans="1:8" s="2" customFormat="1" ht="16.8" customHeight="1">
      <c r="A3739" s="38"/>
      <c r="B3739" s="44"/>
      <c r="C3739" s="289" t="s">
        <v>5183</v>
      </c>
      <c r="D3739" s="289" t="s">
        <v>5268</v>
      </c>
      <c r="E3739" s="17" t="s">
        <v>28</v>
      </c>
      <c r="F3739" s="290">
        <v>57.6</v>
      </c>
      <c r="G3739" s="38"/>
      <c r="H3739" s="44"/>
    </row>
    <row r="3740" spans="1:8" s="2" customFormat="1" ht="16.8" customHeight="1">
      <c r="A3740" s="38"/>
      <c r="B3740" s="44"/>
      <c r="C3740" s="291" t="s">
        <v>6060</v>
      </c>
      <c r="D3740" s="38"/>
      <c r="E3740" s="38"/>
      <c r="F3740" s="38"/>
      <c r="G3740" s="38"/>
      <c r="H3740" s="44"/>
    </row>
    <row r="3741" spans="1:8" s="2" customFormat="1" ht="12">
      <c r="A3741" s="38"/>
      <c r="B3741" s="44"/>
      <c r="C3741" s="289" t="s">
        <v>5263</v>
      </c>
      <c r="D3741" s="289" t="s">
        <v>6064</v>
      </c>
      <c r="E3741" s="17" t="s">
        <v>355</v>
      </c>
      <c r="F3741" s="290">
        <v>107.943</v>
      </c>
      <c r="G3741" s="38"/>
      <c r="H3741" s="44"/>
    </row>
    <row r="3742" spans="1:8" s="2" customFormat="1" ht="16.8" customHeight="1">
      <c r="A3742" s="38"/>
      <c r="B3742" s="44"/>
      <c r="C3742" s="285" t="s">
        <v>155</v>
      </c>
      <c r="D3742" s="286" t="s">
        <v>155</v>
      </c>
      <c r="E3742" s="287" t="s">
        <v>28</v>
      </c>
      <c r="F3742" s="288">
        <v>73.893</v>
      </c>
      <c r="G3742" s="38"/>
      <c r="H3742" s="44"/>
    </row>
    <row r="3743" spans="1:8" s="2" customFormat="1" ht="16.8" customHeight="1">
      <c r="A3743" s="38"/>
      <c r="B3743" s="44"/>
      <c r="C3743" s="289" t="s">
        <v>155</v>
      </c>
      <c r="D3743" s="289" t="s">
        <v>5274</v>
      </c>
      <c r="E3743" s="17" t="s">
        <v>28</v>
      </c>
      <c r="F3743" s="290">
        <v>73.893</v>
      </c>
      <c r="G3743" s="38"/>
      <c r="H3743" s="44"/>
    </row>
    <row r="3744" spans="1:8" s="2" customFormat="1" ht="16.8" customHeight="1">
      <c r="A3744" s="38"/>
      <c r="B3744" s="44"/>
      <c r="C3744" s="285" t="s">
        <v>5281</v>
      </c>
      <c r="D3744" s="286" t="s">
        <v>5281</v>
      </c>
      <c r="E3744" s="287" t="s">
        <v>28</v>
      </c>
      <c r="F3744" s="288">
        <v>210.098</v>
      </c>
      <c r="G3744" s="38"/>
      <c r="H3744" s="44"/>
    </row>
    <row r="3745" spans="1:8" s="2" customFormat="1" ht="16.8" customHeight="1">
      <c r="A3745" s="38"/>
      <c r="B3745" s="44"/>
      <c r="C3745" s="289" t="s">
        <v>5281</v>
      </c>
      <c r="D3745" s="289" t="s">
        <v>5282</v>
      </c>
      <c r="E3745" s="17" t="s">
        <v>28</v>
      </c>
      <c r="F3745" s="290">
        <v>210.098</v>
      </c>
      <c r="G3745" s="38"/>
      <c r="H3745" s="44"/>
    </row>
    <row r="3746" spans="1:8" s="2" customFormat="1" ht="16.8" customHeight="1">
      <c r="A3746" s="38"/>
      <c r="B3746" s="44"/>
      <c r="C3746" s="285" t="s">
        <v>5195</v>
      </c>
      <c r="D3746" s="286" t="s">
        <v>5195</v>
      </c>
      <c r="E3746" s="287" t="s">
        <v>28</v>
      </c>
      <c r="F3746" s="288">
        <v>17.785</v>
      </c>
      <c r="G3746" s="38"/>
      <c r="H3746" s="44"/>
    </row>
    <row r="3747" spans="1:8" s="2" customFormat="1" ht="16.8" customHeight="1">
      <c r="A3747" s="38"/>
      <c r="B3747" s="44"/>
      <c r="C3747" s="289" t="s">
        <v>28</v>
      </c>
      <c r="D3747" s="289" t="s">
        <v>5221</v>
      </c>
      <c r="E3747" s="17" t="s">
        <v>28</v>
      </c>
      <c r="F3747" s="290">
        <v>0</v>
      </c>
      <c r="G3747" s="38"/>
      <c r="H3747" s="44"/>
    </row>
    <row r="3748" spans="1:8" s="2" customFormat="1" ht="16.8" customHeight="1">
      <c r="A3748" s="38"/>
      <c r="B3748" s="44"/>
      <c r="C3748" s="289" t="s">
        <v>5195</v>
      </c>
      <c r="D3748" s="289" t="s">
        <v>5294</v>
      </c>
      <c r="E3748" s="17" t="s">
        <v>28</v>
      </c>
      <c r="F3748" s="290">
        <v>17.785</v>
      </c>
      <c r="G3748" s="38"/>
      <c r="H3748" s="44"/>
    </row>
    <row r="3749" spans="1:8" s="2" customFormat="1" ht="16.8" customHeight="1">
      <c r="A3749" s="38"/>
      <c r="B3749" s="44"/>
      <c r="C3749" s="291" t="s">
        <v>6060</v>
      </c>
      <c r="D3749" s="38"/>
      <c r="E3749" s="38"/>
      <c r="F3749" s="38"/>
      <c r="G3749" s="38"/>
      <c r="H3749" s="44"/>
    </row>
    <row r="3750" spans="1:8" s="2" customFormat="1" ht="12">
      <c r="A3750" s="38"/>
      <c r="B3750" s="44"/>
      <c r="C3750" s="289" t="s">
        <v>5066</v>
      </c>
      <c r="D3750" s="289" t="s">
        <v>6079</v>
      </c>
      <c r="E3750" s="17" t="s">
        <v>355</v>
      </c>
      <c r="F3750" s="290">
        <v>43.529</v>
      </c>
      <c r="G3750" s="38"/>
      <c r="H3750" s="44"/>
    </row>
    <row r="3751" spans="1:8" s="2" customFormat="1" ht="16.8" customHeight="1">
      <c r="A3751" s="38"/>
      <c r="B3751" s="44"/>
      <c r="C3751" s="285" t="s">
        <v>161</v>
      </c>
      <c r="D3751" s="286" t="s">
        <v>161</v>
      </c>
      <c r="E3751" s="287" t="s">
        <v>28</v>
      </c>
      <c r="F3751" s="288">
        <v>5.928</v>
      </c>
      <c r="G3751" s="38"/>
      <c r="H3751" s="44"/>
    </row>
    <row r="3752" spans="1:8" s="2" customFormat="1" ht="16.8" customHeight="1">
      <c r="A3752" s="38"/>
      <c r="B3752" s="44"/>
      <c r="C3752" s="289" t="s">
        <v>28</v>
      </c>
      <c r="D3752" s="289" t="s">
        <v>5221</v>
      </c>
      <c r="E3752" s="17" t="s">
        <v>28</v>
      </c>
      <c r="F3752" s="290">
        <v>0</v>
      </c>
      <c r="G3752" s="38"/>
      <c r="H3752" s="44"/>
    </row>
    <row r="3753" spans="1:8" s="2" customFormat="1" ht="16.8" customHeight="1">
      <c r="A3753" s="38"/>
      <c r="B3753" s="44"/>
      <c r="C3753" s="289" t="s">
        <v>161</v>
      </c>
      <c r="D3753" s="289" t="s">
        <v>5305</v>
      </c>
      <c r="E3753" s="17" t="s">
        <v>28</v>
      </c>
      <c r="F3753" s="290">
        <v>5.928</v>
      </c>
      <c r="G3753" s="38"/>
      <c r="H3753" s="44"/>
    </row>
    <row r="3754" spans="1:8" s="2" customFormat="1" ht="16.8" customHeight="1">
      <c r="A3754" s="38"/>
      <c r="B3754" s="44"/>
      <c r="C3754" s="291" t="s">
        <v>6060</v>
      </c>
      <c r="D3754" s="38"/>
      <c r="E3754" s="38"/>
      <c r="F3754" s="38"/>
      <c r="G3754" s="38"/>
      <c r="H3754" s="44"/>
    </row>
    <row r="3755" spans="1:8" s="2" customFormat="1" ht="16.8" customHeight="1">
      <c r="A3755" s="38"/>
      <c r="B3755" s="44"/>
      <c r="C3755" s="289" t="s">
        <v>5074</v>
      </c>
      <c r="D3755" s="289" t="s">
        <v>5075</v>
      </c>
      <c r="E3755" s="17" t="s">
        <v>355</v>
      </c>
      <c r="F3755" s="290">
        <v>14.877</v>
      </c>
      <c r="G3755" s="38"/>
      <c r="H3755" s="44"/>
    </row>
    <row r="3756" spans="1:8" s="2" customFormat="1" ht="16.8" customHeight="1">
      <c r="A3756" s="38"/>
      <c r="B3756" s="44"/>
      <c r="C3756" s="285" t="s">
        <v>601</v>
      </c>
      <c r="D3756" s="286" t="s">
        <v>601</v>
      </c>
      <c r="E3756" s="287" t="s">
        <v>28</v>
      </c>
      <c r="F3756" s="288">
        <v>18</v>
      </c>
      <c r="G3756" s="38"/>
      <c r="H3756" s="44"/>
    </row>
    <row r="3757" spans="1:8" s="2" customFormat="1" ht="16.8" customHeight="1">
      <c r="A3757" s="38"/>
      <c r="B3757" s="44"/>
      <c r="C3757" s="289" t="s">
        <v>601</v>
      </c>
      <c r="D3757" s="289" t="s">
        <v>5332</v>
      </c>
      <c r="E3757" s="17" t="s">
        <v>28</v>
      </c>
      <c r="F3757" s="290">
        <v>18</v>
      </c>
      <c r="G3757" s="38"/>
      <c r="H3757" s="44"/>
    </row>
    <row r="3758" spans="1:8" s="2" customFormat="1" ht="16.8" customHeight="1">
      <c r="A3758" s="38"/>
      <c r="B3758" s="44"/>
      <c r="C3758" s="285" t="s">
        <v>5336</v>
      </c>
      <c r="D3758" s="286" t="s">
        <v>5336</v>
      </c>
      <c r="E3758" s="287" t="s">
        <v>28</v>
      </c>
      <c r="F3758" s="288">
        <v>70.16</v>
      </c>
      <c r="G3758" s="38"/>
      <c r="H3758" s="44"/>
    </row>
    <row r="3759" spans="1:8" s="2" customFormat="1" ht="16.8" customHeight="1">
      <c r="A3759" s="38"/>
      <c r="B3759" s="44"/>
      <c r="C3759" s="289" t="s">
        <v>5336</v>
      </c>
      <c r="D3759" s="289" t="s">
        <v>5337</v>
      </c>
      <c r="E3759" s="17" t="s">
        <v>28</v>
      </c>
      <c r="F3759" s="290">
        <v>70.16</v>
      </c>
      <c r="G3759" s="38"/>
      <c r="H3759" s="44"/>
    </row>
    <row r="3760" spans="1:8" s="2" customFormat="1" ht="16.8" customHeight="1">
      <c r="A3760" s="38"/>
      <c r="B3760" s="44"/>
      <c r="C3760" s="285" t="s">
        <v>5204</v>
      </c>
      <c r="D3760" s="286" t="s">
        <v>5204</v>
      </c>
      <c r="E3760" s="287" t="s">
        <v>28</v>
      </c>
      <c r="F3760" s="288">
        <v>6</v>
      </c>
      <c r="G3760" s="38"/>
      <c r="H3760" s="44"/>
    </row>
    <row r="3761" spans="1:8" s="2" customFormat="1" ht="16.8" customHeight="1">
      <c r="A3761" s="38"/>
      <c r="B3761" s="44"/>
      <c r="C3761" s="289" t="s">
        <v>28</v>
      </c>
      <c r="D3761" s="289" t="s">
        <v>5221</v>
      </c>
      <c r="E3761" s="17" t="s">
        <v>28</v>
      </c>
      <c r="F3761" s="290">
        <v>0</v>
      </c>
      <c r="G3761" s="38"/>
      <c r="H3761" s="44"/>
    </row>
    <row r="3762" spans="1:8" s="2" customFormat="1" ht="16.8" customHeight="1">
      <c r="A3762" s="38"/>
      <c r="B3762" s="44"/>
      <c r="C3762" s="289" t="s">
        <v>5204</v>
      </c>
      <c r="D3762" s="289" t="s">
        <v>5342</v>
      </c>
      <c r="E3762" s="17" t="s">
        <v>28</v>
      </c>
      <c r="F3762" s="290">
        <v>6</v>
      </c>
      <c r="G3762" s="38"/>
      <c r="H3762" s="44"/>
    </row>
    <row r="3763" spans="1:8" s="2" customFormat="1" ht="16.8" customHeight="1">
      <c r="A3763" s="38"/>
      <c r="B3763" s="44"/>
      <c r="C3763" s="291" t="s">
        <v>6060</v>
      </c>
      <c r="D3763" s="38"/>
      <c r="E3763" s="38"/>
      <c r="F3763" s="38"/>
      <c r="G3763" s="38"/>
      <c r="H3763" s="44"/>
    </row>
    <row r="3764" spans="1:8" s="2" customFormat="1" ht="12">
      <c r="A3764" s="38"/>
      <c r="B3764" s="44"/>
      <c r="C3764" s="289" t="s">
        <v>5338</v>
      </c>
      <c r="D3764" s="289" t="s">
        <v>5339</v>
      </c>
      <c r="E3764" s="17" t="s">
        <v>534</v>
      </c>
      <c r="F3764" s="290">
        <v>16</v>
      </c>
      <c r="G3764" s="38"/>
      <c r="H3764" s="44"/>
    </row>
    <row r="3765" spans="1:8" s="2" customFormat="1" ht="16.8" customHeight="1">
      <c r="A3765" s="38"/>
      <c r="B3765" s="44"/>
      <c r="C3765" s="285" t="s">
        <v>5350</v>
      </c>
      <c r="D3765" s="286" t="s">
        <v>5350</v>
      </c>
      <c r="E3765" s="287" t="s">
        <v>28</v>
      </c>
      <c r="F3765" s="288">
        <v>15</v>
      </c>
      <c r="G3765" s="38"/>
      <c r="H3765" s="44"/>
    </row>
    <row r="3766" spans="1:8" s="2" customFormat="1" ht="16.8" customHeight="1">
      <c r="A3766" s="38"/>
      <c r="B3766" s="44"/>
      <c r="C3766" s="289" t="s">
        <v>5350</v>
      </c>
      <c r="D3766" s="289" t="s">
        <v>5351</v>
      </c>
      <c r="E3766" s="17" t="s">
        <v>28</v>
      </c>
      <c r="F3766" s="290">
        <v>15</v>
      </c>
      <c r="G3766" s="38"/>
      <c r="H3766" s="44"/>
    </row>
    <row r="3767" spans="1:8" s="2" customFormat="1" ht="16.8" customHeight="1">
      <c r="A3767" s="38"/>
      <c r="B3767" s="44"/>
      <c r="C3767" s="285" t="s">
        <v>2650</v>
      </c>
      <c r="D3767" s="286" t="s">
        <v>2650</v>
      </c>
      <c r="E3767" s="287" t="s">
        <v>28</v>
      </c>
      <c r="F3767" s="288">
        <v>4</v>
      </c>
      <c r="G3767" s="38"/>
      <c r="H3767" s="44"/>
    </row>
    <row r="3768" spans="1:8" s="2" customFormat="1" ht="16.8" customHeight="1">
      <c r="A3768" s="38"/>
      <c r="B3768" s="44"/>
      <c r="C3768" s="289" t="s">
        <v>2650</v>
      </c>
      <c r="D3768" s="289" t="s">
        <v>5358</v>
      </c>
      <c r="E3768" s="17" t="s">
        <v>28</v>
      </c>
      <c r="F3768" s="290">
        <v>4</v>
      </c>
      <c r="G3768" s="38"/>
      <c r="H3768" s="44"/>
    </row>
    <row r="3769" spans="1:8" s="2" customFormat="1" ht="16.8" customHeight="1">
      <c r="A3769" s="38"/>
      <c r="B3769" s="44"/>
      <c r="C3769" s="285" t="s">
        <v>5365</v>
      </c>
      <c r="D3769" s="286" t="s">
        <v>5365</v>
      </c>
      <c r="E3769" s="287" t="s">
        <v>28</v>
      </c>
      <c r="F3769" s="288">
        <v>3</v>
      </c>
      <c r="G3769" s="38"/>
      <c r="H3769" s="44"/>
    </row>
    <row r="3770" spans="1:8" s="2" customFormat="1" ht="16.8" customHeight="1">
      <c r="A3770" s="38"/>
      <c r="B3770" s="44"/>
      <c r="C3770" s="289" t="s">
        <v>5365</v>
      </c>
      <c r="D3770" s="289" t="s">
        <v>5366</v>
      </c>
      <c r="E3770" s="17" t="s">
        <v>28</v>
      </c>
      <c r="F3770" s="290">
        <v>3</v>
      </c>
      <c r="G3770" s="38"/>
      <c r="H3770" s="44"/>
    </row>
    <row r="3771" spans="1:8" s="2" customFormat="1" ht="16.8" customHeight="1">
      <c r="A3771" s="38"/>
      <c r="B3771" s="44"/>
      <c r="C3771" s="285" t="s">
        <v>5385</v>
      </c>
      <c r="D3771" s="286" t="s">
        <v>5385</v>
      </c>
      <c r="E3771" s="287" t="s">
        <v>28</v>
      </c>
      <c r="F3771" s="288">
        <v>8</v>
      </c>
      <c r="G3771" s="38"/>
      <c r="H3771" s="44"/>
    </row>
    <row r="3772" spans="1:8" s="2" customFormat="1" ht="16.8" customHeight="1">
      <c r="A3772" s="38"/>
      <c r="B3772" s="44"/>
      <c r="C3772" s="289" t="s">
        <v>5385</v>
      </c>
      <c r="D3772" s="289" t="s">
        <v>5386</v>
      </c>
      <c r="E3772" s="17" t="s">
        <v>28</v>
      </c>
      <c r="F3772" s="290">
        <v>8</v>
      </c>
      <c r="G3772" s="38"/>
      <c r="H3772" s="44"/>
    </row>
    <row r="3773" spans="1:8" s="2" customFormat="1" ht="16.8" customHeight="1">
      <c r="A3773" s="38"/>
      <c r="B3773" s="44"/>
      <c r="C3773" s="285" t="s">
        <v>383</v>
      </c>
      <c r="D3773" s="286" t="s">
        <v>383</v>
      </c>
      <c r="E3773" s="287" t="s">
        <v>28</v>
      </c>
      <c r="F3773" s="288">
        <v>8.118</v>
      </c>
      <c r="G3773" s="38"/>
      <c r="H3773" s="44"/>
    </row>
    <row r="3774" spans="1:8" s="2" customFormat="1" ht="16.8" customHeight="1">
      <c r="A3774" s="38"/>
      <c r="B3774" s="44"/>
      <c r="C3774" s="289" t="s">
        <v>383</v>
      </c>
      <c r="D3774" s="289" t="s">
        <v>5216</v>
      </c>
      <c r="E3774" s="17" t="s">
        <v>28</v>
      </c>
      <c r="F3774" s="290">
        <v>8.118</v>
      </c>
      <c r="G3774" s="38"/>
      <c r="H3774" s="44"/>
    </row>
    <row r="3775" spans="1:8" s="2" customFormat="1" ht="16.8" customHeight="1">
      <c r="A3775" s="38"/>
      <c r="B3775" s="44"/>
      <c r="C3775" s="291" t="s">
        <v>6060</v>
      </c>
      <c r="D3775" s="38"/>
      <c r="E3775" s="38"/>
      <c r="F3775" s="38"/>
      <c r="G3775" s="38"/>
      <c r="H3775" s="44"/>
    </row>
    <row r="3776" spans="1:8" s="2" customFormat="1" ht="12">
      <c r="A3776" s="38"/>
      <c r="B3776" s="44"/>
      <c r="C3776" s="289" t="s">
        <v>5019</v>
      </c>
      <c r="D3776" s="289" t="s">
        <v>5020</v>
      </c>
      <c r="E3776" s="17" t="s">
        <v>355</v>
      </c>
      <c r="F3776" s="290">
        <v>76.249</v>
      </c>
      <c r="G3776" s="38"/>
      <c r="H3776" s="44"/>
    </row>
    <row r="3777" spans="1:8" s="2" customFormat="1" ht="16.8" customHeight="1">
      <c r="A3777" s="38"/>
      <c r="B3777" s="44"/>
      <c r="C3777" s="285" t="s">
        <v>697</v>
      </c>
      <c r="D3777" s="286" t="s">
        <v>697</v>
      </c>
      <c r="E3777" s="287" t="s">
        <v>28</v>
      </c>
      <c r="F3777" s="288">
        <v>88.16</v>
      </c>
      <c r="G3777" s="38"/>
      <c r="H3777" s="44"/>
    </row>
    <row r="3778" spans="1:8" s="2" customFormat="1" ht="16.8" customHeight="1">
      <c r="A3778" s="38"/>
      <c r="B3778" s="44"/>
      <c r="C3778" s="289" t="s">
        <v>697</v>
      </c>
      <c r="D3778" s="289" t="s">
        <v>698</v>
      </c>
      <c r="E3778" s="17" t="s">
        <v>28</v>
      </c>
      <c r="F3778" s="290">
        <v>88.16</v>
      </c>
      <c r="G3778" s="38"/>
      <c r="H3778" s="44"/>
    </row>
    <row r="3779" spans="1:8" s="2" customFormat="1" ht="16.8" customHeight="1">
      <c r="A3779" s="38"/>
      <c r="B3779" s="44"/>
      <c r="C3779" s="285" t="s">
        <v>5403</v>
      </c>
      <c r="D3779" s="286" t="s">
        <v>5403</v>
      </c>
      <c r="E3779" s="287" t="s">
        <v>28</v>
      </c>
      <c r="F3779" s="288">
        <v>5</v>
      </c>
      <c r="G3779" s="38"/>
      <c r="H3779" s="44"/>
    </row>
    <row r="3780" spans="1:8" s="2" customFormat="1" ht="16.8" customHeight="1">
      <c r="A3780" s="38"/>
      <c r="B3780" s="44"/>
      <c r="C3780" s="289" t="s">
        <v>5403</v>
      </c>
      <c r="D3780" s="289" t="s">
        <v>5404</v>
      </c>
      <c r="E3780" s="17" t="s">
        <v>28</v>
      </c>
      <c r="F3780" s="290">
        <v>5</v>
      </c>
      <c r="G3780" s="38"/>
      <c r="H3780" s="44"/>
    </row>
    <row r="3781" spans="1:8" s="2" customFormat="1" ht="16.8" customHeight="1">
      <c r="A3781" s="38"/>
      <c r="B3781" s="44"/>
      <c r="C3781" s="285" t="s">
        <v>5411</v>
      </c>
      <c r="D3781" s="286" t="s">
        <v>5411</v>
      </c>
      <c r="E3781" s="287" t="s">
        <v>28</v>
      </c>
      <c r="F3781" s="288">
        <v>4</v>
      </c>
      <c r="G3781" s="38"/>
      <c r="H3781" s="44"/>
    </row>
    <row r="3782" spans="1:8" s="2" customFormat="1" ht="16.8" customHeight="1">
      <c r="A3782" s="38"/>
      <c r="B3782" s="44"/>
      <c r="C3782" s="289" t="s">
        <v>5411</v>
      </c>
      <c r="D3782" s="289" t="s">
        <v>5412</v>
      </c>
      <c r="E3782" s="17" t="s">
        <v>28</v>
      </c>
      <c r="F3782" s="290">
        <v>4</v>
      </c>
      <c r="G3782" s="38"/>
      <c r="H3782" s="44"/>
    </row>
    <row r="3783" spans="1:8" s="2" customFormat="1" ht="16.8" customHeight="1">
      <c r="A3783" s="38"/>
      <c r="B3783" s="44"/>
      <c r="C3783" s="285" t="s">
        <v>756</v>
      </c>
      <c r="D3783" s="286" t="s">
        <v>756</v>
      </c>
      <c r="E3783" s="287" t="s">
        <v>28</v>
      </c>
      <c r="F3783" s="288">
        <v>6</v>
      </c>
      <c r="G3783" s="38"/>
      <c r="H3783" s="44"/>
    </row>
    <row r="3784" spans="1:8" s="2" customFormat="1" ht="16.8" customHeight="1">
      <c r="A3784" s="38"/>
      <c r="B3784" s="44"/>
      <c r="C3784" s="289" t="s">
        <v>756</v>
      </c>
      <c r="D3784" s="289" t="s">
        <v>757</v>
      </c>
      <c r="E3784" s="17" t="s">
        <v>28</v>
      </c>
      <c r="F3784" s="290">
        <v>6</v>
      </c>
      <c r="G3784" s="38"/>
      <c r="H3784" s="44"/>
    </row>
    <row r="3785" spans="1:8" s="2" customFormat="1" ht="16.8" customHeight="1">
      <c r="A3785" s="38"/>
      <c r="B3785" s="44"/>
      <c r="C3785" s="285" t="s">
        <v>5178</v>
      </c>
      <c r="D3785" s="286" t="s">
        <v>5178</v>
      </c>
      <c r="E3785" s="287" t="s">
        <v>28</v>
      </c>
      <c r="F3785" s="288">
        <v>-1</v>
      </c>
      <c r="G3785" s="38"/>
      <c r="H3785" s="44"/>
    </row>
    <row r="3786" spans="1:8" s="2" customFormat="1" ht="16.8" customHeight="1">
      <c r="A3786" s="38"/>
      <c r="B3786" s="44"/>
      <c r="C3786" s="289" t="s">
        <v>5178</v>
      </c>
      <c r="D3786" s="289" t="s">
        <v>84</v>
      </c>
      <c r="E3786" s="17" t="s">
        <v>28</v>
      </c>
      <c r="F3786" s="290">
        <v>-1</v>
      </c>
      <c r="G3786" s="38"/>
      <c r="H3786" s="44"/>
    </row>
    <row r="3787" spans="1:8" s="2" customFormat="1" ht="16.8" customHeight="1">
      <c r="A3787" s="38"/>
      <c r="B3787" s="44"/>
      <c r="C3787" s="291" t="s">
        <v>6060</v>
      </c>
      <c r="D3787" s="38"/>
      <c r="E3787" s="38"/>
      <c r="F3787" s="38"/>
      <c r="G3787" s="38"/>
      <c r="H3787" s="44"/>
    </row>
    <row r="3788" spans="1:8" s="2" customFormat="1" ht="12">
      <c r="A3788" s="38"/>
      <c r="B3788" s="44"/>
      <c r="C3788" s="289" t="s">
        <v>5419</v>
      </c>
      <c r="D3788" s="289" t="s">
        <v>5420</v>
      </c>
      <c r="E3788" s="17" t="s">
        <v>534</v>
      </c>
      <c r="F3788" s="290">
        <v>5</v>
      </c>
      <c r="G3788" s="38"/>
      <c r="H3788" s="44"/>
    </row>
    <row r="3789" spans="1:8" s="2" customFormat="1" ht="16.8" customHeight="1">
      <c r="A3789" s="38"/>
      <c r="B3789" s="44"/>
      <c r="C3789" s="285" t="s">
        <v>3162</v>
      </c>
      <c r="D3789" s="286" t="s">
        <v>3162</v>
      </c>
      <c r="E3789" s="287" t="s">
        <v>28</v>
      </c>
      <c r="F3789" s="288">
        <v>3.715</v>
      </c>
      <c r="G3789" s="38"/>
      <c r="H3789" s="44"/>
    </row>
    <row r="3790" spans="1:8" s="2" customFormat="1" ht="16.8" customHeight="1">
      <c r="A3790" s="38"/>
      <c r="B3790" s="44"/>
      <c r="C3790" s="289" t="s">
        <v>3162</v>
      </c>
      <c r="D3790" s="289" t="s">
        <v>3163</v>
      </c>
      <c r="E3790" s="17" t="s">
        <v>28</v>
      </c>
      <c r="F3790" s="290">
        <v>3.715</v>
      </c>
      <c r="G3790" s="38"/>
      <c r="H3790" s="44"/>
    </row>
    <row r="3791" spans="1:8" s="2" customFormat="1" ht="16.8" customHeight="1">
      <c r="A3791" s="38"/>
      <c r="B3791" s="44"/>
      <c r="C3791" s="285" t="s">
        <v>2583</v>
      </c>
      <c r="D3791" s="286" t="s">
        <v>2583</v>
      </c>
      <c r="E3791" s="287" t="s">
        <v>28</v>
      </c>
      <c r="F3791" s="288">
        <v>27.92</v>
      </c>
      <c r="G3791" s="38"/>
      <c r="H3791" s="44"/>
    </row>
    <row r="3792" spans="1:8" s="2" customFormat="1" ht="16.8" customHeight="1">
      <c r="A3792" s="38"/>
      <c r="B3792" s="44"/>
      <c r="C3792" s="289" t="s">
        <v>2583</v>
      </c>
      <c r="D3792" s="289" t="s">
        <v>5236</v>
      </c>
      <c r="E3792" s="17" t="s">
        <v>28</v>
      </c>
      <c r="F3792" s="290">
        <v>27.92</v>
      </c>
      <c r="G3792" s="38"/>
      <c r="H3792" s="44"/>
    </row>
    <row r="3793" spans="1:8" s="2" customFormat="1" ht="16.8" customHeight="1">
      <c r="A3793" s="38"/>
      <c r="B3793" s="44"/>
      <c r="C3793" s="291" t="s">
        <v>6060</v>
      </c>
      <c r="D3793" s="38"/>
      <c r="E3793" s="38"/>
      <c r="F3793" s="38"/>
      <c r="G3793" s="38"/>
      <c r="H3793" s="44"/>
    </row>
    <row r="3794" spans="1:8" s="2" customFormat="1" ht="12">
      <c r="A3794" s="38"/>
      <c r="B3794" s="44"/>
      <c r="C3794" s="289" t="s">
        <v>5033</v>
      </c>
      <c r="D3794" s="289" t="s">
        <v>5034</v>
      </c>
      <c r="E3794" s="17" t="s">
        <v>398</v>
      </c>
      <c r="F3794" s="290">
        <v>109.159</v>
      </c>
      <c r="G3794" s="38"/>
      <c r="H3794" s="44"/>
    </row>
    <row r="3795" spans="1:8" s="2" customFormat="1" ht="16.8" customHeight="1">
      <c r="A3795" s="38"/>
      <c r="B3795" s="44"/>
      <c r="C3795" s="285" t="s">
        <v>5180</v>
      </c>
      <c r="D3795" s="286" t="s">
        <v>5180</v>
      </c>
      <c r="E3795" s="287" t="s">
        <v>28</v>
      </c>
      <c r="F3795" s="288">
        <v>43.512</v>
      </c>
      <c r="G3795" s="38"/>
      <c r="H3795" s="44"/>
    </row>
    <row r="3796" spans="1:8" s="2" customFormat="1" ht="16.8" customHeight="1">
      <c r="A3796" s="38"/>
      <c r="B3796" s="44"/>
      <c r="C3796" s="289" t="s">
        <v>28</v>
      </c>
      <c r="D3796" s="289" t="s">
        <v>5221</v>
      </c>
      <c r="E3796" s="17" t="s">
        <v>28</v>
      </c>
      <c r="F3796" s="290">
        <v>0</v>
      </c>
      <c r="G3796" s="38"/>
      <c r="H3796" s="44"/>
    </row>
    <row r="3797" spans="1:8" s="2" customFormat="1" ht="16.8" customHeight="1">
      <c r="A3797" s="38"/>
      <c r="B3797" s="44"/>
      <c r="C3797" s="289" t="s">
        <v>5180</v>
      </c>
      <c r="D3797" s="289" t="s">
        <v>5260</v>
      </c>
      <c r="E3797" s="17" t="s">
        <v>28</v>
      </c>
      <c r="F3797" s="290">
        <v>43.512</v>
      </c>
      <c r="G3797" s="38"/>
      <c r="H3797" s="44"/>
    </row>
    <row r="3798" spans="1:8" s="2" customFormat="1" ht="16.8" customHeight="1">
      <c r="A3798" s="38"/>
      <c r="B3798" s="44"/>
      <c r="C3798" s="291" t="s">
        <v>6060</v>
      </c>
      <c r="D3798" s="38"/>
      <c r="E3798" s="38"/>
      <c r="F3798" s="38"/>
      <c r="G3798" s="38"/>
      <c r="H3798" s="44"/>
    </row>
    <row r="3799" spans="1:8" s="2" customFormat="1" ht="12">
      <c r="A3799" s="38"/>
      <c r="B3799" s="44"/>
      <c r="C3799" s="289" t="s">
        <v>443</v>
      </c>
      <c r="D3799" s="289" t="s">
        <v>6064</v>
      </c>
      <c r="E3799" s="17" t="s">
        <v>355</v>
      </c>
      <c r="F3799" s="290">
        <v>102.153</v>
      </c>
      <c r="G3799" s="38"/>
      <c r="H3799" s="44"/>
    </row>
    <row r="3800" spans="1:8" s="2" customFormat="1" ht="16.8" customHeight="1">
      <c r="A3800" s="38"/>
      <c r="B3800" s="44"/>
      <c r="C3800" s="285" t="s">
        <v>5269</v>
      </c>
      <c r="D3800" s="286" t="s">
        <v>5269</v>
      </c>
      <c r="E3800" s="287" t="s">
        <v>28</v>
      </c>
      <c r="F3800" s="288">
        <v>107.943</v>
      </c>
      <c r="G3800" s="38"/>
      <c r="H3800" s="44"/>
    </row>
    <row r="3801" spans="1:8" s="2" customFormat="1" ht="16.8" customHeight="1">
      <c r="A3801" s="38"/>
      <c r="B3801" s="44"/>
      <c r="C3801" s="289" t="s">
        <v>5269</v>
      </c>
      <c r="D3801" s="289" t="s">
        <v>5270</v>
      </c>
      <c r="E3801" s="17" t="s">
        <v>28</v>
      </c>
      <c r="F3801" s="290">
        <v>107.943</v>
      </c>
      <c r="G3801" s="38"/>
      <c r="H3801" s="44"/>
    </row>
    <row r="3802" spans="1:8" s="2" customFormat="1" ht="16.8" customHeight="1">
      <c r="A3802" s="38"/>
      <c r="B3802" s="44"/>
      <c r="C3802" s="285" t="s">
        <v>5186</v>
      </c>
      <c r="D3802" s="286" t="s">
        <v>5186</v>
      </c>
      <c r="E3802" s="287" t="s">
        <v>28</v>
      </c>
      <c r="F3802" s="288">
        <v>-14.877</v>
      </c>
      <c r="G3802" s="38"/>
      <c r="H3802" s="44"/>
    </row>
    <row r="3803" spans="1:8" s="2" customFormat="1" ht="16.8" customHeight="1">
      <c r="A3803" s="38"/>
      <c r="B3803" s="44"/>
      <c r="C3803" s="289" t="s">
        <v>5186</v>
      </c>
      <c r="D3803" s="289" t="s">
        <v>5283</v>
      </c>
      <c r="E3803" s="17" t="s">
        <v>28</v>
      </c>
      <c r="F3803" s="290">
        <v>-14.877</v>
      </c>
      <c r="G3803" s="38"/>
      <c r="H3803" s="44"/>
    </row>
    <row r="3804" spans="1:8" s="2" customFormat="1" ht="16.8" customHeight="1">
      <c r="A3804" s="38"/>
      <c r="B3804" s="44"/>
      <c r="C3804" s="291" t="s">
        <v>6060</v>
      </c>
      <c r="D3804" s="38"/>
      <c r="E3804" s="38"/>
      <c r="F3804" s="38"/>
      <c r="G3804" s="38"/>
      <c r="H3804" s="44"/>
    </row>
    <row r="3805" spans="1:8" s="2" customFormat="1" ht="12">
      <c r="A3805" s="38"/>
      <c r="B3805" s="44"/>
      <c r="C3805" s="289" t="s">
        <v>473</v>
      </c>
      <c r="D3805" s="289" t="s">
        <v>474</v>
      </c>
      <c r="E3805" s="17" t="s">
        <v>355</v>
      </c>
      <c r="F3805" s="290">
        <v>136.205</v>
      </c>
      <c r="G3805" s="38"/>
      <c r="H3805" s="44"/>
    </row>
    <row r="3806" spans="1:8" s="2" customFormat="1" ht="16.8" customHeight="1">
      <c r="A3806" s="38"/>
      <c r="B3806" s="44"/>
      <c r="C3806" s="285" t="s">
        <v>5197</v>
      </c>
      <c r="D3806" s="286" t="s">
        <v>5197</v>
      </c>
      <c r="E3806" s="287" t="s">
        <v>28</v>
      </c>
      <c r="F3806" s="288">
        <v>3.3</v>
      </c>
      <c r="G3806" s="38"/>
      <c r="H3806" s="44"/>
    </row>
    <row r="3807" spans="1:8" s="2" customFormat="1" ht="16.8" customHeight="1">
      <c r="A3807" s="38"/>
      <c r="B3807" s="44"/>
      <c r="C3807" s="289" t="s">
        <v>5197</v>
      </c>
      <c r="D3807" s="289" t="s">
        <v>5295</v>
      </c>
      <c r="E3807" s="17" t="s">
        <v>28</v>
      </c>
      <c r="F3807" s="290">
        <v>3.3</v>
      </c>
      <c r="G3807" s="38"/>
      <c r="H3807" s="44"/>
    </row>
    <row r="3808" spans="1:8" s="2" customFormat="1" ht="16.8" customHeight="1">
      <c r="A3808" s="38"/>
      <c r="B3808" s="44"/>
      <c r="C3808" s="291" t="s">
        <v>6060</v>
      </c>
      <c r="D3808" s="38"/>
      <c r="E3808" s="38"/>
      <c r="F3808" s="38"/>
      <c r="G3808" s="38"/>
      <c r="H3808" s="44"/>
    </row>
    <row r="3809" spans="1:8" s="2" customFormat="1" ht="12">
      <c r="A3809" s="38"/>
      <c r="B3809" s="44"/>
      <c r="C3809" s="289" t="s">
        <v>5066</v>
      </c>
      <c r="D3809" s="289" t="s">
        <v>6079</v>
      </c>
      <c r="E3809" s="17" t="s">
        <v>355</v>
      </c>
      <c r="F3809" s="290">
        <v>43.529</v>
      </c>
      <c r="G3809" s="38"/>
      <c r="H3809" s="44"/>
    </row>
    <row r="3810" spans="1:8" s="2" customFormat="1" ht="16.8" customHeight="1">
      <c r="A3810" s="38"/>
      <c r="B3810" s="44"/>
      <c r="C3810" s="285" t="s">
        <v>555</v>
      </c>
      <c r="D3810" s="286" t="s">
        <v>555</v>
      </c>
      <c r="E3810" s="287" t="s">
        <v>28</v>
      </c>
      <c r="F3810" s="288">
        <v>1.238</v>
      </c>
      <c r="G3810" s="38"/>
      <c r="H3810" s="44"/>
    </row>
    <row r="3811" spans="1:8" s="2" customFormat="1" ht="16.8" customHeight="1">
      <c r="A3811" s="38"/>
      <c r="B3811" s="44"/>
      <c r="C3811" s="289" t="s">
        <v>555</v>
      </c>
      <c r="D3811" s="289" t="s">
        <v>5306</v>
      </c>
      <c r="E3811" s="17" t="s">
        <v>28</v>
      </c>
      <c r="F3811" s="290">
        <v>1.238</v>
      </c>
      <c r="G3811" s="38"/>
      <c r="H3811" s="44"/>
    </row>
    <row r="3812" spans="1:8" s="2" customFormat="1" ht="16.8" customHeight="1">
      <c r="A3812" s="38"/>
      <c r="B3812" s="44"/>
      <c r="C3812" s="291" t="s">
        <v>6060</v>
      </c>
      <c r="D3812" s="38"/>
      <c r="E3812" s="38"/>
      <c r="F3812" s="38"/>
      <c r="G3812" s="38"/>
      <c r="H3812" s="44"/>
    </row>
    <row r="3813" spans="1:8" s="2" customFormat="1" ht="16.8" customHeight="1">
      <c r="A3813" s="38"/>
      <c r="B3813" s="44"/>
      <c r="C3813" s="289" t="s">
        <v>5074</v>
      </c>
      <c r="D3813" s="289" t="s">
        <v>5075</v>
      </c>
      <c r="E3813" s="17" t="s">
        <v>355</v>
      </c>
      <c r="F3813" s="290">
        <v>14.877</v>
      </c>
      <c r="G3813" s="38"/>
      <c r="H3813" s="44"/>
    </row>
    <row r="3814" spans="1:8" s="2" customFormat="1" ht="16.8" customHeight="1">
      <c r="A3814" s="38"/>
      <c r="B3814" s="44"/>
      <c r="C3814" s="285" t="s">
        <v>5343</v>
      </c>
      <c r="D3814" s="286" t="s">
        <v>5343</v>
      </c>
      <c r="E3814" s="287" t="s">
        <v>28</v>
      </c>
      <c r="F3814" s="288">
        <v>16</v>
      </c>
      <c r="G3814" s="38"/>
      <c r="H3814" s="44"/>
    </row>
    <row r="3815" spans="1:8" s="2" customFormat="1" ht="16.8" customHeight="1">
      <c r="A3815" s="38"/>
      <c r="B3815" s="44"/>
      <c r="C3815" s="289" t="s">
        <v>5343</v>
      </c>
      <c r="D3815" s="289" t="s">
        <v>5344</v>
      </c>
      <c r="E3815" s="17" t="s">
        <v>28</v>
      </c>
      <c r="F3815" s="290">
        <v>16</v>
      </c>
      <c r="G3815" s="38"/>
      <c r="H3815" s="44"/>
    </row>
    <row r="3816" spans="1:8" s="2" customFormat="1" ht="16.8" customHeight="1">
      <c r="A3816" s="38"/>
      <c r="B3816" s="44"/>
      <c r="C3816" s="285" t="s">
        <v>5163</v>
      </c>
      <c r="D3816" s="286" t="s">
        <v>5163</v>
      </c>
      <c r="E3816" s="287" t="s">
        <v>28</v>
      </c>
      <c r="F3816" s="288">
        <v>10.34</v>
      </c>
      <c r="G3816" s="38"/>
      <c r="H3816" s="44"/>
    </row>
    <row r="3817" spans="1:8" s="2" customFormat="1" ht="16.8" customHeight="1">
      <c r="A3817" s="38"/>
      <c r="B3817" s="44"/>
      <c r="C3817" s="289" t="s">
        <v>5163</v>
      </c>
      <c r="D3817" s="289" t="s">
        <v>5217</v>
      </c>
      <c r="E3817" s="17" t="s">
        <v>28</v>
      </c>
      <c r="F3817" s="290">
        <v>10.34</v>
      </c>
      <c r="G3817" s="38"/>
      <c r="H3817" s="44"/>
    </row>
    <row r="3818" spans="1:8" s="2" customFormat="1" ht="16.8" customHeight="1">
      <c r="A3818" s="38"/>
      <c r="B3818" s="44"/>
      <c r="C3818" s="291" t="s">
        <v>6060</v>
      </c>
      <c r="D3818" s="38"/>
      <c r="E3818" s="38"/>
      <c r="F3818" s="38"/>
      <c r="G3818" s="38"/>
      <c r="H3818" s="44"/>
    </row>
    <row r="3819" spans="1:8" s="2" customFormat="1" ht="12">
      <c r="A3819" s="38"/>
      <c r="B3819" s="44"/>
      <c r="C3819" s="289" t="s">
        <v>5019</v>
      </c>
      <c r="D3819" s="289" t="s">
        <v>5020</v>
      </c>
      <c r="E3819" s="17" t="s">
        <v>355</v>
      </c>
      <c r="F3819" s="290">
        <v>76.249</v>
      </c>
      <c r="G3819" s="38"/>
      <c r="H3819" s="44"/>
    </row>
    <row r="3820" spans="1:8" s="2" customFormat="1" ht="16.8" customHeight="1">
      <c r="A3820" s="38"/>
      <c r="B3820" s="44"/>
      <c r="C3820" s="285" t="s">
        <v>5422</v>
      </c>
      <c r="D3820" s="286" t="s">
        <v>5422</v>
      </c>
      <c r="E3820" s="287" t="s">
        <v>28</v>
      </c>
      <c r="F3820" s="288">
        <v>5</v>
      </c>
      <c r="G3820" s="38"/>
      <c r="H3820" s="44"/>
    </row>
    <row r="3821" spans="1:8" s="2" customFormat="1" ht="16.8" customHeight="1">
      <c r="A3821" s="38"/>
      <c r="B3821" s="44"/>
      <c r="C3821" s="289" t="s">
        <v>5422</v>
      </c>
      <c r="D3821" s="289" t="s">
        <v>5423</v>
      </c>
      <c r="E3821" s="17" t="s">
        <v>28</v>
      </c>
      <c r="F3821" s="290">
        <v>5</v>
      </c>
      <c r="G3821" s="38"/>
      <c r="H3821" s="44"/>
    </row>
    <row r="3822" spans="1:8" s="2" customFormat="1" ht="16.8" customHeight="1">
      <c r="A3822" s="38"/>
      <c r="B3822" s="44"/>
      <c r="C3822" s="285" t="s">
        <v>2868</v>
      </c>
      <c r="D3822" s="286" t="s">
        <v>2868</v>
      </c>
      <c r="E3822" s="287" t="s">
        <v>28</v>
      </c>
      <c r="F3822" s="288">
        <v>109.159</v>
      </c>
      <c r="G3822" s="38"/>
      <c r="H3822" s="44"/>
    </row>
    <row r="3823" spans="1:8" s="2" customFormat="1" ht="16.8" customHeight="1">
      <c r="A3823" s="38"/>
      <c r="B3823" s="44"/>
      <c r="C3823" s="289" t="s">
        <v>2868</v>
      </c>
      <c r="D3823" s="289" t="s">
        <v>2869</v>
      </c>
      <c r="E3823" s="17" t="s">
        <v>28</v>
      </c>
      <c r="F3823" s="290">
        <v>109.159</v>
      </c>
      <c r="G3823" s="38"/>
      <c r="H3823" s="44"/>
    </row>
    <row r="3824" spans="1:8" s="2" customFormat="1" ht="16.8" customHeight="1">
      <c r="A3824" s="38"/>
      <c r="B3824" s="44"/>
      <c r="C3824" s="285" t="s">
        <v>5261</v>
      </c>
      <c r="D3824" s="286" t="s">
        <v>5261</v>
      </c>
      <c r="E3824" s="287" t="s">
        <v>28</v>
      </c>
      <c r="F3824" s="288">
        <v>102.153</v>
      </c>
      <c r="G3824" s="38"/>
      <c r="H3824" s="44"/>
    </row>
    <row r="3825" spans="1:8" s="2" customFormat="1" ht="16.8" customHeight="1">
      <c r="A3825" s="38"/>
      <c r="B3825" s="44"/>
      <c r="C3825" s="289" t="s">
        <v>5261</v>
      </c>
      <c r="D3825" s="289" t="s">
        <v>5262</v>
      </c>
      <c r="E3825" s="17" t="s">
        <v>28</v>
      </c>
      <c r="F3825" s="290">
        <v>102.153</v>
      </c>
      <c r="G3825" s="38"/>
      <c r="H3825" s="44"/>
    </row>
    <row r="3826" spans="1:8" s="2" customFormat="1" ht="16.8" customHeight="1">
      <c r="A3826" s="38"/>
      <c r="B3826" s="44"/>
      <c r="C3826" s="285" t="s">
        <v>5188</v>
      </c>
      <c r="D3826" s="286" t="s">
        <v>5188</v>
      </c>
      <c r="E3826" s="287" t="s">
        <v>28</v>
      </c>
      <c r="F3826" s="288">
        <v>-43.529</v>
      </c>
      <c r="G3826" s="38"/>
      <c r="H3826" s="44"/>
    </row>
    <row r="3827" spans="1:8" s="2" customFormat="1" ht="16.8" customHeight="1">
      <c r="A3827" s="38"/>
      <c r="B3827" s="44"/>
      <c r="C3827" s="289" t="s">
        <v>5188</v>
      </c>
      <c r="D3827" s="289" t="s">
        <v>5284</v>
      </c>
      <c r="E3827" s="17" t="s">
        <v>28</v>
      </c>
      <c r="F3827" s="290">
        <v>-43.529</v>
      </c>
      <c r="G3827" s="38"/>
      <c r="H3827" s="44"/>
    </row>
    <row r="3828" spans="1:8" s="2" customFormat="1" ht="16.8" customHeight="1">
      <c r="A3828" s="38"/>
      <c r="B3828" s="44"/>
      <c r="C3828" s="291" t="s">
        <v>6060</v>
      </c>
      <c r="D3828" s="38"/>
      <c r="E3828" s="38"/>
      <c r="F3828" s="38"/>
      <c r="G3828" s="38"/>
      <c r="H3828" s="44"/>
    </row>
    <row r="3829" spans="1:8" s="2" customFormat="1" ht="12">
      <c r="A3829" s="38"/>
      <c r="B3829" s="44"/>
      <c r="C3829" s="289" t="s">
        <v>473</v>
      </c>
      <c r="D3829" s="289" t="s">
        <v>474</v>
      </c>
      <c r="E3829" s="17" t="s">
        <v>355</v>
      </c>
      <c r="F3829" s="290">
        <v>136.205</v>
      </c>
      <c r="G3829" s="38"/>
      <c r="H3829" s="44"/>
    </row>
    <row r="3830" spans="1:8" s="2" customFormat="1" ht="16.8" customHeight="1">
      <c r="A3830" s="38"/>
      <c r="B3830" s="44"/>
      <c r="C3830" s="285" t="s">
        <v>5296</v>
      </c>
      <c r="D3830" s="286" t="s">
        <v>5296</v>
      </c>
      <c r="E3830" s="287" t="s">
        <v>28</v>
      </c>
      <c r="F3830" s="288">
        <v>43.529</v>
      </c>
      <c r="G3830" s="38"/>
      <c r="H3830" s="44"/>
    </row>
    <row r="3831" spans="1:8" s="2" customFormat="1" ht="16.8" customHeight="1">
      <c r="A3831" s="38"/>
      <c r="B3831" s="44"/>
      <c r="C3831" s="289" t="s">
        <v>5296</v>
      </c>
      <c r="D3831" s="289" t="s">
        <v>5297</v>
      </c>
      <c r="E3831" s="17" t="s">
        <v>28</v>
      </c>
      <c r="F3831" s="290">
        <v>43.529</v>
      </c>
      <c r="G3831" s="38"/>
      <c r="H3831" s="44"/>
    </row>
    <row r="3832" spans="1:8" s="2" customFormat="1" ht="16.8" customHeight="1">
      <c r="A3832" s="38"/>
      <c r="B3832" s="44"/>
      <c r="C3832" s="285" t="s">
        <v>5307</v>
      </c>
      <c r="D3832" s="286" t="s">
        <v>5307</v>
      </c>
      <c r="E3832" s="287" t="s">
        <v>28</v>
      </c>
      <c r="F3832" s="288">
        <v>14.877</v>
      </c>
      <c r="G3832" s="38"/>
      <c r="H3832" s="44"/>
    </row>
    <row r="3833" spans="1:8" s="2" customFormat="1" ht="16.8" customHeight="1">
      <c r="A3833" s="38"/>
      <c r="B3833" s="44"/>
      <c r="C3833" s="289" t="s">
        <v>5307</v>
      </c>
      <c r="D3833" s="289" t="s">
        <v>5308</v>
      </c>
      <c r="E3833" s="17" t="s">
        <v>28</v>
      </c>
      <c r="F3833" s="290">
        <v>14.877</v>
      </c>
      <c r="G3833" s="38"/>
      <c r="H3833" s="44"/>
    </row>
    <row r="3834" spans="1:8" s="2" customFormat="1" ht="16.8" customHeight="1">
      <c r="A3834" s="38"/>
      <c r="B3834" s="44"/>
      <c r="C3834" s="285" t="s">
        <v>5165</v>
      </c>
      <c r="D3834" s="286" t="s">
        <v>5165</v>
      </c>
      <c r="E3834" s="287" t="s">
        <v>28</v>
      </c>
      <c r="F3834" s="288">
        <v>6.98</v>
      </c>
      <c r="G3834" s="38"/>
      <c r="H3834" s="44"/>
    </row>
    <row r="3835" spans="1:8" s="2" customFormat="1" ht="16.8" customHeight="1">
      <c r="A3835" s="38"/>
      <c r="B3835" s="44"/>
      <c r="C3835" s="289" t="s">
        <v>5165</v>
      </c>
      <c r="D3835" s="289" t="s">
        <v>5218</v>
      </c>
      <c r="E3835" s="17" t="s">
        <v>28</v>
      </c>
      <c r="F3835" s="290">
        <v>6.98</v>
      </c>
      <c r="G3835" s="38"/>
      <c r="H3835" s="44"/>
    </row>
    <row r="3836" spans="1:8" s="2" customFormat="1" ht="16.8" customHeight="1">
      <c r="A3836" s="38"/>
      <c r="B3836" s="44"/>
      <c r="C3836" s="291" t="s">
        <v>6060</v>
      </c>
      <c r="D3836" s="38"/>
      <c r="E3836" s="38"/>
      <c r="F3836" s="38"/>
      <c r="G3836" s="38"/>
      <c r="H3836" s="44"/>
    </row>
    <row r="3837" spans="1:8" s="2" customFormat="1" ht="12">
      <c r="A3837" s="38"/>
      <c r="B3837" s="44"/>
      <c r="C3837" s="289" t="s">
        <v>5019</v>
      </c>
      <c r="D3837" s="289" t="s">
        <v>5020</v>
      </c>
      <c r="E3837" s="17" t="s">
        <v>355</v>
      </c>
      <c r="F3837" s="290">
        <v>76.249</v>
      </c>
      <c r="G3837" s="38"/>
      <c r="H3837" s="44"/>
    </row>
    <row r="3838" spans="1:8" s="2" customFormat="1" ht="16.8" customHeight="1">
      <c r="A3838" s="38"/>
      <c r="B3838" s="44"/>
      <c r="C3838" s="285" t="s">
        <v>5190</v>
      </c>
      <c r="D3838" s="286" t="s">
        <v>5190</v>
      </c>
      <c r="E3838" s="287" t="s">
        <v>28</v>
      </c>
      <c r="F3838" s="288">
        <v>-1.432</v>
      </c>
      <c r="G3838" s="38"/>
      <c r="H3838" s="44"/>
    </row>
    <row r="3839" spans="1:8" s="2" customFormat="1" ht="16.8" customHeight="1">
      <c r="A3839" s="38"/>
      <c r="B3839" s="44"/>
      <c r="C3839" s="289" t="s">
        <v>5190</v>
      </c>
      <c r="D3839" s="289" t="s">
        <v>5285</v>
      </c>
      <c r="E3839" s="17" t="s">
        <v>28</v>
      </c>
      <c r="F3839" s="290">
        <v>-1.432</v>
      </c>
      <c r="G3839" s="38"/>
      <c r="H3839" s="44"/>
    </row>
    <row r="3840" spans="1:8" s="2" customFormat="1" ht="16.8" customHeight="1">
      <c r="A3840" s="38"/>
      <c r="B3840" s="44"/>
      <c r="C3840" s="291" t="s">
        <v>6060</v>
      </c>
      <c r="D3840" s="38"/>
      <c r="E3840" s="38"/>
      <c r="F3840" s="38"/>
      <c r="G3840" s="38"/>
      <c r="H3840" s="44"/>
    </row>
    <row r="3841" spans="1:8" s="2" customFormat="1" ht="12">
      <c r="A3841" s="38"/>
      <c r="B3841" s="44"/>
      <c r="C3841" s="289" t="s">
        <v>473</v>
      </c>
      <c r="D3841" s="289" t="s">
        <v>474</v>
      </c>
      <c r="E3841" s="17" t="s">
        <v>355</v>
      </c>
      <c r="F3841" s="290">
        <v>136.205</v>
      </c>
      <c r="G3841" s="38"/>
      <c r="H3841" s="44"/>
    </row>
    <row r="3842" spans="1:8" s="2" customFormat="1" ht="16.8" customHeight="1">
      <c r="A3842" s="38"/>
      <c r="B3842" s="44"/>
      <c r="C3842" s="285" t="s">
        <v>5219</v>
      </c>
      <c r="D3842" s="286" t="s">
        <v>5219</v>
      </c>
      <c r="E3842" s="287" t="s">
        <v>28</v>
      </c>
      <c r="F3842" s="288">
        <v>54.493</v>
      </c>
      <c r="G3842" s="38"/>
      <c r="H3842" s="44"/>
    </row>
    <row r="3843" spans="1:8" s="2" customFormat="1" ht="16.8" customHeight="1">
      <c r="A3843" s="38"/>
      <c r="B3843" s="44"/>
      <c r="C3843" s="289" t="s">
        <v>5219</v>
      </c>
      <c r="D3843" s="289" t="s">
        <v>5220</v>
      </c>
      <c r="E3843" s="17" t="s">
        <v>28</v>
      </c>
      <c r="F3843" s="290">
        <v>54.493</v>
      </c>
      <c r="G3843" s="38"/>
      <c r="H3843" s="44"/>
    </row>
    <row r="3844" spans="1:8" s="2" customFormat="1" ht="16.8" customHeight="1">
      <c r="A3844" s="38"/>
      <c r="B3844" s="44"/>
      <c r="C3844" s="285" t="s">
        <v>5192</v>
      </c>
      <c r="D3844" s="286" t="s">
        <v>5192</v>
      </c>
      <c r="E3844" s="287" t="s">
        <v>28</v>
      </c>
      <c r="F3844" s="288">
        <v>-14.055</v>
      </c>
      <c r="G3844" s="38"/>
      <c r="H3844" s="44"/>
    </row>
    <row r="3845" spans="1:8" s="2" customFormat="1" ht="16.8" customHeight="1">
      <c r="A3845" s="38"/>
      <c r="B3845" s="44"/>
      <c r="C3845" s="289" t="s">
        <v>5192</v>
      </c>
      <c r="D3845" s="289" t="s">
        <v>5286</v>
      </c>
      <c r="E3845" s="17" t="s">
        <v>28</v>
      </c>
      <c r="F3845" s="290">
        <v>-14.055</v>
      </c>
      <c r="G3845" s="38"/>
      <c r="H3845" s="44"/>
    </row>
    <row r="3846" spans="1:8" s="2" customFormat="1" ht="16.8" customHeight="1">
      <c r="A3846" s="38"/>
      <c r="B3846" s="44"/>
      <c r="C3846" s="291" t="s">
        <v>6060</v>
      </c>
      <c r="D3846" s="38"/>
      <c r="E3846" s="38"/>
      <c r="F3846" s="38"/>
      <c r="G3846" s="38"/>
      <c r="H3846" s="44"/>
    </row>
    <row r="3847" spans="1:8" s="2" customFormat="1" ht="12">
      <c r="A3847" s="38"/>
      <c r="B3847" s="44"/>
      <c r="C3847" s="289" t="s">
        <v>473</v>
      </c>
      <c r="D3847" s="289" t="s">
        <v>474</v>
      </c>
      <c r="E3847" s="17" t="s">
        <v>355</v>
      </c>
      <c r="F3847" s="290">
        <v>136.205</v>
      </c>
      <c r="G3847" s="38"/>
      <c r="H3847" s="44"/>
    </row>
    <row r="3848" spans="1:8" s="2" customFormat="1" ht="16.8" customHeight="1">
      <c r="A3848" s="38"/>
      <c r="B3848" s="44"/>
      <c r="C3848" s="285" t="s">
        <v>5167</v>
      </c>
      <c r="D3848" s="286" t="s">
        <v>5167</v>
      </c>
      <c r="E3848" s="287" t="s">
        <v>28</v>
      </c>
      <c r="F3848" s="288">
        <v>15.682</v>
      </c>
      <c r="G3848" s="38"/>
      <c r="H3848" s="44"/>
    </row>
    <row r="3849" spans="1:8" s="2" customFormat="1" ht="16.8" customHeight="1">
      <c r="A3849" s="38"/>
      <c r="B3849" s="44"/>
      <c r="C3849" s="289" t="s">
        <v>28</v>
      </c>
      <c r="D3849" s="289" t="s">
        <v>5221</v>
      </c>
      <c r="E3849" s="17" t="s">
        <v>28</v>
      </c>
      <c r="F3849" s="290">
        <v>0</v>
      </c>
      <c r="G3849" s="38"/>
      <c r="H3849" s="44"/>
    </row>
    <row r="3850" spans="1:8" s="2" customFormat="1" ht="16.8" customHeight="1">
      <c r="A3850" s="38"/>
      <c r="B3850" s="44"/>
      <c r="C3850" s="289" t="s">
        <v>5167</v>
      </c>
      <c r="D3850" s="289" t="s">
        <v>5222</v>
      </c>
      <c r="E3850" s="17" t="s">
        <v>28</v>
      </c>
      <c r="F3850" s="290">
        <v>15.682</v>
      </c>
      <c r="G3850" s="38"/>
      <c r="H3850" s="44"/>
    </row>
    <row r="3851" spans="1:8" s="2" customFormat="1" ht="16.8" customHeight="1">
      <c r="A3851" s="38"/>
      <c r="B3851" s="44"/>
      <c r="C3851" s="291" t="s">
        <v>6060</v>
      </c>
      <c r="D3851" s="38"/>
      <c r="E3851" s="38"/>
      <c r="F3851" s="38"/>
      <c r="G3851" s="38"/>
      <c r="H3851" s="44"/>
    </row>
    <row r="3852" spans="1:8" s="2" customFormat="1" ht="12">
      <c r="A3852" s="38"/>
      <c r="B3852" s="44"/>
      <c r="C3852" s="289" t="s">
        <v>5019</v>
      </c>
      <c r="D3852" s="289" t="s">
        <v>5020</v>
      </c>
      <c r="E3852" s="17" t="s">
        <v>355</v>
      </c>
      <c r="F3852" s="290">
        <v>76.249</v>
      </c>
      <c r="G3852" s="38"/>
      <c r="H3852" s="44"/>
    </row>
    <row r="3853" spans="1:8" s="2" customFormat="1" ht="16.8" customHeight="1">
      <c r="A3853" s="38"/>
      <c r="B3853" s="44"/>
      <c r="C3853" s="285" t="s">
        <v>5287</v>
      </c>
      <c r="D3853" s="286" t="s">
        <v>5287</v>
      </c>
      <c r="E3853" s="287" t="s">
        <v>28</v>
      </c>
      <c r="F3853" s="288">
        <v>136.205</v>
      </c>
      <c r="G3853" s="38"/>
      <c r="H3853" s="44"/>
    </row>
    <row r="3854" spans="1:8" s="2" customFormat="1" ht="16.8" customHeight="1">
      <c r="A3854" s="38"/>
      <c r="B3854" s="44"/>
      <c r="C3854" s="289" t="s">
        <v>5287</v>
      </c>
      <c r="D3854" s="289" t="s">
        <v>5288</v>
      </c>
      <c r="E3854" s="17" t="s">
        <v>28</v>
      </c>
      <c r="F3854" s="290">
        <v>136.205</v>
      </c>
      <c r="G3854" s="38"/>
      <c r="H3854" s="44"/>
    </row>
    <row r="3855" spans="1:8" s="2" customFormat="1" ht="16.8" customHeight="1">
      <c r="A3855" s="38"/>
      <c r="B3855" s="44"/>
      <c r="C3855" s="285" t="s">
        <v>5169</v>
      </c>
      <c r="D3855" s="286" t="s">
        <v>5169</v>
      </c>
      <c r="E3855" s="287" t="s">
        <v>28</v>
      </c>
      <c r="F3855" s="288">
        <v>3.614</v>
      </c>
      <c r="G3855" s="38"/>
      <c r="H3855" s="44"/>
    </row>
    <row r="3856" spans="1:8" s="2" customFormat="1" ht="16.8" customHeight="1">
      <c r="A3856" s="38"/>
      <c r="B3856" s="44"/>
      <c r="C3856" s="289" t="s">
        <v>5169</v>
      </c>
      <c r="D3856" s="289" t="s">
        <v>5223</v>
      </c>
      <c r="E3856" s="17" t="s">
        <v>28</v>
      </c>
      <c r="F3856" s="290">
        <v>3.614</v>
      </c>
      <c r="G3856" s="38"/>
      <c r="H3856" s="44"/>
    </row>
    <row r="3857" spans="1:8" s="2" customFormat="1" ht="16.8" customHeight="1">
      <c r="A3857" s="38"/>
      <c r="B3857" s="44"/>
      <c r="C3857" s="291" t="s">
        <v>6060</v>
      </c>
      <c r="D3857" s="38"/>
      <c r="E3857" s="38"/>
      <c r="F3857" s="38"/>
      <c r="G3857" s="38"/>
      <c r="H3857" s="44"/>
    </row>
    <row r="3858" spans="1:8" s="2" customFormat="1" ht="12">
      <c r="A3858" s="38"/>
      <c r="B3858" s="44"/>
      <c r="C3858" s="289" t="s">
        <v>5019</v>
      </c>
      <c r="D3858" s="289" t="s">
        <v>5020</v>
      </c>
      <c r="E3858" s="17" t="s">
        <v>355</v>
      </c>
      <c r="F3858" s="290">
        <v>76.249</v>
      </c>
      <c r="G3858" s="38"/>
      <c r="H3858" s="44"/>
    </row>
    <row r="3859" spans="1:8" s="2" customFormat="1" ht="16.8" customHeight="1">
      <c r="A3859" s="38"/>
      <c r="B3859" s="44"/>
      <c r="C3859" s="285" t="s">
        <v>5171</v>
      </c>
      <c r="D3859" s="286" t="s">
        <v>5171</v>
      </c>
      <c r="E3859" s="287" t="s">
        <v>28</v>
      </c>
      <c r="F3859" s="288">
        <v>2.46</v>
      </c>
      <c r="G3859" s="38"/>
      <c r="H3859" s="44"/>
    </row>
    <row r="3860" spans="1:8" s="2" customFormat="1" ht="16.8" customHeight="1">
      <c r="A3860" s="38"/>
      <c r="B3860" s="44"/>
      <c r="C3860" s="289" t="s">
        <v>5171</v>
      </c>
      <c r="D3860" s="289" t="s">
        <v>5224</v>
      </c>
      <c r="E3860" s="17" t="s">
        <v>28</v>
      </c>
      <c r="F3860" s="290">
        <v>2.46</v>
      </c>
      <c r="G3860" s="38"/>
      <c r="H3860" s="44"/>
    </row>
    <row r="3861" spans="1:8" s="2" customFormat="1" ht="16.8" customHeight="1">
      <c r="A3861" s="38"/>
      <c r="B3861" s="44"/>
      <c r="C3861" s="291" t="s">
        <v>6060</v>
      </c>
      <c r="D3861" s="38"/>
      <c r="E3861" s="38"/>
      <c r="F3861" s="38"/>
      <c r="G3861" s="38"/>
      <c r="H3861" s="44"/>
    </row>
    <row r="3862" spans="1:8" s="2" customFormat="1" ht="12">
      <c r="A3862" s="38"/>
      <c r="B3862" s="44"/>
      <c r="C3862" s="289" t="s">
        <v>5019</v>
      </c>
      <c r="D3862" s="289" t="s">
        <v>5020</v>
      </c>
      <c r="E3862" s="17" t="s">
        <v>355</v>
      </c>
      <c r="F3862" s="290">
        <v>76.249</v>
      </c>
      <c r="G3862" s="38"/>
      <c r="H3862" s="44"/>
    </row>
    <row r="3863" spans="1:8" s="2" customFormat="1" ht="16.8" customHeight="1">
      <c r="A3863" s="38"/>
      <c r="B3863" s="44"/>
      <c r="C3863" s="285" t="s">
        <v>5225</v>
      </c>
      <c r="D3863" s="286" t="s">
        <v>5225</v>
      </c>
      <c r="E3863" s="287" t="s">
        <v>28</v>
      </c>
      <c r="F3863" s="288">
        <v>21.756</v>
      </c>
      <c r="G3863" s="38"/>
      <c r="H3863" s="44"/>
    </row>
    <row r="3864" spans="1:8" s="2" customFormat="1" ht="16.8" customHeight="1">
      <c r="A3864" s="38"/>
      <c r="B3864" s="44"/>
      <c r="C3864" s="289" t="s">
        <v>5225</v>
      </c>
      <c r="D3864" s="289" t="s">
        <v>5226</v>
      </c>
      <c r="E3864" s="17" t="s">
        <v>28</v>
      </c>
      <c r="F3864" s="290">
        <v>21.756</v>
      </c>
      <c r="G3864" s="38"/>
      <c r="H3864" s="44"/>
    </row>
    <row r="3865" spans="1:8" s="2" customFormat="1" ht="16.8" customHeight="1">
      <c r="A3865" s="38"/>
      <c r="B3865" s="44"/>
      <c r="C3865" s="285" t="s">
        <v>5227</v>
      </c>
      <c r="D3865" s="286" t="s">
        <v>5227</v>
      </c>
      <c r="E3865" s="287" t="s">
        <v>28</v>
      </c>
      <c r="F3865" s="288">
        <v>76.249</v>
      </c>
      <c r="G3865" s="38"/>
      <c r="H3865" s="44"/>
    </row>
    <row r="3866" spans="1:8" s="2" customFormat="1" ht="16.8" customHeight="1">
      <c r="A3866" s="38"/>
      <c r="B3866" s="44"/>
      <c r="C3866" s="289" t="s">
        <v>5227</v>
      </c>
      <c r="D3866" s="289" t="s">
        <v>5228</v>
      </c>
      <c r="E3866" s="17" t="s">
        <v>28</v>
      </c>
      <c r="F3866" s="290">
        <v>76.249</v>
      </c>
      <c r="G3866" s="38"/>
      <c r="H3866" s="44"/>
    </row>
    <row r="3867" spans="1:8" s="2" customFormat="1" ht="26.4" customHeight="1">
      <c r="A3867" s="38"/>
      <c r="B3867" s="44"/>
      <c r="C3867" s="284" t="s">
        <v>6080</v>
      </c>
      <c r="D3867" s="284" t="s">
        <v>116</v>
      </c>
      <c r="E3867" s="38"/>
      <c r="F3867" s="38"/>
      <c r="G3867" s="38"/>
      <c r="H3867" s="44"/>
    </row>
    <row r="3868" spans="1:8" s="2" customFormat="1" ht="16.8" customHeight="1">
      <c r="A3868" s="38"/>
      <c r="B3868" s="44"/>
      <c r="C3868" s="285" t="s">
        <v>360</v>
      </c>
      <c r="D3868" s="286" t="s">
        <v>360</v>
      </c>
      <c r="E3868" s="287" t="s">
        <v>28</v>
      </c>
      <c r="F3868" s="288">
        <v>4.184</v>
      </c>
      <c r="G3868" s="38"/>
      <c r="H3868" s="44"/>
    </row>
    <row r="3869" spans="1:8" s="2" customFormat="1" ht="16.8" customHeight="1">
      <c r="A3869" s="38"/>
      <c r="B3869" s="44"/>
      <c r="C3869" s="289" t="s">
        <v>28</v>
      </c>
      <c r="D3869" s="289" t="s">
        <v>5460</v>
      </c>
      <c r="E3869" s="17" t="s">
        <v>28</v>
      </c>
      <c r="F3869" s="290">
        <v>0</v>
      </c>
      <c r="G3869" s="38"/>
      <c r="H3869" s="44"/>
    </row>
    <row r="3870" spans="1:8" s="2" customFormat="1" ht="16.8" customHeight="1">
      <c r="A3870" s="38"/>
      <c r="B3870" s="44"/>
      <c r="C3870" s="289" t="s">
        <v>28</v>
      </c>
      <c r="D3870" s="289" t="s">
        <v>5461</v>
      </c>
      <c r="E3870" s="17" t="s">
        <v>28</v>
      </c>
      <c r="F3870" s="290">
        <v>0</v>
      </c>
      <c r="G3870" s="38"/>
      <c r="H3870" s="44"/>
    </row>
    <row r="3871" spans="1:8" s="2" customFormat="1" ht="16.8" customHeight="1">
      <c r="A3871" s="38"/>
      <c r="B3871" s="44"/>
      <c r="C3871" s="289" t="s">
        <v>360</v>
      </c>
      <c r="D3871" s="289" t="s">
        <v>5462</v>
      </c>
      <c r="E3871" s="17" t="s">
        <v>28</v>
      </c>
      <c r="F3871" s="290">
        <v>4.184</v>
      </c>
      <c r="G3871" s="38"/>
      <c r="H3871" s="44"/>
    </row>
    <row r="3872" spans="1:8" s="2" customFormat="1" ht="16.8" customHeight="1">
      <c r="A3872" s="38"/>
      <c r="B3872" s="44"/>
      <c r="C3872" s="285" t="s">
        <v>421</v>
      </c>
      <c r="D3872" s="286" t="s">
        <v>421</v>
      </c>
      <c r="E3872" s="287" t="s">
        <v>28</v>
      </c>
      <c r="F3872" s="288">
        <v>8.368</v>
      </c>
      <c r="G3872" s="38"/>
      <c r="H3872" s="44"/>
    </row>
    <row r="3873" spans="1:8" s="2" customFormat="1" ht="16.8" customHeight="1">
      <c r="A3873" s="38"/>
      <c r="B3873" s="44"/>
      <c r="C3873" s="289" t="s">
        <v>421</v>
      </c>
      <c r="D3873" s="289" t="s">
        <v>5470</v>
      </c>
      <c r="E3873" s="17" t="s">
        <v>28</v>
      </c>
      <c r="F3873" s="290">
        <v>8.368</v>
      </c>
      <c r="G3873" s="38"/>
      <c r="H3873" s="44"/>
    </row>
    <row r="3874" spans="1:8" s="2" customFormat="1" ht="16.8" customHeight="1">
      <c r="A3874" s="38"/>
      <c r="B3874" s="44"/>
      <c r="C3874" s="291" t="s">
        <v>6060</v>
      </c>
      <c r="D3874" s="38"/>
      <c r="E3874" s="38"/>
      <c r="F3874" s="38"/>
      <c r="G3874" s="38"/>
      <c r="H3874" s="44"/>
    </row>
    <row r="3875" spans="1:8" s="2" customFormat="1" ht="12">
      <c r="A3875" s="38"/>
      <c r="B3875" s="44"/>
      <c r="C3875" s="289" t="s">
        <v>473</v>
      </c>
      <c r="D3875" s="289" t="s">
        <v>474</v>
      </c>
      <c r="E3875" s="17" t="s">
        <v>355</v>
      </c>
      <c r="F3875" s="290">
        <v>4.028</v>
      </c>
      <c r="G3875" s="38"/>
      <c r="H3875" s="44"/>
    </row>
    <row r="3876" spans="1:8" s="2" customFormat="1" ht="16.8" customHeight="1">
      <c r="A3876" s="38"/>
      <c r="B3876" s="44"/>
      <c r="C3876" s="285" t="s">
        <v>426</v>
      </c>
      <c r="D3876" s="286" t="s">
        <v>426</v>
      </c>
      <c r="E3876" s="287" t="s">
        <v>28</v>
      </c>
      <c r="F3876" s="288">
        <v>4.028</v>
      </c>
      <c r="G3876" s="38"/>
      <c r="H3876" s="44"/>
    </row>
    <row r="3877" spans="1:8" s="2" customFormat="1" ht="16.8" customHeight="1">
      <c r="A3877" s="38"/>
      <c r="B3877" s="44"/>
      <c r="C3877" s="289" t="s">
        <v>426</v>
      </c>
      <c r="D3877" s="289" t="s">
        <v>5482</v>
      </c>
      <c r="E3877" s="17" t="s">
        <v>28</v>
      </c>
      <c r="F3877" s="290">
        <v>4.028</v>
      </c>
      <c r="G3877" s="38"/>
      <c r="H3877" s="44"/>
    </row>
    <row r="3878" spans="1:8" s="2" customFormat="1" ht="16.8" customHeight="1">
      <c r="A3878" s="38"/>
      <c r="B3878" s="44"/>
      <c r="C3878" s="285" t="s">
        <v>432</v>
      </c>
      <c r="D3878" s="286" t="s">
        <v>432</v>
      </c>
      <c r="E3878" s="287" t="s">
        <v>28</v>
      </c>
      <c r="F3878" s="288">
        <v>3.019</v>
      </c>
      <c r="G3878" s="38"/>
      <c r="H3878" s="44"/>
    </row>
    <row r="3879" spans="1:8" s="2" customFormat="1" ht="16.8" customHeight="1">
      <c r="A3879" s="38"/>
      <c r="B3879" s="44"/>
      <c r="C3879" s="289" t="s">
        <v>432</v>
      </c>
      <c r="D3879" s="289" t="s">
        <v>5484</v>
      </c>
      <c r="E3879" s="17" t="s">
        <v>28</v>
      </c>
      <c r="F3879" s="290">
        <v>3.019</v>
      </c>
      <c r="G3879" s="38"/>
      <c r="H3879" s="44"/>
    </row>
    <row r="3880" spans="1:8" s="2" customFormat="1" ht="16.8" customHeight="1">
      <c r="A3880" s="38"/>
      <c r="B3880" s="44"/>
      <c r="C3880" s="285" t="s">
        <v>437</v>
      </c>
      <c r="D3880" s="286" t="s">
        <v>437</v>
      </c>
      <c r="E3880" s="287" t="s">
        <v>28</v>
      </c>
      <c r="F3880" s="288">
        <v>6.038</v>
      </c>
      <c r="G3880" s="38"/>
      <c r="H3880" s="44"/>
    </row>
    <row r="3881" spans="1:8" s="2" customFormat="1" ht="16.8" customHeight="1">
      <c r="A3881" s="38"/>
      <c r="B3881" s="44"/>
      <c r="C3881" s="289" t="s">
        <v>437</v>
      </c>
      <c r="D3881" s="289" t="s">
        <v>5486</v>
      </c>
      <c r="E3881" s="17" t="s">
        <v>28</v>
      </c>
      <c r="F3881" s="290">
        <v>6.038</v>
      </c>
      <c r="G3881" s="38"/>
      <c r="H3881" s="44"/>
    </row>
    <row r="3882" spans="1:8" s="2" customFormat="1" ht="16.8" customHeight="1">
      <c r="A3882" s="38"/>
      <c r="B3882" s="44"/>
      <c r="C3882" s="285" t="s">
        <v>442</v>
      </c>
      <c r="D3882" s="286" t="s">
        <v>442</v>
      </c>
      <c r="E3882" s="287" t="s">
        <v>28</v>
      </c>
      <c r="F3882" s="288">
        <v>1.321</v>
      </c>
      <c r="G3882" s="38"/>
      <c r="H3882" s="44"/>
    </row>
    <row r="3883" spans="1:8" s="2" customFormat="1" ht="16.8" customHeight="1">
      <c r="A3883" s="38"/>
      <c r="B3883" s="44"/>
      <c r="C3883" s="289" t="s">
        <v>28</v>
      </c>
      <c r="D3883" s="289" t="s">
        <v>5460</v>
      </c>
      <c r="E3883" s="17" t="s">
        <v>28</v>
      </c>
      <c r="F3883" s="290">
        <v>0</v>
      </c>
      <c r="G3883" s="38"/>
      <c r="H3883" s="44"/>
    </row>
    <row r="3884" spans="1:8" s="2" customFormat="1" ht="16.8" customHeight="1">
      <c r="A3884" s="38"/>
      <c r="B3884" s="44"/>
      <c r="C3884" s="289" t="s">
        <v>28</v>
      </c>
      <c r="D3884" s="289" t="s">
        <v>5461</v>
      </c>
      <c r="E3884" s="17" t="s">
        <v>28</v>
      </c>
      <c r="F3884" s="290">
        <v>0</v>
      </c>
      <c r="G3884" s="38"/>
      <c r="H3884" s="44"/>
    </row>
    <row r="3885" spans="1:8" s="2" customFormat="1" ht="16.8" customHeight="1">
      <c r="A3885" s="38"/>
      <c r="B3885" s="44"/>
      <c r="C3885" s="289" t="s">
        <v>442</v>
      </c>
      <c r="D3885" s="289" t="s">
        <v>5528</v>
      </c>
      <c r="E3885" s="17" t="s">
        <v>28</v>
      </c>
      <c r="F3885" s="290">
        <v>1.321</v>
      </c>
      <c r="G3885" s="38"/>
      <c r="H3885" s="44"/>
    </row>
    <row r="3886" spans="1:8" s="2" customFormat="1" ht="16.8" customHeight="1">
      <c r="A3886" s="38"/>
      <c r="B3886" s="44"/>
      <c r="C3886" s="285" t="s">
        <v>455</v>
      </c>
      <c r="D3886" s="286" t="s">
        <v>455</v>
      </c>
      <c r="E3886" s="287" t="s">
        <v>28</v>
      </c>
      <c r="F3886" s="288">
        <v>0.5</v>
      </c>
      <c r="G3886" s="38"/>
      <c r="H3886" s="44"/>
    </row>
    <row r="3887" spans="1:8" s="2" customFormat="1" ht="16.8" customHeight="1">
      <c r="A3887" s="38"/>
      <c r="B3887" s="44"/>
      <c r="C3887" s="289" t="s">
        <v>28</v>
      </c>
      <c r="D3887" s="289" t="s">
        <v>5460</v>
      </c>
      <c r="E3887" s="17" t="s">
        <v>28</v>
      </c>
      <c r="F3887" s="290">
        <v>0</v>
      </c>
      <c r="G3887" s="38"/>
      <c r="H3887" s="44"/>
    </row>
    <row r="3888" spans="1:8" s="2" customFormat="1" ht="16.8" customHeight="1">
      <c r="A3888" s="38"/>
      <c r="B3888" s="44"/>
      <c r="C3888" s="289" t="s">
        <v>28</v>
      </c>
      <c r="D3888" s="289" t="s">
        <v>5461</v>
      </c>
      <c r="E3888" s="17" t="s">
        <v>28</v>
      </c>
      <c r="F3888" s="290">
        <v>0</v>
      </c>
      <c r="G3888" s="38"/>
      <c r="H3888" s="44"/>
    </row>
    <row r="3889" spans="1:8" s="2" customFormat="1" ht="16.8" customHeight="1">
      <c r="A3889" s="38"/>
      <c r="B3889" s="44"/>
      <c r="C3889" s="289" t="s">
        <v>28</v>
      </c>
      <c r="D3889" s="289" t="s">
        <v>5540</v>
      </c>
      <c r="E3889" s="17" t="s">
        <v>28</v>
      </c>
      <c r="F3889" s="290">
        <v>0</v>
      </c>
      <c r="G3889" s="38"/>
      <c r="H3889" s="44"/>
    </row>
    <row r="3890" spans="1:8" s="2" customFormat="1" ht="16.8" customHeight="1">
      <c r="A3890" s="38"/>
      <c r="B3890" s="44"/>
      <c r="C3890" s="289" t="s">
        <v>455</v>
      </c>
      <c r="D3890" s="289" t="s">
        <v>5541</v>
      </c>
      <c r="E3890" s="17" t="s">
        <v>28</v>
      </c>
      <c r="F3890" s="290">
        <v>0.5</v>
      </c>
      <c r="G3890" s="38"/>
      <c r="H3890" s="44"/>
    </row>
    <row r="3891" spans="1:8" s="2" customFormat="1" ht="16.8" customHeight="1">
      <c r="A3891" s="38"/>
      <c r="B3891" s="44"/>
      <c r="C3891" s="285" t="s">
        <v>465</v>
      </c>
      <c r="D3891" s="286" t="s">
        <v>465</v>
      </c>
      <c r="E3891" s="287" t="s">
        <v>28</v>
      </c>
      <c r="F3891" s="288">
        <v>1</v>
      </c>
      <c r="G3891" s="38"/>
      <c r="H3891" s="44"/>
    </row>
    <row r="3892" spans="1:8" s="2" customFormat="1" ht="16.8" customHeight="1">
      <c r="A3892" s="38"/>
      <c r="B3892" s="44"/>
      <c r="C3892" s="289" t="s">
        <v>28</v>
      </c>
      <c r="D3892" s="289" t="s">
        <v>5460</v>
      </c>
      <c r="E3892" s="17" t="s">
        <v>28</v>
      </c>
      <c r="F3892" s="290">
        <v>0</v>
      </c>
      <c r="G3892" s="38"/>
      <c r="H3892" s="44"/>
    </row>
    <row r="3893" spans="1:8" s="2" customFormat="1" ht="16.8" customHeight="1">
      <c r="A3893" s="38"/>
      <c r="B3893" s="44"/>
      <c r="C3893" s="289" t="s">
        <v>28</v>
      </c>
      <c r="D3893" s="289" t="s">
        <v>5461</v>
      </c>
      <c r="E3893" s="17" t="s">
        <v>28</v>
      </c>
      <c r="F3893" s="290">
        <v>0</v>
      </c>
      <c r="G3893" s="38"/>
      <c r="H3893" s="44"/>
    </row>
    <row r="3894" spans="1:8" s="2" customFormat="1" ht="16.8" customHeight="1">
      <c r="A3894" s="38"/>
      <c r="B3894" s="44"/>
      <c r="C3894" s="289" t="s">
        <v>465</v>
      </c>
      <c r="D3894" s="289" t="s">
        <v>82</v>
      </c>
      <c r="E3894" s="17" t="s">
        <v>28</v>
      </c>
      <c r="F3894" s="290">
        <v>1</v>
      </c>
      <c r="G3894" s="38"/>
      <c r="H3894" s="44"/>
    </row>
    <row r="3895" spans="1:8" s="2" customFormat="1" ht="16.8" customHeight="1">
      <c r="A3895" s="38"/>
      <c r="B3895" s="44"/>
      <c r="C3895" s="285" t="s">
        <v>471</v>
      </c>
      <c r="D3895" s="286" t="s">
        <v>471</v>
      </c>
      <c r="E3895" s="287" t="s">
        <v>28</v>
      </c>
      <c r="F3895" s="288">
        <v>1</v>
      </c>
      <c r="G3895" s="38"/>
      <c r="H3895" s="44"/>
    </row>
    <row r="3896" spans="1:8" s="2" customFormat="1" ht="16.8" customHeight="1">
      <c r="A3896" s="38"/>
      <c r="B3896" s="44"/>
      <c r="C3896" s="289" t="s">
        <v>28</v>
      </c>
      <c r="D3896" s="289" t="s">
        <v>5460</v>
      </c>
      <c r="E3896" s="17" t="s">
        <v>28</v>
      </c>
      <c r="F3896" s="290">
        <v>0</v>
      </c>
      <c r="G3896" s="38"/>
      <c r="H3896" s="44"/>
    </row>
    <row r="3897" spans="1:8" s="2" customFormat="1" ht="16.8" customHeight="1">
      <c r="A3897" s="38"/>
      <c r="B3897" s="44"/>
      <c r="C3897" s="289" t="s">
        <v>28</v>
      </c>
      <c r="D3897" s="289" t="s">
        <v>5461</v>
      </c>
      <c r="E3897" s="17" t="s">
        <v>28</v>
      </c>
      <c r="F3897" s="290">
        <v>0</v>
      </c>
      <c r="G3897" s="38"/>
      <c r="H3897" s="44"/>
    </row>
    <row r="3898" spans="1:8" s="2" customFormat="1" ht="16.8" customHeight="1">
      <c r="A3898" s="38"/>
      <c r="B3898" s="44"/>
      <c r="C3898" s="289" t="s">
        <v>471</v>
      </c>
      <c r="D3898" s="289" t="s">
        <v>82</v>
      </c>
      <c r="E3898" s="17" t="s">
        <v>28</v>
      </c>
      <c r="F3898" s="290">
        <v>1</v>
      </c>
      <c r="G3898" s="38"/>
      <c r="H3898" s="44"/>
    </row>
    <row r="3899" spans="1:8" s="2" customFormat="1" ht="16.8" customHeight="1">
      <c r="A3899" s="38"/>
      <c r="B3899" s="44"/>
      <c r="C3899" s="285" t="s">
        <v>476</v>
      </c>
      <c r="D3899" s="286" t="s">
        <v>476</v>
      </c>
      <c r="E3899" s="287" t="s">
        <v>28</v>
      </c>
      <c r="F3899" s="288">
        <v>1</v>
      </c>
      <c r="G3899" s="38"/>
      <c r="H3899" s="44"/>
    </row>
    <row r="3900" spans="1:8" s="2" customFormat="1" ht="16.8" customHeight="1">
      <c r="A3900" s="38"/>
      <c r="B3900" s="44"/>
      <c r="C3900" s="289" t="s">
        <v>28</v>
      </c>
      <c r="D3900" s="289" t="s">
        <v>5460</v>
      </c>
      <c r="E3900" s="17" t="s">
        <v>28</v>
      </c>
      <c r="F3900" s="290">
        <v>0</v>
      </c>
      <c r="G3900" s="38"/>
      <c r="H3900" s="44"/>
    </row>
    <row r="3901" spans="1:8" s="2" customFormat="1" ht="16.8" customHeight="1">
      <c r="A3901" s="38"/>
      <c r="B3901" s="44"/>
      <c r="C3901" s="289" t="s">
        <v>28</v>
      </c>
      <c r="D3901" s="289" t="s">
        <v>5461</v>
      </c>
      <c r="E3901" s="17" t="s">
        <v>28</v>
      </c>
      <c r="F3901" s="290">
        <v>0</v>
      </c>
      <c r="G3901" s="38"/>
      <c r="H3901" s="44"/>
    </row>
    <row r="3902" spans="1:8" s="2" customFormat="1" ht="16.8" customHeight="1">
      <c r="A3902" s="38"/>
      <c r="B3902" s="44"/>
      <c r="C3902" s="289" t="s">
        <v>476</v>
      </c>
      <c r="D3902" s="289" t="s">
        <v>82</v>
      </c>
      <c r="E3902" s="17" t="s">
        <v>28</v>
      </c>
      <c r="F3902" s="290">
        <v>1</v>
      </c>
      <c r="G3902" s="38"/>
      <c r="H3902" s="44"/>
    </row>
    <row r="3903" spans="1:8" s="2" customFormat="1" ht="16.8" customHeight="1">
      <c r="A3903" s="38"/>
      <c r="B3903" s="44"/>
      <c r="C3903" s="285" t="s">
        <v>365</v>
      </c>
      <c r="D3903" s="286" t="s">
        <v>365</v>
      </c>
      <c r="E3903" s="287" t="s">
        <v>28</v>
      </c>
      <c r="F3903" s="288">
        <v>4.184</v>
      </c>
      <c r="G3903" s="38"/>
      <c r="H3903" s="44"/>
    </row>
    <row r="3904" spans="1:8" s="2" customFormat="1" ht="16.8" customHeight="1">
      <c r="A3904" s="38"/>
      <c r="B3904" s="44"/>
      <c r="C3904" s="289" t="s">
        <v>365</v>
      </c>
      <c r="D3904" s="289" t="s">
        <v>5464</v>
      </c>
      <c r="E3904" s="17" t="s">
        <v>28</v>
      </c>
      <c r="F3904" s="290">
        <v>4.184</v>
      </c>
      <c r="G3904" s="38"/>
      <c r="H3904" s="44"/>
    </row>
    <row r="3905" spans="1:8" s="2" customFormat="1" ht="16.8" customHeight="1">
      <c r="A3905" s="38"/>
      <c r="B3905" s="44"/>
      <c r="C3905" s="285" t="s">
        <v>481</v>
      </c>
      <c r="D3905" s="286" t="s">
        <v>481</v>
      </c>
      <c r="E3905" s="287" t="s">
        <v>28</v>
      </c>
      <c r="F3905" s="288">
        <v>1</v>
      </c>
      <c r="G3905" s="38"/>
      <c r="H3905" s="44"/>
    </row>
    <row r="3906" spans="1:8" s="2" customFormat="1" ht="16.8" customHeight="1">
      <c r="A3906" s="38"/>
      <c r="B3906" s="44"/>
      <c r="C3906" s="289" t="s">
        <v>28</v>
      </c>
      <c r="D3906" s="289" t="s">
        <v>5460</v>
      </c>
      <c r="E3906" s="17" t="s">
        <v>28</v>
      </c>
      <c r="F3906" s="290">
        <v>0</v>
      </c>
      <c r="G3906" s="38"/>
      <c r="H3906" s="44"/>
    </row>
    <row r="3907" spans="1:8" s="2" customFormat="1" ht="16.8" customHeight="1">
      <c r="A3907" s="38"/>
      <c r="B3907" s="44"/>
      <c r="C3907" s="289" t="s">
        <v>28</v>
      </c>
      <c r="D3907" s="289" t="s">
        <v>5461</v>
      </c>
      <c r="E3907" s="17" t="s">
        <v>28</v>
      </c>
      <c r="F3907" s="290">
        <v>0</v>
      </c>
      <c r="G3907" s="38"/>
      <c r="H3907" s="44"/>
    </row>
    <row r="3908" spans="1:8" s="2" customFormat="1" ht="16.8" customHeight="1">
      <c r="A3908" s="38"/>
      <c r="B3908" s="44"/>
      <c r="C3908" s="289" t="s">
        <v>481</v>
      </c>
      <c r="D3908" s="289" t="s">
        <v>82</v>
      </c>
      <c r="E3908" s="17" t="s">
        <v>28</v>
      </c>
      <c r="F3908" s="290">
        <v>1</v>
      </c>
      <c r="G3908" s="38"/>
      <c r="H3908" s="44"/>
    </row>
    <row r="3909" spans="1:8" s="2" customFormat="1" ht="16.8" customHeight="1">
      <c r="A3909" s="38"/>
      <c r="B3909" s="44"/>
      <c r="C3909" s="285" t="s">
        <v>497</v>
      </c>
      <c r="D3909" s="286" t="s">
        <v>497</v>
      </c>
      <c r="E3909" s="287" t="s">
        <v>28</v>
      </c>
      <c r="F3909" s="288">
        <v>1</v>
      </c>
      <c r="G3909" s="38"/>
      <c r="H3909" s="44"/>
    </row>
    <row r="3910" spans="1:8" s="2" customFormat="1" ht="16.8" customHeight="1">
      <c r="A3910" s="38"/>
      <c r="B3910" s="44"/>
      <c r="C3910" s="289" t="s">
        <v>28</v>
      </c>
      <c r="D3910" s="289" t="s">
        <v>5460</v>
      </c>
      <c r="E3910" s="17" t="s">
        <v>28</v>
      </c>
      <c r="F3910" s="290">
        <v>0</v>
      </c>
      <c r="G3910" s="38"/>
      <c r="H3910" s="44"/>
    </row>
    <row r="3911" spans="1:8" s="2" customFormat="1" ht="16.8" customHeight="1">
      <c r="A3911" s="38"/>
      <c r="B3911" s="44"/>
      <c r="C3911" s="289" t="s">
        <v>28</v>
      </c>
      <c r="D3911" s="289" t="s">
        <v>5461</v>
      </c>
      <c r="E3911" s="17" t="s">
        <v>28</v>
      </c>
      <c r="F3911" s="290">
        <v>0</v>
      </c>
      <c r="G3911" s="38"/>
      <c r="H3911" s="44"/>
    </row>
    <row r="3912" spans="1:8" s="2" customFormat="1" ht="16.8" customHeight="1">
      <c r="A3912" s="38"/>
      <c r="B3912" s="44"/>
      <c r="C3912" s="289" t="s">
        <v>497</v>
      </c>
      <c r="D3912" s="289" t="s">
        <v>82</v>
      </c>
      <c r="E3912" s="17" t="s">
        <v>28</v>
      </c>
      <c r="F3912" s="290">
        <v>1</v>
      </c>
      <c r="G3912" s="38"/>
      <c r="H3912" s="44"/>
    </row>
    <row r="3913" spans="1:8" s="2" customFormat="1" ht="16.8" customHeight="1">
      <c r="A3913" s="38"/>
      <c r="B3913" s="44"/>
      <c r="C3913" s="285" t="s">
        <v>511</v>
      </c>
      <c r="D3913" s="286" t="s">
        <v>511</v>
      </c>
      <c r="E3913" s="287" t="s">
        <v>28</v>
      </c>
      <c r="F3913" s="288">
        <v>11.01</v>
      </c>
      <c r="G3913" s="38"/>
      <c r="H3913" s="44"/>
    </row>
    <row r="3914" spans="1:8" s="2" customFormat="1" ht="16.8" customHeight="1">
      <c r="A3914" s="38"/>
      <c r="B3914" s="44"/>
      <c r="C3914" s="289" t="s">
        <v>28</v>
      </c>
      <c r="D3914" s="289" t="s">
        <v>5460</v>
      </c>
      <c r="E3914" s="17" t="s">
        <v>28</v>
      </c>
      <c r="F3914" s="290">
        <v>0</v>
      </c>
      <c r="G3914" s="38"/>
      <c r="H3914" s="44"/>
    </row>
    <row r="3915" spans="1:8" s="2" customFormat="1" ht="16.8" customHeight="1">
      <c r="A3915" s="38"/>
      <c r="B3915" s="44"/>
      <c r="C3915" s="289" t="s">
        <v>28</v>
      </c>
      <c r="D3915" s="289" t="s">
        <v>5461</v>
      </c>
      <c r="E3915" s="17" t="s">
        <v>28</v>
      </c>
      <c r="F3915" s="290">
        <v>0</v>
      </c>
      <c r="G3915" s="38"/>
      <c r="H3915" s="44"/>
    </row>
    <row r="3916" spans="1:8" s="2" customFormat="1" ht="16.8" customHeight="1">
      <c r="A3916" s="38"/>
      <c r="B3916" s="44"/>
      <c r="C3916" s="289" t="s">
        <v>28</v>
      </c>
      <c r="D3916" s="289" t="s">
        <v>5491</v>
      </c>
      <c r="E3916" s="17" t="s">
        <v>28</v>
      </c>
      <c r="F3916" s="290">
        <v>0</v>
      </c>
      <c r="G3916" s="38"/>
      <c r="H3916" s="44"/>
    </row>
    <row r="3917" spans="1:8" s="2" customFormat="1" ht="16.8" customHeight="1">
      <c r="A3917" s="38"/>
      <c r="B3917" s="44"/>
      <c r="C3917" s="289" t="s">
        <v>511</v>
      </c>
      <c r="D3917" s="289" t="s">
        <v>5492</v>
      </c>
      <c r="E3917" s="17" t="s">
        <v>28</v>
      </c>
      <c r="F3917" s="290">
        <v>11.01</v>
      </c>
      <c r="G3917" s="38"/>
      <c r="H3917" s="44"/>
    </row>
    <row r="3918" spans="1:8" s="2" customFormat="1" ht="16.8" customHeight="1">
      <c r="A3918" s="38"/>
      <c r="B3918" s="44"/>
      <c r="C3918" s="285" t="s">
        <v>517</v>
      </c>
      <c r="D3918" s="286" t="s">
        <v>517</v>
      </c>
      <c r="E3918" s="287" t="s">
        <v>28</v>
      </c>
      <c r="F3918" s="288">
        <v>11.01</v>
      </c>
      <c r="G3918" s="38"/>
      <c r="H3918" s="44"/>
    </row>
    <row r="3919" spans="1:8" s="2" customFormat="1" ht="16.8" customHeight="1">
      <c r="A3919" s="38"/>
      <c r="B3919" s="44"/>
      <c r="C3919" s="289" t="s">
        <v>517</v>
      </c>
      <c r="D3919" s="289" t="s">
        <v>5492</v>
      </c>
      <c r="E3919" s="17" t="s">
        <v>28</v>
      </c>
      <c r="F3919" s="290">
        <v>11.01</v>
      </c>
      <c r="G3919" s="38"/>
      <c r="H3919" s="44"/>
    </row>
    <row r="3920" spans="1:8" s="2" customFormat="1" ht="16.8" customHeight="1">
      <c r="A3920" s="38"/>
      <c r="B3920" s="44"/>
      <c r="C3920" s="285" t="s">
        <v>523</v>
      </c>
      <c r="D3920" s="286" t="s">
        <v>523</v>
      </c>
      <c r="E3920" s="287" t="s">
        <v>28</v>
      </c>
      <c r="F3920" s="288">
        <v>12.5</v>
      </c>
      <c r="G3920" s="38"/>
      <c r="H3920" s="44"/>
    </row>
    <row r="3921" spans="1:8" s="2" customFormat="1" ht="16.8" customHeight="1">
      <c r="A3921" s="38"/>
      <c r="B3921" s="44"/>
      <c r="C3921" s="289" t="s">
        <v>28</v>
      </c>
      <c r="D3921" s="289" t="s">
        <v>5460</v>
      </c>
      <c r="E3921" s="17" t="s">
        <v>28</v>
      </c>
      <c r="F3921" s="290">
        <v>0</v>
      </c>
      <c r="G3921" s="38"/>
      <c r="H3921" s="44"/>
    </row>
    <row r="3922" spans="1:8" s="2" customFormat="1" ht="16.8" customHeight="1">
      <c r="A3922" s="38"/>
      <c r="B3922" s="44"/>
      <c r="C3922" s="289" t="s">
        <v>28</v>
      </c>
      <c r="D3922" s="289" t="s">
        <v>5461</v>
      </c>
      <c r="E3922" s="17" t="s">
        <v>28</v>
      </c>
      <c r="F3922" s="290">
        <v>0</v>
      </c>
      <c r="G3922" s="38"/>
      <c r="H3922" s="44"/>
    </row>
    <row r="3923" spans="1:8" s="2" customFormat="1" ht="16.8" customHeight="1">
      <c r="A3923" s="38"/>
      <c r="B3923" s="44"/>
      <c r="C3923" s="289" t="s">
        <v>523</v>
      </c>
      <c r="D3923" s="289" t="s">
        <v>5501</v>
      </c>
      <c r="E3923" s="17" t="s">
        <v>28</v>
      </c>
      <c r="F3923" s="290">
        <v>12.5</v>
      </c>
      <c r="G3923" s="38"/>
      <c r="H3923" s="44"/>
    </row>
    <row r="3924" spans="1:8" s="2" customFormat="1" ht="16.8" customHeight="1">
      <c r="A3924" s="38"/>
      <c r="B3924" s="44"/>
      <c r="C3924" s="285" t="s">
        <v>529</v>
      </c>
      <c r="D3924" s="286" t="s">
        <v>529</v>
      </c>
      <c r="E3924" s="287" t="s">
        <v>28</v>
      </c>
      <c r="F3924" s="288">
        <v>1.49</v>
      </c>
      <c r="G3924" s="38"/>
      <c r="H3924" s="44"/>
    </row>
    <row r="3925" spans="1:8" s="2" customFormat="1" ht="16.8" customHeight="1">
      <c r="A3925" s="38"/>
      <c r="B3925" s="44"/>
      <c r="C3925" s="289" t="s">
        <v>28</v>
      </c>
      <c r="D3925" s="289" t="s">
        <v>5460</v>
      </c>
      <c r="E3925" s="17" t="s">
        <v>28</v>
      </c>
      <c r="F3925" s="290">
        <v>0</v>
      </c>
      <c r="G3925" s="38"/>
      <c r="H3925" s="44"/>
    </row>
    <row r="3926" spans="1:8" s="2" customFormat="1" ht="16.8" customHeight="1">
      <c r="A3926" s="38"/>
      <c r="B3926" s="44"/>
      <c r="C3926" s="289" t="s">
        <v>28</v>
      </c>
      <c r="D3926" s="289" t="s">
        <v>5461</v>
      </c>
      <c r="E3926" s="17" t="s">
        <v>28</v>
      </c>
      <c r="F3926" s="290">
        <v>0</v>
      </c>
      <c r="G3926" s="38"/>
      <c r="H3926" s="44"/>
    </row>
    <row r="3927" spans="1:8" s="2" customFormat="1" ht="16.8" customHeight="1">
      <c r="A3927" s="38"/>
      <c r="B3927" s="44"/>
      <c r="C3927" s="289" t="s">
        <v>529</v>
      </c>
      <c r="D3927" s="289" t="s">
        <v>5505</v>
      </c>
      <c r="E3927" s="17" t="s">
        <v>28</v>
      </c>
      <c r="F3927" s="290">
        <v>1.49</v>
      </c>
      <c r="G3927" s="38"/>
      <c r="H3927" s="44"/>
    </row>
    <row r="3928" spans="1:8" s="2" customFormat="1" ht="16.8" customHeight="1">
      <c r="A3928" s="38"/>
      <c r="B3928" s="44"/>
      <c r="C3928" s="285" t="s">
        <v>536</v>
      </c>
      <c r="D3928" s="286" t="s">
        <v>536</v>
      </c>
      <c r="E3928" s="287" t="s">
        <v>28</v>
      </c>
      <c r="F3928" s="288">
        <v>12.5</v>
      </c>
      <c r="G3928" s="38"/>
      <c r="H3928" s="44"/>
    </row>
    <row r="3929" spans="1:8" s="2" customFormat="1" ht="16.8" customHeight="1">
      <c r="A3929" s="38"/>
      <c r="B3929" s="44"/>
      <c r="C3929" s="289" t="s">
        <v>28</v>
      </c>
      <c r="D3929" s="289" t="s">
        <v>5460</v>
      </c>
      <c r="E3929" s="17" t="s">
        <v>28</v>
      </c>
      <c r="F3929" s="290">
        <v>0</v>
      </c>
      <c r="G3929" s="38"/>
      <c r="H3929" s="44"/>
    </row>
    <row r="3930" spans="1:8" s="2" customFormat="1" ht="16.8" customHeight="1">
      <c r="A3930" s="38"/>
      <c r="B3930" s="44"/>
      <c r="C3930" s="289" t="s">
        <v>28</v>
      </c>
      <c r="D3930" s="289" t="s">
        <v>5461</v>
      </c>
      <c r="E3930" s="17" t="s">
        <v>28</v>
      </c>
      <c r="F3930" s="290">
        <v>0</v>
      </c>
      <c r="G3930" s="38"/>
      <c r="H3930" s="44"/>
    </row>
    <row r="3931" spans="1:8" s="2" customFormat="1" ht="16.8" customHeight="1">
      <c r="A3931" s="38"/>
      <c r="B3931" s="44"/>
      <c r="C3931" s="289" t="s">
        <v>536</v>
      </c>
      <c r="D3931" s="289" t="s">
        <v>5501</v>
      </c>
      <c r="E3931" s="17" t="s">
        <v>28</v>
      </c>
      <c r="F3931" s="290">
        <v>12.5</v>
      </c>
      <c r="G3931" s="38"/>
      <c r="H3931" s="44"/>
    </row>
    <row r="3932" spans="1:8" s="2" customFormat="1" ht="16.8" customHeight="1">
      <c r="A3932" s="38"/>
      <c r="B3932" s="44"/>
      <c r="C3932" s="285" t="s">
        <v>543</v>
      </c>
      <c r="D3932" s="286" t="s">
        <v>543</v>
      </c>
      <c r="E3932" s="287" t="s">
        <v>28</v>
      </c>
      <c r="F3932" s="288">
        <v>1.49</v>
      </c>
      <c r="G3932" s="38"/>
      <c r="H3932" s="44"/>
    </row>
    <row r="3933" spans="1:8" s="2" customFormat="1" ht="16.8" customHeight="1">
      <c r="A3933" s="38"/>
      <c r="B3933" s="44"/>
      <c r="C3933" s="289" t="s">
        <v>28</v>
      </c>
      <c r="D3933" s="289" t="s">
        <v>5460</v>
      </c>
      <c r="E3933" s="17" t="s">
        <v>28</v>
      </c>
      <c r="F3933" s="290">
        <v>0</v>
      </c>
      <c r="G3933" s="38"/>
      <c r="H3933" s="44"/>
    </row>
    <row r="3934" spans="1:8" s="2" customFormat="1" ht="16.8" customHeight="1">
      <c r="A3934" s="38"/>
      <c r="B3934" s="44"/>
      <c r="C3934" s="289" t="s">
        <v>28</v>
      </c>
      <c r="D3934" s="289" t="s">
        <v>5461</v>
      </c>
      <c r="E3934" s="17" t="s">
        <v>28</v>
      </c>
      <c r="F3934" s="290">
        <v>0</v>
      </c>
      <c r="G3934" s="38"/>
      <c r="H3934" s="44"/>
    </row>
    <row r="3935" spans="1:8" s="2" customFormat="1" ht="16.8" customHeight="1">
      <c r="A3935" s="38"/>
      <c r="B3935" s="44"/>
      <c r="C3935" s="289" t="s">
        <v>543</v>
      </c>
      <c r="D3935" s="289" t="s">
        <v>5505</v>
      </c>
      <c r="E3935" s="17" t="s">
        <v>28</v>
      </c>
      <c r="F3935" s="290">
        <v>1.49</v>
      </c>
      <c r="G3935" s="38"/>
      <c r="H3935" s="44"/>
    </row>
    <row r="3936" spans="1:8" s="2" customFormat="1" ht="16.8" customHeight="1">
      <c r="A3936" s="38"/>
      <c r="B3936" s="44"/>
      <c r="C3936" s="285" t="s">
        <v>551</v>
      </c>
      <c r="D3936" s="286" t="s">
        <v>551</v>
      </c>
      <c r="E3936" s="287" t="s">
        <v>28</v>
      </c>
      <c r="F3936" s="288">
        <v>2</v>
      </c>
      <c r="G3936" s="38"/>
      <c r="H3936" s="44"/>
    </row>
    <row r="3937" spans="1:8" s="2" customFormat="1" ht="16.8" customHeight="1">
      <c r="A3937" s="38"/>
      <c r="B3937" s="44"/>
      <c r="C3937" s="289" t="s">
        <v>28</v>
      </c>
      <c r="D3937" s="289" t="s">
        <v>5460</v>
      </c>
      <c r="E3937" s="17" t="s">
        <v>28</v>
      </c>
      <c r="F3937" s="290">
        <v>0</v>
      </c>
      <c r="G3937" s="38"/>
      <c r="H3937" s="44"/>
    </row>
    <row r="3938" spans="1:8" s="2" customFormat="1" ht="16.8" customHeight="1">
      <c r="A3938" s="38"/>
      <c r="B3938" s="44"/>
      <c r="C3938" s="289" t="s">
        <v>28</v>
      </c>
      <c r="D3938" s="289" t="s">
        <v>5461</v>
      </c>
      <c r="E3938" s="17" t="s">
        <v>28</v>
      </c>
      <c r="F3938" s="290">
        <v>0</v>
      </c>
      <c r="G3938" s="38"/>
      <c r="H3938" s="44"/>
    </row>
    <row r="3939" spans="1:8" s="2" customFormat="1" ht="16.8" customHeight="1">
      <c r="A3939" s="38"/>
      <c r="B3939" s="44"/>
      <c r="C3939" s="289" t="s">
        <v>551</v>
      </c>
      <c r="D3939" s="289" t="s">
        <v>138</v>
      </c>
      <c r="E3939" s="17" t="s">
        <v>28</v>
      </c>
      <c r="F3939" s="290">
        <v>2</v>
      </c>
      <c r="G3939" s="38"/>
      <c r="H3939" s="44"/>
    </row>
    <row r="3940" spans="1:8" s="2" customFormat="1" ht="16.8" customHeight="1">
      <c r="A3940" s="38"/>
      <c r="B3940" s="44"/>
      <c r="C3940" s="285" t="s">
        <v>371</v>
      </c>
      <c r="D3940" s="286" t="s">
        <v>371</v>
      </c>
      <c r="E3940" s="287" t="s">
        <v>28</v>
      </c>
      <c r="F3940" s="288">
        <v>4.184</v>
      </c>
      <c r="G3940" s="38"/>
      <c r="H3940" s="44"/>
    </row>
    <row r="3941" spans="1:8" s="2" customFormat="1" ht="16.8" customHeight="1">
      <c r="A3941" s="38"/>
      <c r="B3941" s="44"/>
      <c r="C3941" s="289" t="s">
        <v>371</v>
      </c>
      <c r="D3941" s="289" t="s">
        <v>5464</v>
      </c>
      <c r="E3941" s="17" t="s">
        <v>28</v>
      </c>
      <c r="F3941" s="290">
        <v>4.184</v>
      </c>
      <c r="G3941" s="38"/>
      <c r="H3941" s="44"/>
    </row>
    <row r="3942" spans="1:8" s="2" customFormat="1" ht="16.8" customHeight="1">
      <c r="A3942" s="38"/>
      <c r="B3942" s="44"/>
      <c r="C3942" s="285" t="s">
        <v>561</v>
      </c>
      <c r="D3942" s="286" t="s">
        <v>561</v>
      </c>
      <c r="E3942" s="287" t="s">
        <v>28</v>
      </c>
      <c r="F3942" s="288">
        <v>1.49</v>
      </c>
      <c r="G3942" s="38"/>
      <c r="H3942" s="44"/>
    </row>
    <row r="3943" spans="1:8" s="2" customFormat="1" ht="16.8" customHeight="1">
      <c r="A3943" s="38"/>
      <c r="B3943" s="44"/>
      <c r="C3943" s="289" t="s">
        <v>28</v>
      </c>
      <c r="D3943" s="289" t="s">
        <v>5460</v>
      </c>
      <c r="E3943" s="17" t="s">
        <v>28</v>
      </c>
      <c r="F3943" s="290">
        <v>0</v>
      </c>
      <c r="G3943" s="38"/>
      <c r="H3943" s="44"/>
    </row>
    <row r="3944" spans="1:8" s="2" customFormat="1" ht="16.8" customHeight="1">
      <c r="A3944" s="38"/>
      <c r="B3944" s="44"/>
      <c r="C3944" s="289" t="s">
        <v>28</v>
      </c>
      <c r="D3944" s="289" t="s">
        <v>5461</v>
      </c>
      <c r="E3944" s="17" t="s">
        <v>28</v>
      </c>
      <c r="F3944" s="290">
        <v>0</v>
      </c>
      <c r="G3944" s="38"/>
      <c r="H3944" s="44"/>
    </row>
    <row r="3945" spans="1:8" s="2" customFormat="1" ht="16.8" customHeight="1">
      <c r="A3945" s="38"/>
      <c r="B3945" s="44"/>
      <c r="C3945" s="289" t="s">
        <v>28</v>
      </c>
      <c r="D3945" s="289" t="s">
        <v>5517</v>
      </c>
      <c r="E3945" s="17" t="s">
        <v>28</v>
      </c>
      <c r="F3945" s="290">
        <v>0</v>
      </c>
      <c r="G3945" s="38"/>
      <c r="H3945" s="44"/>
    </row>
    <row r="3946" spans="1:8" s="2" customFormat="1" ht="16.8" customHeight="1">
      <c r="A3946" s="38"/>
      <c r="B3946" s="44"/>
      <c r="C3946" s="289" t="s">
        <v>561</v>
      </c>
      <c r="D3946" s="289" t="s">
        <v>5505</v>
      </c>
      <c r="E3946" s="17" t="s">
        <v>28</v>
      </c>
      <c r="F3946" s="290">
        <v>1.49</v>
      </c>
      <c r="G3946" s="38"/>
      <c r="H3946" s="44"/>
    </row>
    <row r="3947" spans="1:8" s="2" customFormat="1" ht="16.8" customHeight="1">
      <c r="A3947" s="38"/>
      <c r="B3947" s="44"/>
      <c r="C3947" s="285" t="s">
        <v>566</v>
      </c>
      <c r="D3947" s="286" t="s">
        <v>566</v>
      </c>
      <c r="E3947" s="287" t="s">
        <v>28</v>
      </c>
      <c r="F3947" s="288">
        <v>12.5</v>
      </c>
      <c r="G3947" s="38"/>
      <c r="H3947" s="44"/>
    </row>
    <row r="3948" spans="1:8" s="2" customFormat="1" ht="16.8" customHeight="1">
      <c r="A3948" s="38"/>
      <c r="B3948" s="44"/>
      <c r="C3948" s="289" t="s">
        <v>28</v>
      </c>
      <c r="D3948" s="289" t="s">
        <v>5460</v>
      </c>
      <c r="E3948" s="17" t="s">
        <v>28</v>
      </c>
      <c r="F3948" s="290">
        <v>0</v>
      </c>
      <c r="G3948" s="38"/>
      <c r="H3948" s="44"/>
    </row>
    <row r="3949" spans="1:8" s="2" customFormat="1" ht="16.8" customHeight="1">
      <c r="A3949" s="38"/>
      <c r="B3949" s="44"/>
      <c r="C3949" s="289" t="s">
        <v>28</v>
      </c>
      <c r="D3949" s="289" t="s">
        <v>5461</v>
      </c>
      <c r="E3949" s="17" t="s">
        <v>28</v>
      </c>
      <c r="F3949" s="290">
        <v>0</v>
      </c>
      <c r="G3949" s="38"/>
      <c r="H3949" s="44"/>
    </row>
    <row r="3950" spans="1:8" s="2" customFormat="1" ht="16.8" customHeight="1">
      <c r="A3950" s="38"/>
      <c r="B3950" s="44"/>
      <c r="C3950" s="289" t="s">
        <v>566</v>
      </c>
      <c r="D3950" s="289" t="s">
        <v>5501</v>
      </c>
      <c r="E3950" s="17" t="s">
        <v>28</v>
      </c>
      <c r="F3950" s="290">
        <v>12.5</v>
      </c>
      <c r="G3950" s="38"/>
      <c r="H3950" s="44"/>
    </row>
    <row r="3951" spans="1:8" s="2" customFormat="1" ht="16.8" customHeight="1">
      <c r="A3951" s="38"/>
      <c r="B3951" s="44"/>
      <c r="C3951" s="285" t="s">
        <v>571</v>
      </c>
      <c r="D3951" s="286" t="s">
        <v>571</v>
      </c>
      <c r="E3951" s="287" t="s">
        <v>28</v>
      </c>
      <c r="F3951" s="288">
        <v>12.5</v>
      </c>
      <c r="G3951" s="38"/>
      <c r="H3951" s="44"/>
    </row>
    <row r="3952" spans="1:8" s="2" customFormat="1" ht="16.8" customHeight="1">
      <c r="A3952" s="38"/>
      <c r="B3952" s="44"/>
      <c r="C3952" s="289" t="s">
        <v>28</v>
      </c>
      <c r="D3952" s="289" t="s">
        <v>5460</v>
      </c>
      <c r="E3952" s="17" t="s">
        <v>28</v>
      </c>
      <c r="F3952" s="290">
        <v>0</v>
      </c>
      <c r="G3952" s="38"/>
      <c r="H3952" s="44"/>
    </row>
    <row r="3953" spans="1:8" s="2" customFormat="1" ht="16.8" customHeight="1">
      <c r="A3953" s="38"/>
      <c r="B3953" s="44"/>
      <c r="C3953" s="289" t="s">
        <v>28</v>
      </c>
      <c r="D3953" s="289" t="s">
        <v>5461</v>
      </c>
      <c r="E3953" s="17" t="s">
        <v>28</v>
      </c>
      <c r="F3953" s="290">
        <v>0</v>
      </c>
      <c r="G3953" s="38"/>
      <c r="H3953" s="44"/>
    </row>
    <row r="3954" spans="1:8" s="2" customFormat="1" ht="16.8" customHeight="1">
      <c r="A3954" s="38"/>
      <c r="B3954" s="44"/>
      <c r="C3954" s="289" t="s">
        <v>571</v>
      </c>
      <c r="D3954" s="289" t="s">
        <v>5501</v>
      </c>
      <c r="E3954" s="17" t="s">
        <v>28</v>
      </c>
      <c r="F3954" s="290">
        <v>12.5</v>
      </c>
      <c r="G3954" s="38"/>
      <c r="H3954" s="44"/>
    </row>
    <row r="3955" spans="1:8" s="2" customFormat="1" ht="16.8" customHeight="1">
      <c r="A3955" s="38"/>
      <c r="B3955" s="44"/>
      <c r="C3955" s="285" t="s">
        <v>583</v>
      </c>
      <c r="D3955" s="286" t="s">
        <v>583</v>
      </c>
      <c r="E3955" s="287" t="s">
        <v>28</v>
      </c>
      <c r="F3955" s="288">
        <v>12.5</v>
      </c>
      <c r="G3955" s="38"/>
      <c r="H3955" s="44"/>
    </row>
    <row r="3956" spans="1:8" s="2" customFormat="1" ht="16.8" customHeight="1">
      <c r="A3956" s="38"/>
      <c r="B3956" s="44"/>
      <c r="C3956" s="289" t="s">
        <v>28</v>
      </c>
      <c r="D3956" s="289" t="s">
        <v>5460</v>
      </c>
      <c r="E3956" s="17" t="s">
        <v>28</v>
      </c>
      <c r="F3956" s="290">
        <v>0</v>
      </c>
      <c r="G3956" s="38"/>
      <c r="H3956" s="44"/>
    </row>
    <row r="3957" spans="1:8" s="2" customFormat="1" ht="16.8" customHeight="1">
      <c r="A3957" s="38"/>
      <c r="B3957" s="44"/>
      <c r="C3957" s="289" t="s">
        <v>28</v>
      </c>
      <c r="D3957" s="289" t="s">
        <v>5461</v>
      </c>
      <c r="E3957" s="17" t="s">
        <v>28</v>
      </c>
      <c r="F3957" s="290">
        <v>0</v>
      </c>
      <c r="G3957" s="38"/>
      <c r="H3957" s="44"/>
    </row>
    <row r="3958" spans="1:8" s="2" customFormat="1" ht="16.8" customHeight="1">
      <c r="A3958" s="38"/>
      <c r="B3958" s="44"/>
      <c r="C3958" s="289" t="s">
        <v>583</v>
      </c>
      <c r="D3958" s="289" t="s">
        <v>5501</v>
      </c>
      <c r="E3958" s="17" t="s">
        <v>28</v>
      </c>
      <c r="F3958" s="290">
        <v>12.5</v>
      </c>
      <c r="G3958" s="38"/>
      <c r="H3958" s="44"/>
    </row>
    <row r="3959" spans="1:8" s="2" customFormat="1" ht="16.8" customHeight="1">
      <c r="A3959" s="38"/>
      <c r="B3959" s="44"/>
      <c r="C3959" s="285" t="s">
        <v>592</v>
      </c>
      <c r="D3959" s="286" t="s">
        <v>592</v>
      </c>
      <c r="E3959" s="287" t="s">
        <v>28</v>
      </c>
      <c r="F3959" s="288">
        <v>11.01</v>
      </c>
      <c r="G3959" s="38"/>
      <c r="H3959" s="44"/>
    </row>
    <row r="3960" spans="1:8" s="2" customFormat="1" ht="16.8" customHeight="1">
      <c r="A3960" s="38"/>
      <c r="B3960" s="44"/>
      <c r="C3960" s="289" t="s">
        <v>28</v>
      </c>
      <c r="D3960" s="289" t="s">
        <v>5460</v>
      </c>
      <c r="E3960" s="17" t="s">
        <v>28</v>
      </c>
      <c r="F3960" s="290">
        <v>0</v>
      </c>
      <c r="G3960" s="38"/>
      <c r="H3960" s="44"/>
    </row>
    <row r="3961" spans="1:8" s="2" customFormat="1" ht="16.8" customHeight="1">
      <c r="A3961" s="38"/>
      <c r="B3961" s="44"/>
      <c r="C3961" s="289" t="s">
        <v>28</v>
      </c>
      <c r="D3961" s="289" t="s">
        <v>5461</v>
      </c>
      <c r="E3961" s="17" t="s">
        <v>28</v>
      </c>
      <c r="F3961" s="290">
        <v>0</v>
      </c>
      <c r="G3961" s="38"/>
      <c r="H3961" s="44"/>
    </row>
    <row r="3962" spans="1:8" s="2" customFormat="1" ht="16.8" customHeight="1">
      <c r="A3962" s="38"/>
      <c r="B3962" s="44"/>
      <c r="C3962" s="289" t="s">
        <v>592</v>
      </c>
      <c r="D3962" s="289" t="s">
        <v>5492</v>
      </c>
      <c r="E3962" s="17" t="s">
        <v>28</v>
      </c>
      <c r="F3962" s="290">
        <v>11.01</v>
      </c>
      <c r="G3962" s="38"/>
      <c r="H3962" s="44"/>
    </row>
    <row r="3963" spans="1:8" s="2" customFormat="1" ht="16.8" customHeight="1">
      <c r="A3963" s="38"/>
      <c r="B3963" s="44"/>
      <c r="C3963" s="285" t="s">
        <v>598</v>
      </c>
      <c r="D3963" s="286" t="s">
        <v>598</v>
      </c>
      <c r="E3963" s="287" t="s">
        <v>28</v>
      </c>
      <c r="F3963" s="288">
        <v>11.01</v>
      </c>
      <c r="G3963" s="38"/>
      <c r="H3963" s="44"/>
    </row>
    <row r="3964" spans="1:8" s="2" customFormat="1" ht="16.8" customHeight="1">
      <c r="A3964" s="38"/>
      <c r="B3964" s="44"/>
      <c r="C3964" s="289" t="s">
        <v>28</v>
      </c>
      <c r="D3964" s="289" t="s">
        <v>5460</v>
      </c>
      <c r="E3964" s="17" t="s">
        <v>28</v>
      </c>
      <c r="F3964" s="290">
        <v>0</v>
      </c>
      <c r="G3964" s="38"/>
      <c r="H3964" s="44"/>
    </row>
    <row r="3965" spans="1:8" s="2" customFormat="1" ht="16.8" customHeight="1">
      <c r="A3965" s="38"/>
      <c r="B3965" s="44"/>
      <c r="C3965" s="289" t="s">
        <v>28</v>
      </c>
      <c r="D3965" s="289" t="s">
        <v>5461</v>
      </c>
      <c r="E3965" s="17" t="s">
        <v>28</v>
      </c>
      <c r="F3965" s="290">
        <v>0</v>
      </c>
      <c r="G3965" s="38"/>
      <c r="H3965" s="44"/>
    </row>
    <row r="3966" spans="1:8" s="2" customFormat="1" ht="16.8" customHeight="1">
      <c r="A3966" s="38"/>
      <c r="B3966" s="44"/>
      <c r="C3966" s="289" t="s">
        <v>598</v>
      </c>
      <c r="D3966" s="289" t="s">
        <v>5492</v>
      </c>
      <c r="E3966" s="17" t="s">
        <v>28</v>
      </c>
      <c r="F3966" s="290">
        <v>11.01</v>
      </c>
      <c r="G3966" s="38"/>
      <c r="H3966" s="44"/>
    </row>
    <row r="3967" spans="1:8" s="2" customFormat="1" ht="16.8" customHeight="1">
      <c r="A3967" s="38"/>
      <c r="B3967" s="44"/>
      <c r="C3967" s="285" t="s">
        <v>375</v>
      </c>
      <c r="D3967" s="286" t="s">
        <v>375</v>
      </c>
      <c r="E3967" s="287" t="s">
        <v>28</v>
      </c>
      <c r="F3967" s="288">
        <v>4.184</v>
      </c>
      <c r="G3967" s="38"/>
      <c r="H3967" s="44"/>
    </row>
    <row r="3968" spans="1:8" s="2" customFormat="1" ht="16.8" customHeight="1">
      <c r="A3968" s="38"/>
      <c r="B3968" s="44"/>
      <c r="C3968" s="289" t="s">
        <v>375</v>
      </c>
      <c r="D3968" s="289" t="s">
        <v>5464</v>
      </c>
      <c r="E3968" s="17" t="s">
        <v>28</v>
      </c>
      <c r="F3968" s="290">
        <v>4.184</v>
      </c>
      <c r="G3968" s="38"/>
      <c r="H3968" s="44"/>
    </row>
    <row r="3969" spans="1:8" s="2" customFormat="1" ht="16.8" customHeight="1">
      <c r="A3969" s="38"/>
      <c r="B3969" s="44"/>
      <c r="C3969" s="285" t="s">
        <v>380</v>
      </c>
      <c r="D3969" s="286" t="s">
        <v>380</v>
      </c>
      <c r="E3969" s="287" t="s">
        <v>28</v>
      </c>
      <c r="F3969" s="288">
        <v>8.368</v>
      </c>
      <c r="G3969" s="38"/>
      <c r="H3969" s="44"/>
    </row>
    <row r="3970" spans="1:8" s="2" customFormat="1" ht="16.8" customHeight="1">
      <c r="A3970" s="38"/>
      <c r="B3970" s="44"/>
      <c r="C3970" s="289" t="s">
        <v>380</v>
      </c>
      <c r="D3970" s="289" t="s">
        <v>5468</v>
      </c>
      <c r="E3970" s="17" t="s">
        <v>28</v>
      </c>
      <c r="F3970" s="290">
        <v>8.368</v>
      </c>
      <c r="G3970" s="38"/>
      <c r="H3970" s="44"/>
    </row>
    <row r="3971" spans="1:8" s="2" customFormat="1" ht="16.8" customHeight="1">
      <c r="A3971" s="38"/>
      <c r="B3971" s="44"/>
      <c r="C3971" s="285" t="s">
        <v>389</v>
      </c>
      <c r="D3971" s="286" t="s">
        <v>389</v>
      </c>
      <c r="E3971" s="287" t="s">
        <v>28</v>
      </c>
      <c r="F3971" s="288">
        <v>8.368</v>
      </c>
      <c r="G3971" s="38"/>
      <c r="H3971" s="44"/>
    </row>
    <row r="3972" spans="1:8" s="2" customFormat="1" ht="16.8" customHeight="1">
      <c r="A3972" s="38"/>
      <c r="B3972" s="44"/>
      <c r="C3972" s="289" t="s">
        <v>389</v>
      </c>
      <c r="D3972" s="289" t="s">
        <v>5470</v>
      </c>
      <c r="E3972" s="17" t="s">
        <v>28</v>
      </c>
      <c r="F3972" s="290">
        <v>8.368</v>
      </c>
      <c r="G3972" s="38"/>
      <c r="H3972" s="44"/>
    </row>
    <row r="3973" spans="1:8" s="2" customFormat="1" ht="16.8" customHeight="1">
      <c r="A3973" s="38"/>
      <c r="B3973" s="44"/>
      <c r="C3973" s="291" t="s">
        <v>6060</v>
      </c>
      <c r="D3973" s="38"/>
      <c r="E3973" s="38"/>
      <c r="F3973" s="38"/>
      <c r="G3973" s="38"/>
      <c r="H3973" s="44"/>
    </row>
    <row r="3974" spans="1:8" s="2" customFormat="1" ht="12">
      <c r="A3974" s="38"/>
      <c r="B3974" s="44"/>
      <c r="C3974" s="289" t="s">
        <v>5043</v>
      </c>
      <c r="D3974" s="289" t="s">
        <v>453</v>
      </c>
      <c r="E3974" s="17" t="s">
        <v>355</v>
      </c>
      <c r="F3974" s="290">
        <v>4.34</v>
      </c>
      <c r="G3974" s="38"/>
      <c r="H3974" s="44"/>
    </row>
    <row r="3975" spans="1:8" s="2" customFormat="1" ht="16.8" customHeight="1">
      <c r="A3975" s="38"/>
      <c r="B3975" s="44"/>
      <c r="C3975" s="285" t="s">
        <v>400</v>
      </c>
      <c r="D3975" s="286" t="s">
        <v>400</v>
      </c>
      <c r="E3975" s="287" t="s">
        <v>28</v>
      </c>
      <c r="F3975" s="288">
        <v>4.34</v>
      </c>
      <c r="G3975" s="38"/>
      <c r="H3975" s="44"/>
    </row>
    <row r="3976" spans="1:8" s="2" customFormat="1" ht="16.8" customHeight="1">
      <c r="A3976" s="38"/>
      <c r="B3976" s="44"/>
      <c r="C3976" s="289" t="s">
        <v>400</v>
      </c>
      <c r="D3976" s="289" t="s">
        <v>5474</v>
      </c>
      <c r="E3976" s="17" t="s">
        <v>28</v>
      </c>
      <c r="F3976" s="290">
        <v>4.34</v>
      </c>
      <c r="G3976" s="38"/>
      <c r="H3976" s="44"/>
    </row>
    <row r="3977" spans="1:8" s="2" customFormat="1" ht="16.8" customHeight="1">
      <c r="A3977" s="38"/>
      <c r="B3977" s="44"/>
      <c r="C3977" s="285" t="s">
        <v>409</v>
      </c>
      <c r="D3977" s="286" t="s">
        <v>409</v>
      </c>
      <c r="E3977" s="287" t="s">
        <v>28</v>
      </c>
      <c r="F3977" s="288">
        <v>4.34</v>
      </c>
      <c r="G3977" s="38"/>
      <c r="H3977" s="44"/>
    </row>
    <row r="3978" spans="1:8" s="2" customFormat="1" ht="16.8" customHeight="1">
      <c r="A3978" s="38"/>
      <c r="B3978" s="44"/>
      <c r="C3978" s="289" t="s">
        <v>409</v>
      </c>
      <c r="D3978" s="289" t="s">
        <v>5474</v>
      </c>
      <c r="E3978" s="17" t="s">
        <v>28</v>
      </c>
      <c r="F3978" s="290">
        <v>4.34</v>
      </c>
      <c r="G3978" s="38"/>
      <c r="H3978" s="44"/>
    </row>
    <row r="3979" spans="1:8" s="2" customFormat="1" ht="16.8" customHeight="1">
      <c r="A3979" s="38"/>
      <c r="B3979" s="44"/>
      <c r="C3979" s="285" t="s">
        <v>415</v>
      </c>
      <c r="D3979" s="286" t="s">
        <v>415</v>
      </c>
      <c r="E3979" s="287" t="s">
        <v>28</v>
      </c>
      <c r="F3979" s="288">
        <v>4.34</v>
      </c>
      <c r="G3979" s="38"/>
      <c r="H3979" s="44"/>
    </row>
    <row r="3980" spans="1:8" s="2" customFormat="1" ht="16.8" customHeight="1">
      <c r="A3980" s="38"/>
      <c r="B3980" s="44"/>
      <c r="C3980" s="289" t="s">
        <v>415</v>
      </c>
      <c r="D3980" s="289" t="s">
        <v>5474</v>
      </c>
      <c r="E3980" s="17" t="s">
        <v>28</v>
      </c>
      <c r="F3980" s="290">
        <v>4.34</v>
      </c>
      <c r="G3980" s="38"/>
      <c r="H3980" s="44"/>
    </row>
    <row r="3981" spans="1:8" s="2" customFormat="1" ht="16.8" customHeight="1">
      <c r="A3981" s="38"/>
      <c r="B3981" s="44"/>
      <c r="C3981" s="285" t="s">
        <v>2585</v>
      </c>
      <c r="D3981" s="286" t="s">
        <v>2585</v>
      </c>
      <c r="E3981" s="287" t="s">
        <v>28</v>
      </c>
      <c r="F3981" s="288">
        <v>-1.321</v>
      </c>
      <c r="G3981" s="38"/>
      <c r="H3981" s="44"/>
    </row>
    <row r="3982" spans="1:8" s="2" customFormat="1" ht="16.8" customHeight="1">
      <c r="A3982" s="38"/>
      <c r="B3982" s="44"/>
      <c r="C3982" s="289" t="s">
        <v>2585</v>
      </c>
      <c r="D3982" s="289" t="s">
        <v>5478</v>
      </c>
      <c r="E3982" s="17" t="s">
        <v>28</v>
      </c>
      <c r="F3982" s="290">
        <v>-1.321</v>
      </c>
      <c r="G3982" s="38"/>
      <c r="H3982" s="44"/>
    </row>
    <row r="3983" spans="1:8" s="2" customFormat="1" ht="16.8" customHeight="1">
      <c r="A3983" s="38"/>
      <c r="B3983" s="44"/>
      <c r="C3983" s="291" t="s">
        <v>6060</v>
      </c>
      <c r="D3983" s="38"/>
      <c r="E3983" s="38"/>
      <c r="F3983" s="38"/>
      <c r="G3983" s="38"/>
      <c r="H3983" s="44"/>
    </row>
    <row r="3984" spans="1:8" s="2" customFormat="1" ht="12">
      <c r="A3984" s="38"/>
      <c r="B3984" s="44"/>
      <c r="C3984" s="289" t="s">
        <v>473</v>
      </c>
      <c r="D3984" s="289" t="s">
        <v>474</v>
      </c>
      <c r="E3984" s="17" t="s">
        <v>355</v>
      </c>
      <c r="F3984" s="290">
        <v>4.028</v>
      </c>
      <c r="G3984" s="38"/>
      <c r="H3984" s="44"/>
    </row>
    <row r="3985" spans="1:8" s="2" customFormat="1" ht="16.8" customHeight="1">
      <c r="A3985" s="38"/>
      <c r="B3985" s="44"/>
      <c r="C3985" s="285" t="s">
        <v>139</v>
      </c>
      <c r="D3985" s="286" t="s">
        <v>139</v>
      </c>
      <c r="E3985" s="287" t="s">
        <v>28</v>
      </c>
      <c r="F3985" s="288">
        <v>-4.028</v>
      </c>
      <c r="G3985" s="38"/>
      <c r="H3985" s="44"/>
    </row>
    <row r="3986" spans="1:8" s="2" customFormat="1" ht="16.8" customHeight="1">
      <c r="A3986" s="38"/>
      <c r="B3986" s="44"/>
      <c r="C3986" s="289" t="s">
        <v>139</v>
      </c>
      <c r="D3986" s="289" t="s">
        <v>5471</v>
      </c>
      <c r="E3986" s="17" t="s">
        <v>28</v>
      </c>
      <c r="F3986" s="290">
        <v>-4.028</v>
      </c>
      <c r="G3986" s="38"/>
      <c r="H3986" s="44"/>
    </row>
    <row r="3987" spans="1:8" s="2" customFormat="1" ht="16.8" customHeight="1">
      <c r="A3987" s="38"/>
      <c r="B3987" s="44"/>
      <c r="C3987" s="291" t="s">
        <v>6060</v>
      </c>
      <c r="D3987" s="38"/>
      <c r="E3987" s="38"/>
      <c r="F3987" s="38"/>
      <c r="G3987" s="38"/>
      <c r="H3987" s="44"/>
    </row>
    <row r="3988" spans="1:8" s="2" customFormat="1" ht="12">
      <c r="A3988" s="38"/>
      <c r="B3988" s="44"/>
      <c r="C3988" s="289" t="s">
        <v>5043</v>
      </c>
      <c r="D3988" s="289" t="s">
        <v>453</v>
      </c>
      <c r="E3988" s="17" t="s">
        <v>355</v>
      </c>
      <c r="F3988" s="290">
        <v>4.34</v>
      </c>
      <c r="G3988" s="38"/>
      <c r="H3988" s="44"/>
    </row>
    <row r="3989" spans="1:8" s="2" customFormat="1" ht="16.8" customHeight="1">
      <c r="A3989" s="38"/>
      <c r="B3989" s="44"/>
      <c r="C3989" s="285" t="s">
        <v>2586</v>
      </c>
      <c r="D3989" s="286" t="s">
        <v>2586</v>
      </c>
      <c r="E3989" s="287" t="s">
        <v>28</v>
      </c>
      <c r="F3989" s="288">
        <v>-3.019</v>
      </c>
      <c r="G3989" s="38"/>
      <c r="H3989" s="44"/>
    </row>
    <row r="3990" spans="1:8" s="2" customFormat="1" ht="16.8" customHeight="1">
      <c r="A3990" s="38"/>
      <c r="B3990" s="44"/>
      <c r="C3990" s="289" t="s">
        <v>2586</v>
      </c>
      <c r="D3990" s="289" t="s">
        <v>5479</v>
      </c>
      <c r="E3990" s="17" t="s">
        <v>28</v>
      </c>
      <c r="F3990" s="290">
        <v>-3.019</v>
      </c>
      <c r="G3990" s="38"/>
      <c r="H3990" s="44"/>
    </row>
    <row r="3991" spans="1:8" s="2" customFormat="1" ht="16.8" customHeight="1">
      <c r="A3991" s="38"/>
      <c r="B3991" s="44"/>
      <c r="C3991" s="291" t="s">
        <v>6060</v>
      </c>
      <c r="D3991" s="38"/>
      <c r="E3991" s="38"/>
      <c r="F3991" s="38"/>
      <c r="G3991" s="38"/>
      <c r="H3991" s="44"/>
    </row>
    <row r="3992" spans="1:8" s="2" customFormat="1" ht="12">
      <c r="A3992" s="38"/>
      <c r="B3992" s="44"/>
      <c r="C3992" s="289" t="s">
        <v>473</v>
      </c>
      <c r="D3992" s="289" t="s">
        <v>474</v>
      </c>
      <c r="E3992" s="17" t="s">
        <v>355</v>
      </c>
      <c r="F3992" s="290">
        <v>4.028</v>
      </c>
      <c r="G3992" s="38"/>
      <c r="H3992" s="44"/>
    </row>
    <row r="3993" spans="1:8" s="2" customFormat="1" ht="16.8" customHeight="1">
      <c r="A3993" s="38"/>
      <c r="B3993" s="44"/>
      <c r="C3993" s="285" t="s">
        <v>142</v>
      </c>
      <c r="D3993" s="286" t="s">
        <v>142</v>
      </c>
      <c r="E3993" s="287" t="s">
        <v>28</v>
      </c>
      <c r="F3993" s="288">
        <v>4.34</v>
      </c>
      <c r="G3993" s="38"/>
      <c r="H3993" s="44"/>
    </row>
    <row r="3994" spans="1:8" s="2" customFormat="1" ht="16.8" customHeight="1">
      <c r="A3994" s="38"/>
      <c r="B3994" s="44"/>
      <c r="C3994" s="289" t="s">
        <v>142</v>
      </c>
      <c r="D3994" s="289" t="s">
        <v>5472</v>
      </c>
      <c r="E3994" s="17" t="s">
        <v>28</v>
      </c>
      <c r="F3994" s="290">
        <v>4.34</v>
      </c>
      <c r="G3994" s="38"/>
      <c r="H3994" s="44"/>
    </row>
    <row r="3995" spans="1:8" s="2" customFormat="1" ht="16.8" customHeight="1">
      <c r="A3995" s="38"/>
      <c r="B3995" s="44"/>
      <c r="C3995" s="285" t="s">
        <v>3776</v>
      </c>
      <c r="D3995" s="286" t="s">
        <v>3776</v>
      </c>
      <c r="E3995" s="287" t="s">
        <v>28</v>
      </c>
      <c r="F3995" s="288">
        <v>4.028</v>
      </c>
      <c r="G3995" s="38"/>
      <c r="H3995" s="44"/>
    </row>
    <row r="3996" spans="1:8" s="2" customFormat="1" ht="16.8" customHeight="1">
      <c r="A3996" s="38"/>
      <c r="B3996" s="44"/>
      <c r="C3996" s="289" t="s">
        <v>3776</v>
      </c>
      <c r="D3996" s="289" t="s">
        <v>5480</v>
      </c>
      <c r="E3996" s="17" t="s">
        <v>28</v>
      </c>
      <c r="F3996" s="290">
        <v>4.028</v>
      </c>
      <c r="G3996" s="38"/>
      <c r="H3996" s="44"/>
    </row>
    <row r="3997" spans="1:8" s="2" customFormat="1" ht="26.4" customHeight="1">
      <c r="A3997" s="38"/>
      <c r="B3997" s="44"/>
      <c r="C3997" s="284" t="s">
        <v>6081</v>
      </c>
      <c r="D3997" s="284" t="s">
        <v>119</v>
      </c>
      <c r="E3997" s="38"/>
      <c r="F3997" s="38"/>
      <c r="G3997" s="38"/>
      <c r="H3997" s="44"/>
    </row>
    <row r="3998" spans="1:8" s="2" customFormat="1" ht="16.8" customHeight="1">
      <c r="A3998" s="38"/>
      <c r="B3998" s="44"/>
      <c r="C3998" s="285" t="s">
        <v>360</v>
      </c>
      <c r="D3998" s="286" t="s">
        <v>360</v>
      </c>
      <c r="E3998" s="287" t="s">
        <v>28</v>
      </c>
      <c r="F3998" s="288">
        <v>40.835</v>
      </c>
      <c r="G3998" s="38"/>
      <c r="H3998" s="44"/>
    </row>
    <row r="3999" spans="1:8" s="2" customFormat="1" ht="16.8" customHeight="1">
      <c r="A3999" s="38"/>
      <c r="B3999" s="44"/>
      <c r="C3999" s="289" t="s">
        <v>28</v>
      </c>
      <c r="D3999" s="289" t="s">
        <v>5576</v>
      </c>
      <c r="E3999" s="17" t="s">
        <v>28</v>
      </c>
      <c r="F3999" s="290">
        <v>0</v>
      </c>
      <c r="G3999" s="38"/>
      <c r="H3999" s="44"/>
    </row>
    <row r="4000" spans="1:8" s="2" customFormat="1" ht="16.8" customHeight="1">
      <c r="A4000" s="38"/>
      <c r="B4000" s="44"/>
      <c r="C4000" s="289" t="s">
        <v>360</v>
      </c>
      <c r="D4000" s="289" t="s">
        <v>5577</v>
      </c>
      <c r="E4000" s="17" t="s">
        <v>28</v>
      </c>
      <c r="F4000" s="290">
        <v>40.835</v>
      </c>
      <c r="G4000" s="38"/>
      <c r="H4000" s="44"/>
    </row>
    <row r="4001" spans="1:8" s="2" customFormat="1" ht="16.8" customHeight="1">
      <c r="A4001" s="38"/>
      <c r="B4001" s="44"/>
      <c r="C4001" s="291" t="s">
        <v>6060</v>
      </c>
      <c r="D4001" s="38"/>
      <c r="E4001" s="38"/>
      <c r="F4001" s="38"/>
      <c r="G4001" s="38"/>
      <c r="H4001" s="44"/>
    </row>
    <row r="4002" spans="1:8" s="2" customFormat="1" ht="12">
      <c r="A4002" s="38"/>
      <c r="B4002" s="44"/>
      <c r="C4002" s="289" t="s">
        <v>5573</v>
      </c>
      <c r="D4002" s="289" t="s">
        <v>6082</v>
      </c>
      <c r="E4002" s="17" t="s">
        <v>355</v>
      </c>
      <c r="F4002" s="290">
        <v>61.221</v>
      </c>
      <c r="G4002" s="38"/>
      <c r="H4002" s="44"/>
    </row>
    <row r="4003" spans="1:8" s="2" customFormat="1" ht="16.8" customHeight="1">
      <c r="A4003" s="38"/>
      <c r="B4003" s="44"/>
      <c r="C4003" s="285" t="s">
        <v>421</v>
      </c>
      <c r="D4003" s="286" t="s">
        <v>421</v>
      </c>
      <c r="E4003" s="287" t="s">
        <v>28</v>
      </c>
      <c r="F4003" s="288">
        <v>95.39</v>
      </c>
      <c r="G4003" s="38"/>
      <c r="H4003" s="44"/>
    </row>
    <row r="4004" spans="1:8" s="2" customFormat="1" ht="16.8" customHeight="1">
      <c r="A4004" s="38"/>
      <c r="B4004" s="44"/>
      <c r="C4004" s="289" t="s">
        <v>421</v>
      </c>
      <c r="D4004" s="289" t="s">
        <v>5612</v>
      </c>
      <c r="E4004" s="17" t="s">
        <v>28</v>
      </c>
      <c r="F4004" s="290">
        <v>95.39</v>
      </c>
      <c r="G4004" s="38"/>
      <c r="H4004" s="44"/>
    </row>
    <row r="4005" spans="1:8" s="2" customFormat="1" ht="16.8" customHeight="1">
      <c r="A4005" s="38"/>
      <c r="B4005" s="44"/>
      <c r="C4005" s="285" t="s">
        <v>426</v>
      </c>
      <c r="D4005" s="286" t="s">
        <v>426</v>
      </c>
      <c r="E4005" s="287" t="s">
        <v>28</v>
      </c>
      <c r="F4005" s="288">
        <v>13.538</v>
      </c>
      <c r="G4005" s="38"/>
      <c r="H4005" s="44"/>
    </row>
    <row r="4006" spans="1:8" s="2" customFormat="1" ht="16.8" customHeight="1">
      <c r="A4006" s="38"/>
      <c r="B4006" s="44"/>
      <c r="C4006" s="289" t="s">
        <v>426</v>
      </c>
      <c r="D4006" s="289" t="s">
        <v>5614</v>
      </c>
      <c r="E4006" s="17" t="s">
        <v>28</v>
      </c>
      <c r="F4006" s="290">
        <v>13.538</v>
      </c>
      <c r="G4006" s="38"/>
      <c r="H4006" s="44"/>
    </row>
    <row r="4007" spans="1:8" s="2" customFormat="1" ht="16.8" customHeight="1">
      <c r="A4007" s="38"/>
      <c r="B4007" s="44"/>
      <c r="C4007" s="291" t="s">
        <v>6060</v>
      </c>
      <c r="D4007" s="38"/>
      <c r="E4007" s="38"/>
      <c r="F4007" s="38"/>
      <c r="G4007" s="38"/>
      <c r="H4007" s="44"/>
    </row>
    <row r="4008" spans="1:8" s="2" customFormat="1" ht="16.8" customHeight="1">
      <c r="A4008" s="38"/>
      <c r="B4008" s="44"/>
      <c r="C4008" s="289" t="s">
        <v>758</v>
      </c>
      <c r="D4008" s="289" t="s">
        <v>759</v>
      </c>
      <c r="E4008" s="17" t="s">
        <v>355</v>
      </c>
      <c r="F4008" s="290">
        <v>14.151</v>
      </c>
      <c r="G4008" s="38"/>
      <c r="H4008" s="44"/>
    </row>
    <row r="4009" spans="1:8" s="2" customFormat="1" ht="16.8" customHeight="1">
      <c r="A4009" s="38"/>
      <c r="B4009" s="44"/>
      <c r="C4009" s="285" t="s">
        <v>432</v>
      </c>
      <c r="D4009" s="286" t="s">
        <v>432</v>
      </c>
      <c r="E4009" s="287" t="s">
        <v>28</v>
      </c>
      <c r="F4009" s="288">
        <v>71.64</v>
      </c>
      <c r="G4009" s="38"/>
      <c r="H4009" s="44"/>
    </row>
    <row r="4010" spans="1:8" s="2" customFormat="1" ht="16.8" customHeight="1">
      <c r="A4010" s="38"/>
      <c r="B4010" s="44"/>
      <c r="C4010" s="289" t="s">
        <v>432</v>
      </c>
      <c r="D4010" s="289" t="s">
        <v>5594</v>
      </c>
      <c r="E4010" s="17" t="s">
        <v>28</v>
      </c>
      <c r="F4010" s="290">
        <v>71.64</v>
      </c>
      <c r="G4010" s="38"/>
      <c r="H4010" s="44"/>
    </row>
    <row r="4011" spans="1:8" s="2" customFormat="1" ht="16.8" customHeight="1">
      <c r="A4011" s="38"/>
      <c r="B4011" s="44"/>
      <c r="C4011" s="291" t="s">
        <v>6060</v>
      </c>
      <c r="D4011" s="38"/>
      <c r="E4011" s="38"/>
      <c r="F4011" s="38"/>
      <c r="G4011" s="38"/>
      <c r="H4011" s="44"/>
    </row>
    <row r="4012" spans="1:8" s="2" customFormat="1" ht="12">
      <c r="A4012" s="38"/>
      <c r="B4012" s="44"/>
      <c r="C4012" s="289" t="s">
        <v>5618</v>
      </c>
      <c r="D4012" s="289" t="s">
        <v>6083</v>
      </c>
      <c r="E4012" s="17" t="s">
        <v>398</v>
      </c>
      <c r="F4012" s="290">
        <v>95.62</v>
      </c>
      <c r="G4012" s="38"/>
      <c r="H4012" s="44"/>
    </row>
    <row r="4013" spans="1:8" s="2" customFormat="1" ht="16.8" customHeight="1">
      <c r="A4013" s="38"/>
      <c r="B4013" s="44"/>
      <c r="C4013" s="285" t="s">
        <v>437</v>
      </c>
      <c r="D4013" s="286" t="s">
        <v>437</v>
      </c>
      <c r="E4013" s="287" t="s">
        <v>28</v>
      </c>
      <c r="F4013" s="288">
        <v>98.489</v>
      </c>
      <c r="G4013" s="38"/>
      <c r="H4013" s="44"/>
    </row>
    <row r="4014" spans="1:8" s="2" customFormat="1" ht="16.8" customHeight="1">
      <c r="A4014" s="38"/>
      <c r="B4014" s="44"/>
      <c r="C4014" s="289" t="s">
        <v>437</v>
      </c>
      <c r="D4014" s="289" t="s">
        <v>5625</v>
      </c>
      <c r="E4014" s="17" t="s">
        <v>28</v>
      </c>
      <c r="F4014" s="290">
        <v>98.489</v>
      </c>
      <c r="G4014" s="38"/>
      <c r="H4014" s="44"/>
    </row>
    <row r="4015" spans="1:8" s="2" customFormat="1" ht="16.8" customHeight="1">
      <c r="A4015" s="38"/>
      <c r="B4015" s="44"/>
      <c r="C4015" s="285" t="s">
        <v>442</v>
      </c>
      <c r="D4015" s="286" t="s">
        <v>442</v>
      </c>
      <c r="E4015" s="287" t="s">
        <v>28</v>
      </c>
      <c r="F4015" s="288">
        <v>2</v>
      </c>
      <c r="G4015" s="38"/>
      <c r="H4015" s="44"/>
    </row>
    <row r="4016" spans="1:8" s="2" customFormat="1" ht="16.8" customHeight="1">
      <c r="A4016" s="38"/>
      <c r="B4016" s="44"/>
      <c r="C4016" s="289" t="s">
        <v>28</v>
      </c>
      <c r="D4016" s="289" t="s">
        <v>5576</v>
      </c>
      <c r="E4016" s="17" t="s">
        <v>28</v>
      </c>
      <c r="F4016" s="290">
        <v>0</v>
      </c>
      <c r="G4016" s="38"/>
      <c r="H4016" s="44"/>
    </row>
    <row r="4017" spans="1:8" s="2" customFormat="1" ht="16.8" customHeight="1">
      <c r="A4017" s="38"/>
      <c r="B4017" s="44"/>
      <c r="C4017" s="289" t="s">
        <v>442</v>
      </c>
      <c r="D4017" s="289" t="s">
        <v>138</v>
      </c>
      <c r="E4017" s="17" t="s">
        <v>28</v>
      </c>
      <c r="F4017" s="290">
        <v>2</v>
      </c>
      <c r="G4017" s="38"/>
      <c r="H4017" s="44"/>
    </row>
    <row r="4018" spans="1:8" s="2" customFormat="1" ht="16.8" customHeight="1">
      <c r="A4018" s="38"/>
      <c r="B4018" s="44"/>
      <c r="C4018" s="285" t="s">
        <v>446</v>
      </c>
      <c r="D4018" s="286" t="s">
        <v>446</v>
      </c>
      <c r="E4018" s="287" t="s">
        <v>28</v>
      </c>
      <c r="F4018" s="288">
        <v>1</v>
      </c>
      <c r="G4018" s="38"/>
      <c r="H4018" s="44"/>
    </row>
    <row r="4019" spans="1:8" s="2" customFormat="1" ht="16.8" customHeight="1">
      <c r="A4019" s="38"/>
      <c r="B4019" s="44"/>
      <c r="C4019" s="289" t="s">
        <v>28</v>
      </c>
      <c r="D4019" s="289" t="s">
        <v>5576</v>
      </c>
      <c r="E4019" s="17" t="s">
        <v>28</v>
      </c>
      <c r="F4019" s="290">
        <v>0</v>
      </c>
      <c r="G4019" s="38"/>
      <c r="H4019" s="44"/>
    </row>
    <row r="4020" spans="1:8" s="2" customFormat="1" ht="16.8" customHeight="1">
      <c r="A4020" s="38"/>
      <c r="B4020" s="44"/>
      <c r="C4020" s="289" t="s">
        <v>446</v>
      </c>
      <c r="D4020" s="289" t="s">
        <v>82</v>
      </c>
      <c r="E4020" s="17" t="s">
        <v>28</v>
      </c>
      <c r="F4020" s="290">
        <v>1</v>
      </c>
      <c r="G4020" s="38"/>
      <c r="H4020" s="44"/>
    </row>
    <row r="4021" spans="1:8" s="2" customFormat="1" ht="16.8" customHeight="1">
      <c r="A4021" s="38"/>
      <c r="B4021" s="44"/>
      <c r="C4021" s="285" t="s">
        <v>455</v>
      </c>
      <c r="D4021" s="286" t="s">
        <v>455</v>
      </c>
      <c r="E4021" s="287" t="s">
        <v>28</v>
      </c>
      <c r="F4021" s="288">
        <v>1</v>
      </c>
      <c r="G4021" s="38"/>
      <c r="H4021" s="44"/>
    </row>
    <row r="4022" spans="1:8" s="2" customFormat="1" ht="16.8" customHeight="1">
      <c r="A4022" s="38"/>
      <c r="B4022" s="44"/>
      <c r="C4022" s="289" t="s">
        <v>455</v>
      </c>
      <c r="D4022" s="289" t="s">
        <v>82</v>
      </c>
      <c r="E4022" s="17" t="s">
        <v>28</v>
      </c>
      <c r="F4022" s="290">
        <v>1</v>
      </c>
      <c r="G4022" s="38"/>
      <c r="H4022" s="44"/>
    </row>
    <row r="4023" spans="1:8" s="2" customFormat="1" ht="16.8" customHeight="1">
      <c r="A4023" s="38"/>
      <c r="B4023" s="44"/>
      <c r="C4023" s="285" t="s">
        <v>465</v>
      </c>
      <c r="D4023" s="286" t="s">
        <v>465</v>
      </c>
      <c r="E4023" s="287" t="s">
        <v>28</v>
      </c>
      <c r="F4023" s="288">
        <v>1</v>
      </c>
      <c r="G4023" s="38"/>
      <c r="H4023" s="44"/>
    </row>
    <row r="4024" spans="1:8" s="2" customFormat="1" ht="16.8" customHeight="1">
      <c r="A4024" s="38"/>
      <c r="B4024" s="44"/>
      <c r="C4024" s="289" t="s">
        <v>465</v>
      </c>
      <c r="D4024" s="289" t="s">
        <v>82</v>
      </c>
      <c r="E4024" s="17" t="s">
        <v>28</v>
      </c>
      <c r="F4024" s="290">
        <v>1</v>
      </c>
      <c r="G4024" s="38"/>
      <c r="H4024" s="44"/>
    </row>
    <row r="4025" spans="1:8" s="2" customFormat="1" ht="16.8" customHeight="1">
      <c r="A4025" s="38"/>
      <c r="B4025" s="44"/>
      <c r="C4025" s="285" t="s">
        <v>471</v>
      </c>
      <c r="D4025" s="286" t="s">
        <v>471</v>
      </c>
      <c r="E4025" s="287" t="s">
        <v>28</v>
      </c>
      <c r="F4025" s="288">
        <v>1</v>
      </c>
      <c r="G4025" s="38"/>
      <c r="H4025" s="44"/>
    </row>
    <row r="4026" spans="1:8" s="2" customFormat="1" ht="16.8" customHeight="1">
      <c r="A4026" s="38"/>
      <c r="B4026" s="44"/>
      <c r="C4026" s="289" t="s">
        <v>471</v>
      </c>
      <c r="D4026" s="289" t="s">
        <v>82</v>
      </c>
      <c r="E4026" s="17" t="s">
        <v>28</v>
      </c>
      <c r="F4026" s="290">
        <v>1</v>
      </c>
      <c r="G4026" s="38"/>
      <c r="H4026" s="44"/>
    </row>
    <row r="4027" spans="1:8" s="2" customFormat="1" ht="16.8" customHeight="1">
      <c r="A4027" s="38"/>
      <c r="B4027" s="44"/>
      <c r="C4027" s="285" t="s">
        <v>476</v>
      </c>
      <c r="D4027" s="286" t="s">
        <v>476</v>
      </c>
      <c r="E4027" s="287" t="s">
        <v>28</v>
      </c>
      <c r="F4027" s="288">
        <v>1</v>
      </c>
      <c r="G4027" s="38"/>
      <c r="H4027" s="44"/>
    </row>
    <row r="4028" spans="1:8" s="2" customFormat="1" ht="16.8" customHeight="1">
      <c r="A4028" s="38"/>
      <c r="B4028" s="44"/>
      <c r="C4028" s="289" t="s">
        <v>476</v>
      </c>
      <c r="D4028" s="289" t="s">
        <v>82</v>
      </c>
      <c r="E4028" s="17" t="s">
        <v>28</v>
      </c>
      <c r="F4028" s="290">
        <v>1</v>
      </c>
      <c r="G4028" s="38"/>
      <c r="H4028" s="44"/>
    </row>
    <row r="4029" spans="1:8" s="2" customFormat="1" ht="16.8" customHeight="1">
      <c r="A4029" s="38"/>
      <c r="B4029" s="44"/>
      <c r="C4029" s="285" t="s">
        <v>365</v>
      </c>
      <c r="D4029" s="286" t="s">
        <v>365</v>
      </c>
      <c r="E4029" s="287" t="s">
        <v>28</v>
      </c>
      <c r="F4029" s="288">
        <v>61.221</v>
      </c>
      <c r="G4029" s="38"/>
      <c r="H4029" s="44"/>
    </row>
    <row r="4030" spans="1:8" s="2" customFormat="1" ht="16.8" customHeight="1">
      <c r="A4030" s="38"/>
      <c r="B4030" s="44"/>
      <c r="C4030" s="289" t="s">
        <v>365</v>
      </c>
      <c r="D4030" s="289" t="s">
        <v>5585</v>
      </c>
      <c r="E4030" s="17" t="s">
        <v>28</v>
      </c>
      <c r="F4030" s="290">
        <v>61.221</v>
      </c>
      <c r="G4030" s="38"/>
      <c r="H4030" s="44"/>
    </row>
    <row r="4031" spans="1:8" s="2" customFormat="1" ht="16.8" customHeight="1">
      <c r="A4031" s="38"/>
      <c r="B4031" s="44"/>
      <c r="C4031" s="285" t="s">
        <v>481</v>
      </c>
      <c r="D4031" s="286" t="s">
        <v>481</v>
      </c>
      <c r="E4031" s="287" t="s">
        <v>28</v>
      </c>
      <c r="F4031" s="288">
        <v>1</v>
      </c>
      <c r="G4031" s="38"/>
      <c r="H4031" s="44"/>
    </row>
    <row r="4032" spans="1:8" s="2" customFormat="1" ht="16.8" customHeight="1">
      <c r="A4032" s="38"/>
      <c r="B4032" s="44"/>
      <c r="C4032" s="289" t="s">
        <v>481</v>
      </c>
      <c r="D4032" s="289" t="s">
        <v>82</v>
      </c>
      <c r="E4032" s="17" t="s">
        <v>28</v>
      </c>
      <c r="F4032" s="290">
        <v>1</v>
      </c>
      <c r="G4032" s="38"/>
      <c r="H4032" s="44"/>
    </row>
    <row r="4033" spans="1:8" s="2" customFormat="1" ht="16.8" customHeight="1">
      <c r="A4033" s="38"/>
      <c r="B4033" s="44"/>
      <c r="C4033" s="285" t="s">
        <v>497</v>
      </c>
      <c r="D4033" s="286" t="s">
        <v>497</v>
      </c>
      <c r="E4033" s="287" t="s">
        <v>28</v>
      </c>
      <c r="F4033" s="288">
        <v>47.5</v>
      </c>
      <c r="G4033" s="38"/>
      <c r="H4033" s="44"/>
    </row>
    <row r="4034" spans="1:8" s="2" customFormat="1" ht="16.8" customHeight="1">
      <c r="A4034" s="38"/>
      <c r="B4034" s="44"/>
      <c r="C4034" s="289" t="s">
        <v>28</v>
      </c>
      <c r="D4034" s="289" t="s">
        <v>5576</v>
      </c>
      <c r="E4034" s="17" t="s">
        <v>28</v>
      </c>
      <c r="F4034" s="290">
        <v>0</v>
      </c>
      <c r="G4034" s="38"/>
      <c r="H4034" s="44"/>
    </row>
    <row r="4035" spans="1:8" s="2" customFormat="1" ht="16.8" customHeight="1">
      <c r="A4035" s="38"/>
      <c r="B4035" s="44"/>
      <c r="C4035" s="289" t="s">
        <v>497</v>
      </c>
      <c r="D4035" s="289" t="s">
        <v>5650</v>
      </c>
      <c r="E4035" s="17" t="s">
        <v>28</v>
      </c>
      <c r="F4035" s="290">
        <v>47.5</v>
      </c>
      <c r="G4035" s="38"/>
      <c r="H4035" s="44"/>
    </row>
    <row r="4036" spans="1:8" s="2" customFormat="1" ht="16.8" customHeight="1">
      <c r="A4036" s="38"/>
      <c r="B4036" s="44"/>
      <c r="C4036" s="285" t="s">
        <v>505</v>
      </c>
      <c r="D4036" s="286" t="s">
        <v>505</v>
      </c>
      <c r="E4036" s="287" t="s">
        <v>28</v>
      </c>
      <c r="F4036" s="288">
        <v>26.52</v>
      </c>
      <c r="G4036" s="38"/>
      <c r="H4036" s="44"/>
    </row>
    <row r="4037" spans="1:8" s="2" customFormat="1" ht="16.8" customHeight="1">
      <c r="A4037" s="38"/>
      <c r="B4037" s="44"/>
      <c r="C4037" s="289" t="s">
        <v>28</v>
      </c>
      <c r="D4037" s="289" t="s">
        <v>5576</v>
      </c>
      <c r="E4037" s="17" t="s">
        <v>28</v>
      </c>
      <c r="F4037" s="290">
        <v>0</v>
      </c>
      <c r="G4037" s="38"/>
      <c r="H4037" s="44"/>
    </row>
    <row r="4038" spans="1:8" s="2" customFormat="1" ht="16.8" customHeight="1">
      <c r="A4038" s="38"/>
      <c r="B4038" s="44"/>
      <c r="C4038" s="289" t="s">
        <v>505</v>
      </c>
      <c r="D4038" s="289" t="s">
        <v>5654</v>
      </c>
      <c r="E4038" s="17" t="s">
        <v>28</v>
      </c>
      <c r="F4038" s="290">
        <v>26.52</v>
      </c>
      <c r="G4038" s="38"/>
      <c r="H4038" s="44"/>
    </row>
    <row r="4039" spans="1:8" s="2" customFormat="1" ht="16.8" customHeight="1">
      <c r="A4039" s="38"/>
      <c r="B4039" s="44"/>
      <c r="C4039" s="285" t="s">
        <v>511</v>
      </c>
      <c r="D4039" s="286" t="s">
        <v>511</v>
      </c>
      <c r="E4039" s="287" t="s">
        <v>28</v>
      </c>
      <c r="F4039" s="288">
        <v>4.08</v>
      </c>
      <c r="G4039" s="38"/>
      <c r="H4039" s="44"/>
    </row>
    <row r="4040" spans="1:8" s="2" customFormat="1" ht="16.8" customHeight="1">
      <c r="A4040" s="38"/>
      <c r="B4040" s="44"/>
      <c r="C4040" s="289" t="s">
        <v>28</v>
      </c>
      <c r="D4040" s="289" t="s">
        <v>5576</v>
      </c>
      <c r="E4040" s="17" t="s">
        <v>28</v>
      </c>
      <c r="F4040" s="290">
        <v>0</v>
      </c>
      <c r="G4040" s="38"/>
      <c r="H4040" s="44"/>
    </row>
    <row r="4041" spans="1:8" s="2" customFormat="1" ht="16.8" customHeight="1">
      <c r="A4041" s="38"/>
      <c r="B4041" s="44"/>
      <c r="C4041" s="289" t="s">
        <v>511</v>
      </c>
      <c r="D4041" s="289" t="s">
        <v>5658</v>
      </c>
      <c r="E4041" s="17" t="s">
        <v>28</v>
      </c>
      <c r="F4041" s="290">
        <v>4.08</v>
      </c>
      <c r="G4041" s="38"/>
      <c r="H4041" s="44"/>
    </row>
    <row r="4042" spans="1:8" s="2" customFormat="1" ht="16.8" customHeight="1">
      <c r="A4042" s="38"/>
      <c r="B4042" s="44"/>
      <c r="C4042" s="285" t="s">
        <v>517</v>
      </c>
      <c r="D4042" s="286" t="s">
        <v>517</v>
      </c>
      <c r="E4042" s="287" t="s">
        <v>28</v>
      </c>
      <c r="F4042" s="288">
        <v>48.45</v>
      </c>
      <c r="G4042" s="38"/>
      <c r="H4042" s="44"/>
    </row>
    <row r="4043" spans="1:8" s="2" customFormat="1" ht="16.8" customHeight="1">
      <c r="A4043" s="38"/>
      <c r="B4043" s="44"/>
      <c r="C4043" s="289" t="s">
        <v>517</v>
      </c>
      <c r="D4043" s="289" t="s">
        <v>5662</v>
      </c>
      <c r="E4043" s="17" t="s">
        <v>28</v>
      </c>
      <c r="F4043" s="290">
        <v>48.45</v>
      </c>
      <c r="G4043" s="38"/>
      <c r="H4043" s="44"/>
    </row>
    <row r="4044" spans="1:8" s="2" customFormat="1" ht="16.8" customHeight="1">
      <c r="A4044" s="38"/>
      <c r="B4044" s="44"/>
      <c r="C4044" s="291" t="s">
        <v>6060</v>
      </c>
      <c r="D4044" s="38"/>
      <c r="E4044" s="38"/>
      <c r="F4044" s="38"/>
      <c r="G4044" s="38"/>
      <c r="H4044" s="44"/>
    </row>
    <row r="4045" spans="1:8" s="2" customFormat="1" ht="16.8" customHeight="1">
      <c r="A4045" s="38"/>
      <c r="B4045" s="44"/>
      <c r="C4045" s="289" t="s">
        <v>5659</v>
      </c>
      <c r="D4045" s="289" t="s">
        <v>5660</v>
      </c>
      <c r="E4045" s="17" t="s">
        <v>534</v>
      </c>
      <c r="F4045" s="290">
        <v>17.85</v>
      </c>
      <c r="G4045" s="38"/>
      <c r="H4045" s="44"/>
    </row>
    <row r="4046" spans="1:8" s="2" customFormat="1" ht="16.8" customHeight="1">
      <c r="A4046" s="38"/>
      <c r="B4046" s="44"/>
      <c r="C4046" s="285" t="s">
        <v>523</v>
      </c>
      <c r="D4046" s="286" t="s">
        <v>523</v>
      </c>
      <c r="E4046" s="287" t="s">
        <v>28</v>
      </c>
      <c r="F4046" s="288">
        <v>10.965</v>
      </c>
      <c r="G4046" s="38"/>
      <c r="H4046" s="44"/>
    </row>
    <row r="4047" spans="1:8" s="2" customFormat="1" ht="16.8" customHeight="1">
      <c r="A4047" s="38"/>
      <c r="B4047" s="44"/>
      <c r="C4047" s="289" t="s">
        <v>28</v>
      </c>
      <c r="D4047" s="289" t="s">
        <v>5576</v>
      </c>
      <c r="E4047" s="17" t="s">
        <v>28</v>
      </c>
      <c r="F4047" s="290">
        <v>0</v>
      </c>
      <c r="G4047" s="38"/>
      <c r="H4047" s="44"/>
    </row>
    <row r="4048" spans="1:8" s="2" customFormat="1" ht="16.8" customHeight="1">
      <c r="A4048" s="38"/>
      <c r="B4048" s="44"/>
      <c r="C4048" s="289" t="s">
        <v>523</v>
      </c>
      <c r="D4048" s="289" t="s">
        <v>5667</v>
      </c>
      <c r="E4048" s="17" t="s">
        <v>28</v>
      </c>
      <c r="F4048" s="290">
        <v>10.965</v>
      </c>
      <c r="G4048" s="38"/>
      <c r="H4048" s="44"/>
    </row>
    <row r="4049" spans="1:8" s="2" customFormat="1" ht="16.8" customHeight="1">
      <c r="A4049" s="38"/>
      <c r="B4049" s="44"/>
      <c r="C4049" s="285" t="s">
        <v>529</v>
      </c>
      <c r="D4049" s="286" t="s">
        <v>529</v>
      </c>
      <c r="E4049" s="287" t="s">
        <v>28</v>
      </c>
      <c r="F4049" s="288">
        <v>22.369</v>
      </c>
      <c r="G4049" s="38"/>
      <c r="H4049" s="44"/>
    </row>
    <row r="4050" spans="1:8" s="2" customFormat="1" ht="16.8" customHeight="1">
      <c r="A4050" s="38"/>
      <c r="B4050" s="44"/>
      <c r="C4050" s="289" t="s">
        <v>529</v>
      </c>
      <c r="D4050" s="289" t="s">
        <v>5671</v>
      </c>
      <c r="E4050" s="17" t="s">
        <v>28</v>
      </c>
      <c r="F4050" s="290">
        <v>22.369</v>
      </c>
      <c r="G4050" s="38"/>
      <c r="H4050" s="44"/>
    </row>
    <row r="4051" spans="1:8" s="2" customFormat="1" ht="16.8" customHeight="1">
      <c r="A4051" s="38"/>
      <c r="B4051" s="44"/>
      <c r="C4051" s="285" t="s">
        <v>536</v>
      </c>
      <c r="D4051" s="286" t="s">
        <v>536</v>
      </c>
      <c r="E4051" s="287" t="s">
        <v>28</v>
      </c>
      <c r="F4051" s="288">
        <v>2.375</v>
      </c>
      <c r="G4051" s="38"/>
      <c r="H4051" s="44"/>
    </row>
    <row r="4052" spans="1:8" s="2" customFormat="1" ht="16.8" customHeight="1">
      <c r="A4052" s="38"/>
      <c r="B4052" s="44"/>
      <c r="C4052" s="289" t="s">
        <v>536</v>
      </c>
      <c r="D4052" s="289" t="s">
        <v>5673</v>
      </c>
      <c r="E4052" s="17" t="s">
        <v>28</v>
      </c>
      <c r="F4052" s="290">
        <v>2.375</v>
      </c>
      <c r="G4052" s="38"/>
      <c r="H4052" s="44"/>
    </row>
    <row r="4053" spans="1:8" s="2" customFormat="1" ht="16.8" customHeight="1">
      <c r="A4053" s="38"/>
      <c r="B4053" s="44"/>
      <c r="C4053" s="291" t="s">
        <v>6060</v>
      </c>
      <c r="D4053" s="38"/>
      <c r="E4053" s="38"/>
      <c r="F4053" s="38"/>
      <c r="G4053" s="38"/>
      <c r="H4053" s="44"/>
    </row>
    <row r="4054" spans="1:8" s="2" customFormat="1" ht="16.8" customHeight="1">
      <c r="A4054" s="38"/>
      <c r="B4054" s="44"/>
      <c r="C4054" s="289" t="s">
        <v>2303</v>
      </c>
      <c r="D4054" s="289" t="s">
        <v>2304</v>
      </c>
      <c r="E4054" s="17" t="s">
        <v>355</v>
      </c>
      <c r="F4054" s="290">
        <v>2.704</v>
      </c>
      <c r="G4054" s="38"/>
      <c r="H4054" s="44"/>
    </row>
    <row r="4055" spans="1:8" s="2" customFormat="1" ht="16.8" customHeight="1">
      <c r="A4055" s="38"/>
      <c r="B4055" s="44"/>
      <c r="C4055" s="285" t="s">
        <v>371</v>
      </c>
      <c r="D4055" s="286" t="s">
        <v>371</v>
      </c>
      <c r="E4055" s="287" t="s">
        <v>28</v>
      </c>
      <c r="F4055" s="288">
        <v>61.221</v>
      </c>
      <c r="G4055" s="38"/>
      <c r="H4055" s="44"/>
    </row>
    <row r="4056" spans="1:8" s="2" customFormat="1" ht="16.8" customHeight="1">
      <c r="A4056" s="38"/>
      <c r="B4056" s="44"/>
      <c r="C4056" s="289" t="s">
        <v>371</v>
      </c>
      <c r="D4056" s="289" t="s">
        <v>5585</v>
      </c>
      <c r="E4056" s="17" t="s">
        <v>28</v>
      </c>
      <c r="F4056" s="290">
        <v>61.221</v>
      </c>
      <c r="G4056" s="38"/>
      <c r="H4056" s="44"/>
    </row>
    <row r="4057" spans="1:8" s="2" customFormat="1" ht="16.8" customHeight="1">
      <c r="A4057" s="38"/>
      <c r="B4057" s="44"/>
      <c r="C4057" s="291" t="s">
        <v>6060</v>
      </c>
      <c r="D4057" s="38"/>
      <c r="E4057" s="38"/>
      <c r="F4057" s="38"/>
      <c r="G4057" s="38"/>
      <c r="H4057" s="44"/>
    </row>
    <row r="4058" spans="1:8" s="2" customFormat="1" ht="12">
      <c r="A4058" s="38"/>
      <c r="B4058" s="44"/>
      <c r="C4058" s="289" t="s">
        <v>5043</v>
      </c>
      <c r="D4058" s="289" t="s">
        <v>453</v>
      </c>
      <c r="E4058" s="17" t="s">
        <v>355</v>
      </c>
      <c r="F4058" s="290">
        <v>47.07</v>
      </c>
      <c r="G4058" s="38"/>
      <c r="H4058" s="44"/>
    </row>
    <row r="4059" spans="1:8" s="2" customFormat="1" ht="16.8" customHeight="1">
      <c r="A4059" s="38"/>
      <c r="B4059" s="44"/>
      <c r="C4059" s="285" t="s">
        <v>375</v>
      </c>
      <c r="D4059" s="286" t="s">
        <v>375</v>
      </c>
      <c r="E4059" s="287" t="s">
        <v>28</v>
      </c>
      <c r="F4059" s="288">
        <v>47.07</v>
      </c>
      <c r="G4059" s="38"/>
      <c r="H4059" s="44"/>
    </row>
    <row r="4060" spans="1:8" s="2" customFormat="1" ht="16.8" customHeight="1">
      <c r="A4060" s="38"/>
      <c r="B4060" s="44"/>
      <c r="C4060" s="289" t="s">
        <v>375</v>
      </c>
      <c r="D4060" s="289" t="s">
        <v>5590</v>
      </c>
      <c r="E4060" s="17" t="s">
        <v>28</v>
      </c>
      <c r="F4060" s="290">
        <v>47.07</v>
      </c>
      <c r="G4060" s="38"/>
      <c r="H4060" s="44"/>
    </row>
    <row r="4061" spans="1:8" s="2" customFormat="1" ht="16.8" customHeight="1">
      <c r="A4061" s="38"/>
      <c r="B4061" s="44"/>
      <c r="C4061" s="285" t="s">
        <v>380</v>
      </c>
      <c r="D4061" s="286" t="s">
        <v>380</v>
      </c>
      <c r="E4061" s="287" t="s">
        <v>28</v>
      </c>
      <c r="F4061" s="288">
        <v>47.07</v>
      </c>
      <c r="G4061" s="38"/>
      <c r="H4061" s="44"/>
    </row>
    <row r="4062" spans="1:8" s="2" customFormat="1" ht="16.8" customHeight="1">
      <c r="A4062" s="38"/>
      <c r="B4062" s="44"/>
      <c r="C4062" s="289" t="s">
        <v>380</v>
      </c>
      <c r="D4062" s="289" t="s">
        <v>5590</v>
      </c>
      <c r="E4062" s="17" t="s">
        <v>28</v>
      </c>
      <c r="F4062" s="290">
        <v>47.07</v>
      </c>
      <c r="G4062" s="38"/>
      <c r="H4062" s="44"/>
    </row>
    <row r="4063" spans="1:8" s="2" customFormat="1" ht="16.8" customHeight="1">
      <c r="A4063" s="38"/>
      <c r="B4063" s="44"/>
      <c r="C4063" s="285" t="s">
        <v>389</v>
      </c>
      <c r="D4063" s="286" t="s">
        <v>389</v>
      </c>
      <c r="E4063" s="287" t="s">
        <v>28</v>
      </c>
      <c r="F4063" s="288">
        <v>47.07</v>
      </c>
      <c r="G4063" s="38"/>
      <c r="H4063" s="44"/>
    </row>
    <row r="4064" spans="1:8" s="2" customFormat="1" ht="16.8" customHeight="1">
      <c r="A4064" s="38"/>
      <c r="B4064" s="44"/>
      <c r="C4064" s="289" t="s">
        <v>389</v>
      </c>
      <c r="D4064" s="289" t="s">
        <v>5590</v>
      </c>
      <c r="E4064" s="17" t="s">
        <v>28</v>
      </c>
      <c r="F4064" s="290">
        <v>47.07</v>
      </c>
      <c r="G4064" s="38"/>
      <c r="H4064" s="44"/>
    </row>
    <row r="4065" spans="1:8" s="2" customFormat="1" ht="16.8" customHeight="1">
      <c r="A4065" s="38"/>
      <c r="B4065" s="44"/>
      <c r="C4065" s="285" t="s">
        <v>400</v>
      </c>
      <c r="D4065" s="286" t="s">
        <v>400</v>
      </c>
      <c r="E4065" s="287" t="s">
        <v>28</v>
      </c>
      <c r="F4065" s="288">
        <v>71.64</v>
      </c>
      <c r="G4065" s="38"/>
      <c r="H4065" s="44"/>
    </row>
    <row r="4066" spans="1:8" s="2" customFormat="1" ht="16.8" customHeight="1">
      <c r="A4066" s="38"/>
      <c r="B4066" s="44"/>
      <c r="C4066" s="289" t="s">
        <v>28</v>
      </c>
      <c r="D4066" s="289" t="s">
        <v>5576</v>
      </c>
      <c r="E4066" s="17" t="s">
        <v>28</v>
      </c>
      <c r="F4066" s="290">
        <v>0</v>
      </c>
      <c r="G4066" s="38"/>
      <c r="H4066" s="44"/>
    </row>
    <row r="4067" spans="1:8" s="2" customFormat="1" ht="16.8" customHeight="1">
      <c r="A4067" s="38"/>
      <c r="B4067" s="44"/>
      <c r="C4067" s="289" t="s">
        <v>400</v>
      </c>
      <c r="D4067" s="289" t="s">
        <v>5594</v>
      </c>
      <c r="E4067" s="17" t="s">
        <v>28</v>
      </c>
      <c r="F4067" s="290">
        <v>71.64</v>
      </c>
      <c r="G4067" s="38"/>
      <c r="H4067" s="44"/>
    </row>
    <row r="4068" spans="1:8" s="2" customFormat="1" ht="16.8" customHeight="1">
      <c r="A4068" s="38"/>
      <c r="B4068" s="44"/>
      <c r="C4068" s="291" t="s">
        <v>6060</v>
      </c>
      <c r="D4068" s="38"/>
      <c r="E4068" s="38"/>
      <c r="F4068" s="38"/>
      <c r="G4068" s="38"/>
      <c r="H4068" s="44"/>
    </row>
    <row r="4069" spans="1:8" s="2" customFormat="1" ht="16.8" customHeight="1">
      <c r="A4069" s="38"/>
      <c r="B4069" s="44"/>
      <c r="C4069" s="289" t="s">
        <v>478</v>
      </c>
      <c r="D4069" s="289" t="s">
        <v>479</v>
      </c>
      <c r="E4069" s="17" t="s">
        <v>398</v>
      </c>
      <c r="F4069" s="290">
        <v>119.983</v>
      </c>
      <c r="G4069" s="38"/>
      <c r="H4069" s="44"/>
    </row>
    <row r="4070" spans="1:8" s="2" customFormat="1" ht="16.8" customHeight="1">
      <c r="A4070" s="38"/>
      <c r="B4070" s="44"/>
      <c r="C4070" s="285" t="s">
        <v>409</v>
      </c>
      <c r="D4070" s="286" t="s">
        <v>409</v>
      </c>
      <c r="E4070" s="287" t="s">
        <v>28</v>
      </c>
      <c r="F4070" s="288">
        <v>71.64</v>
      </c>
      <c r="G4070" s="38"/>
      <c r="H4070" s="44"/>
    </row>
    <row r="4071" spans="1:8" s="2" customFormat="1" ht="16.8" customHeight="1">
      <c r="A4071" s="38"/>
      <c r="B4071" s="44"/>
      <c r="C4071" s="289" t="s">
        <v>28</v>
      </c>
      <c r="D4071" s="289" t="s">
        <v>5576</v>
      </c>
      <c r="E4071" s="17" t="s">
        <v>28</v>
      </c>
      <c r="F4071" s="290">
        <v>0</v>
      </c>
      <c r="G4071" s="38"/>
      <c r="H4071" s="44"/>
    </row>
    <row r="4072" spans="1:8" s="2" customFormat="1" ht="16.8" customHeight="1">
      <c r="A4072" s="38"/>
      <c r="B4072" s="44"/>
      <c r="C4072" s="289" t="s">
        <v>409</v>
      </c>
      <c r="D4072" s="289" t="s">
        <v>5594</v>
      </c>
      <c r="E4072" s="17" t="s">
        <v>28</v>
      </c>
      <c r="F4072" s="290">
        <v>71.64</v>
      </c>
      <c r="G4072" s="38"/>
      <c r="H4072" s="44"/>
    </row>
    <row r="4073" spans="1:8" s="2" customFormat="1" ht="16.8" customHeight="1">
      <c r="A4073" s="38"/>
      <c r="B4073" s="44"/>
      <c r="C4073" s="285" t="s">
        <v>415</v>
      </c>
      <c r="D4073" s="286" t="s">
        <v>415</v>
      </c>
      <c r="E4073" s="287" t="s">
        <v>28</v>
      </c>
      <c r="F4073" s="288">
        <v>83.515</v>
      </c>
      <c r="G4073" s="38"/>
      <c r="H4073" s="44"/>
    </row>
    <row r="4074" spans="1:8" s="2" customFormat="1" ht="16.8" customHeight="1">
      <c r="A4074" s="38"/>
      <c r="B4074" s="44"/>
      <c r="C4074" s="289" t="s">
        <v>28</v>
      </c>
      <c r="D4074" s="289" t="s">
        <v>5576</v>
      </c>
      <c r="E4074" s="17" t="s">
        <v>28</v>
      </c>
      <c r="F4074" s="290">
        <v>0</v>
      </c>
      <c r="G4074" s="38"/>
      <c r="H4074" s="44"/>
    </row>
    <row r="4075" spans="1:8" s="2" customFormat="1" ht="16.8" customHeight="1">
      <c r="A4075" s="38"/>
      <c r="B4075" s="44"/>
      <c r="C4075" s="289" t="s">
        <v>415</v>
      </c>
      <c r="D4075" s="289" t="s">
        <v>5606</v>
      </c>
      <c r="E4075" s="17" t="s">
        <v>28</v>
      </c>
      <c r="F4075" s="290">
        <v>83.515</v>
      </c>
      <c r="G4075" s="38"/>
      <c r="H4075" s="44"/>
    </row>
    <row r="4076" spans="1:8" s="2" customFormat="1" ht="16.8" customHeight="1">
      <c r="A4076" s="38"/>
      <c r="B4076" s="44"/>
      <c r="C4076" s="291" t="s">
        <v>6060</v>
      </c>
      <c r="D4076" s="38"/>
      <c r="E4076" s="38"/>
      <c r="F4076" s="38"/>
      <c r="G4076" s="38"/>
      <c r="H4076" s="44"/>
    </row>
    <row r="4077" spans="1:8" s="2" customFormat="1" ht="16.8" customHeight="1">
      <c r="A4077" s="38"/>
      <c r="B4077" s="44"/>
      <c r="C4077" s="289" t="s">
        <v>750</v>
      </c>
      <c r="D4077" s="289" t="s">
        <v>751</v>
      </c>
      <c r="E4077" s="17" t="s">
        <v>398</v>
      </c>
      <c r="F4077" s="290">
        <v>108.108</v>
      </c>
      <c r="G4077" s="38"/>
      <c r="H4077" s="44"/>
    </row>
    <row r="4078" spans="1:8" s="2" customFormat="1" ht="16.8" customHeight="1">
      <c r="A4078" s="38"/>
      <c r="B4078" s="44"/>
      <c r="C4078" s="285" t="s">
        <v>2498</v>
      </c>
      <c r="D4078" s="286" t="s">
        <v>2498</v>
      </c>
      <c r="E4078" s="287" t="s">
        <v>28</v>
      </c>
      <c r="F4078" s="288">
        <v>13.538</v>
      </c>
      <c r="G4078" s="38"/>
      <c r="H4078" s="44"/>
    </row>
    <row r="4079" spans="1:8" s="2" customFormat="1" ht="16.8" customHeight="1">
      <c r="A4079" s="38"/>
      <c r="B4079" s="44"/>
      <c r="C4079" s="289" t="s">
        <v>2498</v>
      </c>
      <c r="D4079" s="289" t="s">
        <v>5578</v>
      </c>
      <c r="E4079" s="17" t="s">
        <v>28</v>
      </c>
      <c r="F4079" s="290">
        <v>13.538</v>
      </c>
      <c r="G4079" s="38"/>
      <c r="H4079" s="44"/>
    </row>
    <row r="4080" spans="1:8" s="2" customFormat="1" ht="16.8" customHeight="1">
      <c r="A4080" s="38"/>
      <c r="B4080" s="44"/>
      <c r="C4080" s="291" t="s">
        <v>6060</v>
      </c>
      <c r="D4080" s="38"/>
      <c r="E4080" s="38"/>
      <c r="F4080" s="38"/>
      <c r="G4080" s="38"/>
      <c r="H4080" s="44"/>
    </row>
    <row r="4081" spans="1:8" s="2" customFormat="1" ht="12">
      <c r="A4081" s="38"/>
      <c r="B4081" s="44"/>
      <c r="C4081" s="289" t="s">
        <v>5573</v>
      </c>
      <c r="D4081" s="289" t="s">
        <v>6082</v>
      </c>
      <c r="E4081" s="17" t="s">
        <v>355</v>
      </c>
      <c r="F4081" s="290">
        <v>61.221</v>
      </c>
      <c r="G4081" s="38"/>
      <c r="H4081" s="44"/>
    </row>
    <row r="4082" spans="1:8" s="2" customFormat="1" ht="16.8" customHeight="1">
      <c r="A4082" s="38"/>
      <c r="B4082" s="44"/>
      <c r="C4082" s="285" t="s">
        <v>3817</v>
      </c>
      <c r="D4082" s="286" t="s">
        <v>3817</v>
      </c>
      <c r="E4082" s="287" t="s">
        <v>28</v>
      </c>
      <c r="F4082" s="288">
        <v>0.613</v>
      </c>
      <c r="G4082" s="38"/>
      <c r="H4082" s="44"/>
    </row>
    <row r="4083" spans="1:8" s="2" customFormat="1" ht="16.8" customHeight="1">
      <c r="A4083" s="38"/>
      <c r="B4083" s="44"/>
      <c r="C4083" s="289" t="s">
        <v>3817</v>
      </c>
      <c r="D4083" s="289" t="s">
        <v>5615</v>
      </c>
      <c r="E4083" s="17" t="s">
        <v>28</v>
      </c>
      <c r="F4083" s="290">
        <v>0.613</v>
      </c>
      <c r="G4083" s="38"/>
      <c r="H4083" s="44"/>
    </row>
    <row r="4084" spans="1:8" s="2" customFormat="1" ht="16.8" customHeight="1">
      <c r="A4084" s="38"/>
      <c r="B4084" s="44"/>
      <c r="C4084" s="291" t="s">
        <v>6060</v>
      </c>
      <c r="D4084" s="38"/>
      <c r="E4084" s="38"/>
      <c r="F4084" s="38"/>
      <c r="G4084" s="38"/>
      <c r="H4084" s="44"/>
    </row>
    <row r="4085" spans="1:8" s="2" customFormat="1" ht="16.8" customHeight="1">
      <c r="A4085" s="38"/>
      <c r="B4085" s="44"/>
      <c r="C4085" s="289" t="s">
        <v>758</v>
      </c>
      <c r="D4085" s="289" t="s">
        <v>759</v>
      </c>
      <c r="E4085" s="17" t="s">
        <v>355</v>
      </c>
      <c r="F4085" s="290">
        <v>14.151</v>
      </c>
      <c r="G4085" s="38"/>
      <c r="H4085" s="44"/>
    </row>
    <row r="4086" spans="1:8" s="2" customFormat="1" ht="16.8" customHeight="1">
      <c r="A4086" s="38"/>
      <c r="B4086" s="44"/>
      <c r="C4086" s="285" t="s">
        <v>3823</v>
      </c>
      <c r="D4086" s="286" t="s">
        <v>3823</v>
      </c>
      <c r="E4086" s="287" t="s">
        <v>28</v>
      </c>
      <c r="F4086" s="288">
        <v>23.98</v>
      </c>
      <c r="G4086" s="38"/>
      <c r="H4086" s="44"/>
    </row>
    <row r="4087" spans="1:8" s="2" customFormat="1" ht="16.8" customHeight="1">
      <c r="A4087" s="38"/>
      <c r="B4087" s="44"/>
      <c r="C4087" s="289" t="s">
        <v>3823</v>
      </c>
      <c r="D4087" s="289" t="s">
        <v>5597</v>
      </c>
      <c r="E4087" s="17" t="s">
        <v>28</v>
      </c>
      <c r="F4087" s="290">
        <v>23.98</v>
      </c>
      <c r="G4087" s="38"/>
      <c r="H4087" s="44"/>
    </row>
    <row r="4088" spans="1:8" s="2" customFormat="1" ht="16.8" customHeight="1">
      <c r="A4088" s="38"/>
      <c r="B4088" s="44"/>
      <c r="C4088" s="291" t="s">
        <v>6060</v>
      </c>
      <c r="D4088" s="38"/>
      <c r="E4088" s="38"/>
      <c r="F4088" s="38"/>
      <c r="G4088" s="38"/>
      <c r="H4088" s="44"/>
    </row>
    <row r="4089" spans="1:8" s="2" customFormat="1" ht="12">
      <c r="A4089" s="38"/>
      <c r="B4089" s="44"/>
      <c r="C4089" s="289" t="s">
        <v>5618</v>
      </c>
      <c r="D4089" s="289" t="s">
        <v>6083</v>
      </c>
      <c r="E4089" s="17" t="s">
        <v>398</v>
      </c>
      <c r="F4089" s="290">
        <v>95.62</v>
      </c>
      <c r="G4089" s="38"/>
      <c r="H4089" s="44"/>
    </row>
    <row r="4090" spans="1:8" s="2" customFormat="1" ht="16.8" customHeight="1">
      <c r="A4090" s="38"/>
      <c r="B4090" s="44"/>
      <c r="C4090" s="285" t="s">
        <v>3910</v>
      </c>
      <c r="D4090" s="286" t="s">
        <v>3910</v>
      </c>
      <c r="E4090" s="287" t="s">
        <v>28</v>
      </c>
      <c r="F4090" s="288">
        <v>-4.08</v>
      </c>
      <c r="G4090" s="38"/>
      <c r="H4090" s="44"/>
    </row>
    <row r="4091" spans="1:8" s="2" customFormat="1" ht="16.8" customHeight="1">
      <c r="A4091" s="38"/>
      <c r="B4091" s="44"/>
      <c r="C4091" s="289" t="s">
        <v>3910</v>
      </c>
      <c r="D4091" s="289" t="s">
        <v>5663</v>
      </c>
      <c r="E4091" s="17" t="s">
        <v>28</v>
      </c>
      <c r="F4091" s="290">
        <v>-4.08</v>
      </c>
      <c r="G4091" s="38"/>
      <c r="H4091" s="44"/>
    </row>
    <row r="4092" spans="1:8" s="2" customFormat="1" ht="16.8" customHeight="1">
      <c r="A4092" s="38"/>
      <c r="B4092" s="44"/>
      <c r="C4092" s="291" t="s">
        <v>6060</v>
      </c>
      <c r="D4092" s="38"/>
      <c r="E4092" s="38"/>
      <c r="F4092" s="38"/>
      <c r="G4092" s="38"/>
      <c r="H4092" s="44"/>
    </row>
    <row r="4093" spans="1:8" s="2" customFormat="1" ht="16.8" customHeight="1">
      <c r="A4093" s="38"/>
      <c r="B4093" s="44"/>
      <c r="C4093" s="289" t="s">
        <v>5659</v>
      </c>
      <c r="D4093" s="289" t="s">
        <v>5660</v>
      </c>
      <c r="E4093" s="17" t="s">
        <v>534</v>
      </c>
      <c r="F4093" s="290">
        <v>17.85</v>
      </c>
      <c r="G4093" s="38"/>
      <c r="H4093" s="44"/>
    </row>
    <row r="4094" spans="1:8" s="2" customFormat="1" ht="16.8" customHeight="1">
      <c r="A4094" s="38"/>
      <c r="B4094" s="44"/>
      <c r="C4094" s="285" t="s">
        <v>5571</v>
      </c>
      <c r="D4094" s="286" t="s">
        <v>5571</v>
      </c>
      <c r="E4094" s="287" t="s">
        <v>28</v>
      </c>
      <c r="F4094" s="288">
        <v>0.329</v>
      </c>
      <c r="G4094" s="38"/>
      <c r="H4094" s="44"/>
    </row>
    <row r="4095" spans="1:8" s="2" customFormat="1" ht="16.8" customHeight="1">
      <c r="A4095" s="38"/>
      <c r="B4095" s="44"/>
      <c r="C4095" s="289" t="s">
        <v>5571</v>
      </c>
      <c r="D4095" s="289" t="s">
        <v>5674</v>
      </c>
      <c r="E4095" s="17" t="s">
        <v>28</v>
      </c>
      <c r="F4095" s="290">
        <v>0.329</v>
      </c>
      <c r="G4095" s="38"/>
      <c r="H4095" s="44"/>
    </row>
    <row r="4096" spans="1:8" s="2" customFormat="1" ht="16.8" customHeight="1">
      <c r="A4096" s="38"/>
      <c r="B4096" s="44"/>
      <c r="C4096" s="291" t="s">
        <v>6060</v>
      </c>
      <c r="D4096" s="38"/>
      <c r="E4096" s="38"/>
      <c r="F4096" s="38"/>
      <c r="G4096" s="38"/>
      <c r="H4096" s="44"/>
    </row>
    <row r="4097" spans="1:8" s="2" customFormat="1" ht="16.8" customHeight="1">
      <c r="A4097" s="38"/>
      <c r="B4097" s="44"/>
      <c r="C4097" s="289" t="s">
        <v>2303</v>
      </c>
      <c r="D4097" s="289" t="s">
        <v>2304</v>
      </c>
      <c r="E4097" s="17" t="s">
        <v>355</v>
      </c>
      <c r="F4097" s="290">
        <v>2.704</v>
      </c>
      <c r="G4097" s="38"/>
      <c r="H4097" s="44"/>
    </row>
    <row r="4098" spans="1:8" s="2" customFormat="1" ht="16.8" customHeight="1">
      <c r="A4098" s="38"/>
      <c r="B4098" s="44"/>
      <c r="C4098" s="285" t="s">
        <v>2535</v>
      </c>
      <c r="D4098" s="286" t="s">
        <v>2535</v>
      </c>
      <c r="E4098" s="287" t="s">
        <v>28</v>
      </c>
      <c r="F4098" s="288">
        <v>-14.151</v>
      </c>
      <c r="G4098" s="38"/>
      <c r="H4098" s="44"/>
    </row>
    <row r="4099" spans="1:8" s="2" customFormat="1" ht="16.8" customHeight="1">
      <c r="A4099" s="38"/>
      <c r="B4099" s="44"/>
      <c r="C4099" s="289" t="s">
        <v>2535</v>
      </c>
      <c r="D4099" s="289" t="s">
        <v>5587</v>
      </c>
      <c r="E4099" s="17" t="s">
        <v>28</v>
      </c>
      <c r="F4099" s="290">
        <v>-14.151</v>
      </c>
      <c r="G4099" s="38"/>
      <c r="H4099" s="44"/>
    </row>
    <row r="4100" spans="1:8" s="2" customFormat="1" ht="16.8" customHeight="1">
      <c r="A4100" s="38"/>
      <c r="B4100" s="44"/>
      <c r="C4100" s="291" t="s">
        <v>6060</v>
      </c>
      <c r="D4100" s="38"/>
      <c r="E4100" s="38"/>
      <c r="F4100" s="38"/>
      <c r="G4100" s="38"/>
      <c r="H4100" s="44"/>
    </row>
    <row r="4101" spans="1:8" s="2" customFormat="1" ht="12">
      <c r="A4101" s="38"/>
      <c r="B4101" s="44"/>
      <c r="C4101" s="289" t="s">
        <v>5043</v>
      </c>
      <c r="D4101" s="289" t="s">
        <v>453</v>
      </c>
      <c r="E4101" s="17" t="s">
        <v>355</v>
      </c>
      <c r="F4101" s="290">
        <v>47.07</v>
      </c>
      <c r="G4101" s="38"/>
      <c r="H4101" s="44"/>
    </row>
    <row r="4102" spans="1:8" s="2" customFormat="1" ht="16.8" customHeight="1">
      <c r="A4102" s="38"/>
      <c r="B4102" s="44"/>
      <c r="C4102" s="285" t="s">
        <v>144</v>
      </c>
      <c r="D4102" s="286" t="s">
        <v>144</v>
      </c>
      <c r="E4102" s="287" t="s">
        <v>28</v>
      </c>
      <c r="F4102" s="288">
        <v>23.75</v>
      </c>
      <c r="G4102" s="38"/>
      <c r="H4102" s="44"/>
    </row>
    <row r="4103" spans="1:8" s="2" customFormat="1" ht="16.8" customHeight="1">
      <c r="A4103" s="38"/>
      <c r="B4103" s="44"/>
      <c r="C4103" s="289" t="s">
        <v>144</v>
      </c>
      <c r="D4103" s="289" t="s">
        <v>5595</v>
      </c>
      <c r="E4103" s="17" t="s">
        <v>28</v>
      </c>
      <c r="F4103" s="290">
        <v>23.75</v>
      </c>
      <c r="G4103" s="38"/>
      <c r="H4103" s="44"/>
    </row>
    <row r="4104" spans="1:8" s="2" customFormat="1" ht="16.8" customHeight="1">
      <c r="A4104" s="38"/>
      <c r="B4104" s="44"/>
      <c r="C4104" s="291" t="s">
        <v>6060</v>
      </c>
      <c r="D4104" s="38"/>
      <c r="E4104" s="38"/>
      <c r="F4104" s="38"/>
      <c r="G4104" s="38"/>
      <c r="H4104" s="44"/>
    </row>
    <row r="4105" spans="1:8" s="2" customFormat="1" ht="16.8" customHeight="1">
      <c r="A4105" s="38"/>
      <c r="B4105" s="44"/>
      <c r="C4105" s="289" t="s">
        <v>478</v>
      </c>
      <c r="D4105" s="289" t="s">
        <v>479</v>
      </c>
      <c r="E4105" s="17" t="s">
        <v>398</v>
      </c>
      <c r="F4105" s="290">
        <v>119.983</v>
      </c>
      <c r="G4105" s="38"/>
      <c r="H4105" s="44"/>
    </row>
    <row r="4106" spans="1:8" s="2" customFormat="1" ht="16.8" customHeight="1">
      <c r="A4106" s="38"/>
      <c r="B4106" s="44"/>
      <c r="C4106" s="285" t="s">
        <v>2581</v>
      </c>
      <c r="D4106" s="286" t="s">
        <v>2581</v>
      </c>
      <c r="E4106" s="287" t="s">
        <v>28</v>
      </c>
      <c r="F4106" s="288">
        <v>24.593</v>
      </c>
      <c r="G4106" s="38"/>
      <c r="H4106" s="44"/>
    </row>
    <row r="4107" spans="1:8" s="2" customFormat="1" ht="16.8" customHeight="1">
      <c r="A4107" s="38"/>
      <c r="B4107" s="44"/>
      <c r="C4107" s="289" t="s">
        <v>2581</v>
      </c>
      <c r="D4107" s="289" t="s">
        <v>5607</v>
      </c>
      <c r="E4107" s="17" t="s">
        <v>28</v>
      </c>
      <c r="F4107" s="290">
        <v>24.593</v>
      </c>
      <c r="G4107" s="38"/>
      <c r="H4107" s="44"/>
    </row>
    <row r="4108" spans="1:8" s="2" customFormat="1" ht="16.8" customHeight="1">
      <c r="A4108" s="38"/>
      <c r="B4108" s="44"/>
      <c r="C4108" s="291" t="s">
        <v>6060</v>
      </c>
      <c r="D4108" s="38"/>
      <c r="E4108" s="38"/>
      <c r="F4108" s="38"/>
      <c r="G4108" s="38"/>
      <c r="H4108" s="44"/>
    </row>
    <row r="4109" spans="1:8" s="2" customFormat="1" ht="16.8" customHeight="1">
      <c r="A4109" s="38"/>
      <c r="B4109" s="44"/>
      <c r="C4109" s="289" t="s">
        <v>750</v>
      </c>
      <c r="D4109" s="289" t="s">
        <v>751</v>
      </c>
      <c r="E4109" s="17" t="s">
        <v>398</v>
      </c>
      <c r="F4109" s="290">
        <v>108.108</v>
      </c>
      <c r="G4109" s="38"/>
      <c r="H4109" s="44"/>
    </row>
    <row r="4110" spans="1:8" s="2" customFormat="1" ht="16.8" customHeight="1">
      <c r="A4110" s="38"/>
      <c r="B4110" s="44"/>
      <c r="C4110" s="285" t="s">
        <v>2500</v>
      </c>
      <c r="D4110" s="286" t="s">
        <v>2500</v>
      </c>
      <c r="E4110" s="287" t="s">
        <v>28</v>
      </c>
      <c r="F4110" s="288">
        <v>6.235</v>
      </c>
      <c r="G4110" s="38"/>
      <c r="H4110" s="44"/>
    </row>
    <row r="4111" spans="1:8" s="2" customFormat="1" ht="16.8" customHeight="1">
      <c r="A4111" s="38"/>
      <c r="B4111" s="44"/>
      <c r="C4111" s="289" t="s">
        <v>2500</v>
      </c>
      <c r="D4111" s="289" t="s">
        <v>5579</v>
      </c>
      <c r="E4111" s="17" t="s">
        <v>28</v>
      </c>
      <c r="F4111" s="290">
        <v>6.235</v>
      </c>
      <c r="G4111" s="38"/>
      <c r="H4111" s="44"/>
    </row>
    <row r="4112" spans="1:8" s="2" customFormat="1" ht="16.8" customHeight="1">
      <c r="A4112" s="38"/>
      <c r="B4112" s="44"/>
      <c r="C4112" s="291" t="s">
        <v>6060</v>
      </c>
      <c r="D4112" s="38"/>
      <c r="E4112" s="38"/>
      <c r="F4112" s="38"/>
      <c r="G4112" s="38"/>
      <c r="H4112" s="44"/>
    </row>
    <row r="4113" spans="1:8" s="2" customFormat="1" ht="12">
      <c r="A4113" s="38"/>
      <c r="B4113" s="44"/>
      <c r="C4113" s="289" t="s">
        <v>5573</v>
      </c>
      <c r="D4113" s="289" t="s">
        <v>6082</v>
      </c>
      <c r="E4113" s="17" t="s">
        <v>355</v>
      </c>
      <c r="F4113" s="290">
        <v>61.221</v>
      </c>
      <c r="G4113" s="38"/>
      <c r="H4113" s="44"/>
    </row>
    <row r="4114" spans="1:8" s="2" customFormat="1" ht="16.8" customHeight="1">
      <c r="A4114" s="38"/>
      <c r="B4114" s="44"/>
      <c r="C4114" s="285" t="s">
        <v>5616</v>
      </c>
      <c r="D4114" s="286" t="s">
        <v>5616</v>
      </c>
      <c r="E4114" s="287" t="s">
        <v>28</v>
      </c>
      <c r="F4114" s="288">
        <v>14.151</v>
      </c>
      <c r="G4114" s="38"/>
      <c r="H4114" s="44"/>
    </row>
    <row r="4115" spans="1:8" s="2" customFormat="1" ht="16.8" customHeight="1">
      <c r="A4115" s="38"/>
      <c r="B4115" s="44"/>
      <c r="C4115" s="289" t="s">
        <v>5616</v>
      </c>
      <c r="D4115" s="289" t="s">
        <v>5617</v>
      </c>
      <c r="E4115" s="17" t="s">
        <v>28</v>
      </c>
      <c r="F4115" s="290">
        <v>14.151</v>
      </c>
      <c r="G4115" s="38"/>
      <c r="H4115" s="44"/>
    </row>
    <row r="4116" spans="1:8" s="2" customFormat="1" ht="16.8" customHeight="1">
      <c r="A4116" s="38"/>
      <c r="B4116" s="44"/>
      <c r="C4116" s="285" t="s">
        <v>5015</v>
      </c>
      <c r="D4116" s="286" t="s">
        <v>5015</v>
      </c>
      <c r="E4116" s="287" t="s">
        <v>28</v>
      </c>
      <c r="F4116" s="288">
        <v>95.62</v>
      </c>
      <c r="G4116" s="38"/>
      <c r="H4116" s="44"/>
    </row>
    <row r="4117" spans="1:8" s="2" customFormat="1" ht="16.8" customHeight="1">
      <c r="A4117" s="38"/>
      <c r="B4117" s="44"/>
      <c r="C4117" s="289" t="s">
        <v>5015</v>
      </c>
      <c r="D4117" s="289" t="s">
        <v>5621</v>
      </c>
      <c r="E4117" s="17" t="s">
        <v>28</v>
      </c>
      <c r="F4117" s="290">
        <v>95.62</v>
      </c>
      <c r="G4117" s="38"/>
      <c r="H4117" s="44"/>
    </row>
    <row r="4118" spans="1:8" s="2" customFormat="1" ht="16.8" customHeight="1">
      <c r="A4118" s="38"/>
      <c r="B4118" s="44"/>
      <c r="C4118" s="285" t="s">
        <v>5281</v>
      </c>
      <c r="D4118" s="286" t="s">
        <v>5281</v>
      </c>
      <c r="E4118" s="287" t="s">
        <v>28</v>
      </c>
      <c r="F4118" s="288">
        <v>-26.52</v>
      </c>
      <c r="G4118" s="38"/>
      <c r="H4118" s="44"/>
    </row>
    <row r="4119" spans="1:8" s="2" customFormat="1" ht="16.8" customHeight="1">
      <c r="A4119" s="38"/>
      <c r="B4119" s="44"/>
      <c r="C4119" s="289" t="s">
        <v>5281</v>
      </c>
      <c r="D4119" s="289" t="s">
        <v>5664</v>
      </c>
      <c r="E4119" s="17" t="s">
        <v>28</v>
      </c>
      <c r="F4119" s="290">
        <v>-26.52</v>
      </c>
      <c r="G4119" s="38"/>
      <c r="H4119" s="44"/>
    </row>
    <row r="4120" spans="1:8" s="2" customFormat="1" ht="16.8" customHeight="1">
      <c r="A4120" s="38"/>
      <c r="B4120" s="44"/>
      <c r="C4120" s="291" t="s">
        <v>6060</v>
      </c>
      <c r="D4120" s="38"/>
      <c r="E4120" s="38"/>
      <c r="F4120" s="38"/>
      <c r="G4120" s="38"/>
      <c r="H4120" s="44"/>
    </row>
    <row r="4121" spans="1:8" s="2" customFormat="1" ht="16.8" customHeight="1">
      <c r="A4121" s="38"/>
      <c r="B4121" s="44"/>
      <c r="C4121" s="289" t="s">
        <v>5659</v>
      </c>
      <c r="D4121" s="289" t="s">
        <v>5660</v>
      </c>
      <c r="E4121" s="17" t="s">
        <v>534</v>
      </c>
      <c r="F4121" s="290">
        <v>17.85</v>
      </c>
      <c r="G4121" s="38"/>
      <c r="H4121" s="44"/>
    </row>
    <row r="4122" spans="1:8" s="2" customFormat="1" ht="16.8" customHeight="1">
      <c r="A4122" s="38"/>
      <c r="B4122" s="44"/>
      <c r="C4122" s="285" t="s">
        <v>5675</v>
      </c>
      <c r="D4122" s="286" t="s">
        <v>5675</v>
      </c>
      <c r="E4122" s="287" t="s">
        <v>28</v>
      </c>
      <c r="F4122" s="288">
        <v>2.704</v>
      </c>
      <c r="G4122" s="38"/>
      <c r="H4122" s="44"/>
    </row>
    <row r="4123" spans="1:8" s="2" customFormat="1" ht="16.8" customHeight="1">
      <c r="A4123" s="38"/>
      <c r="B4123" s="44"/>
      <c r="C4123" s="289" t="s">
        <v>5675</v>
      </c>
      <c r="D4123" s="289" t="s">
        <v>5676</v>
      </c>
      <c r="E4123" s="17" t="s">
        <v>28</v>
      </c>
      <c r="F4123" s="290">
        <v>2.704</v>
      </c>
      <c r="G4123" s="38"/>
      <c r="H4123" s="44"/>
    </row>
    <row r="4124" spans="1:8" s="2" customFormat="1" ht="16.8" customHeight="1">
      <c r="A4124" s="38"/>
      <c r="B4124" s="44"/>
      <c r="C4124" s="285" t="s">
        <v>2537</v>
      </c>
      <c r="D4124" s="286" t="s">
        <v>2537</v>
      </c>
      <c r="E4124" s="287" t="s">
        <v>28</v>
      </c>
      <c r="F4124" s="288">
        <v>47.07</v>
      </c>
      <c r="G4124" s="38"/>
      <c r="H4124" s="44"/>
    </row>
    <row r="4125" spans="1:8" s="2" customFormat="1" ht="16.8" customHeight="1">
      <c r="A4125" s="38"/>
      <c r="B4125" s="44"/>
      <c r="C4125" s="289" t="s">
        <v>2537</v>
      </c>
      <c r="D4125" s="289" t="s">
        <v>5588</v>
      </c>
      <c r="E4125" s="17" t="s">
        <v>28</v>
      </c>
      <c r="F4125" s="290">
        <v>47.07</v>
      </c>
      <c r="G4125" s="38"/>
      <c r="H4125" s="44"/>
    </row>
    <row r="4126" spans="1:8" s="2" customFormat="1" ht="16.8" customHeight="1">
      <c r="A4126" s="38"/>
      <c r="B4126" s="44"/>
      <c r="C4126" s="285" t="s">
        <v>403</v>
      </c>
      <c r="D4126" s="286" t="s">
        <v>403</v>
      </c>
      <c r="E4126" s="287" t="s">
        <v>28</v>
      </c>
      <c r="F4126" s="288">
        <v>95.39</v>
      </c>
      <c r="G4126" s="38"/>
      <c r="H4126" s="44"/>
    </row>
    <row r="4127" spans="1:8" s="2" customFormat="1" ht="16.8" customHeight="1">
      <c r="A4127" s="38"/>
      <c r="B4127" s="44"/>
      <c r="C4127" s="289" t="s">
        <v>403</v>
      </c>
      <c r="D4127" s="289" t="s">
        <v>5596</v>
      </c>
      <c r="E4127" s="17" t="s">
        <v>28</v>
      </c>
      <c r="F4127" s="290">
        <v>95.39</v>
      </c>
      <c r="G4127" s="38"/>
      <c r="H4127" s="44"/>
    </row>
    <row r="4128" spans="1:8" s="2" customFormat="1" ht="16.8" customHeight="1">
      <c r="A4128" s="38"/>
      <c r="B4128" s="44"/>
      <c r="C4128" s="285" t="s">
        <v>2583</v>
      </c>
      <c r="D4128" s="286" t="s">
        <v>2583</v>
      </c>
      <c r="E4128" s="287" t="s">
        <v>28</v>
      </c>
      <c r="F4128" s="288">
        <v>108.108</v>
      </c>
      <c r="G4128" s="38"/>
      <c r="H4128" s="44"/>
    </row>
    <row r="4129" spans="1:8" s="2" customFormat="1" ht="16.8" customHeight="1">
      <c r="A4129" s="38"/>
      <c r="B4129" s="44"/>
      <c r="C4129" s="289" t="s">
        <v>2583</v>
      </c>
      <c r="D4129" s="289" t="s">
        <v>5608</v>
      </c>
      <c r="E4129" s="17" t="s">
        <v>28</v>
      </c>
      <c r="F4129" s="290">
        <v>108.108</v>
      </c>
      <c r="G4129" s="38"/>
      <c r="H4129" s="44"/>
    </row>
    <row r="4130" spans="1:8" s="2" customFormat="1" ht="16.8" customHeight="1">
      <c r="A4130" s="38"/>
      <c r="B4130" s="44"/>
      <c r="C4130" s="285" t="s">
        <v>2502</v>
      </c>
      <c r="D4130" s="286" t="s">
        <v>2502</v>
      </c>
      <c r="E4130" s="287" t="s">
        <v>28</v>
      </c>
      <c r="F4130" s="288">
        <v>0.613</v>
      </c>
      <c r="G4130" s="38"/>
      <c r="H4130" s="44"/>
    </row>
    <row r="4131" spans="1:8" s="2" customFormat="1" ht="16.8" customHeight="1">
      <c r="A4131" s="38"/>
      <c r="B4131" s="44"/>
      <c r="C4131" s="289" t="s">
        <v>2502</v>
      </c>
      <c r="D4131" s="289" t="s">
        <v>5580</v>
      </c>
      <c r="E4131" s="17" t="s">
        <v>28</v>
      </c>
      <c r="F4131" s="290">
        <v>0.613</v>
      </c>
      <c r="G4131" s="38"/>
      <c r="H4131" s="44"/>
    </row>
    <row r="4132" spans="1:8" s="2" customFormat="1" ht="16.8" customHeight="1">
      <c r="A4132" s="38"/>
      <c r="B4132" s="44"/>
      <c r="C4132" s="291" t="s">
        <v>6060</v>
      </c>
      <c r="D4132" s="38"/>
      <c r="E4132" s="38"/>
      <c r="F4132" s="38"/>
      <c r="G4132" s="38"/>
      <c r="H4132" s="44"/>
    </row>
    <row r="4133" spans="1:8" s="2" customFormat="1" ht="12">
      <c r="A4133" s="38"/>
      <c r="B4133" s="44"/>
      <c r="C4133" s="289" t="s">
        <v>5573</v>
      </c>
      <c r="D4133" s="289" t="s">
        <v>6082</v>
      </c>
      <c r="E4133" s="17" t="s">
        <v>355</v>
      </c>
      <c r="F4133" s="290">
        <v>61.221</v>
      </c>
      <c r="G4133" s="38"/>
      <c r="H4133" s="44"/>
    </row>
    <row r="4134" spans="1:8" s="2" customFormat="1" ht="16.8" customHeight="1">
      <c r="A4134" s="38"/>
      <c r="B4134" s="44"/>
      <c r="C4134" s="285" t="s">
        <v>5186</v>
      </c>
      <c r="D4134" s="286" t="s">
        <v>5186</v>
      </c>
      <c r="E4134" s="287" t="s">
        <v>28</v>
      </c>
      <c r="F4134" s="288">
        <v>17.85</v>
      </c>
      <c r="G4134" s="38"/>
      <c r="H4134" s="44"/>
    </row>
    <row r="4135" spans="1:8" s="2" customFormat="1" ht="16.8" customHeight="1">
      <c r="A4135" s="38"/>
      <c r="B4135" s="44"/>
      <c r="C4135" s="289" t="s">
        <v>5186</v>
      </c>
      <c r="D4135" s="289" t="s">
        <v>5665</v>
      </c>
      <c r="E4135" s="17" t="s">
        <v>28</v>
      </c>
      <c r="F4135" s="290">
        <v>17.85</v>
      </c>
      <c r="G4135" s="38"/>
      <c r="H4135" s="44"/>
    </row>
    <row r="4136" spans="1:8" s="2" customFormat="1" ht="16.8" customHeight="1">
      <c r="A4136" s="38"/>
      <c r="B4136" s="44"/>
      <c r="C4136" s="285" t="s">
        <v>5563</v>
      </c>
      <c r="D4136" s="286" t="s">
        <v>5563</v>
      </c>
      <c r="E4136" s="287" t="s">
        <v>28</v>
      </c>
      <c r="F4136" s="288">
        <v>23.98</v>
      </c>
      <c r="G4136" s="38"/>
      <c r="H4136" s="44"/>
    </row>
    <row r="4137" spans="1:8" s="2" customFormat="1" ht="16.8" customHeight="1">
      <c r="A4137" s="38"/>
      <c r="B4137" s="44"/>
      <c r="C4137" s="289" t="s">
        <v>5563</v>
      </c>
      <c r="D4137" s="289" t="s">
        <v>5597</v>
      </c>
      <c r="E4137" s="17" t="s">
        <v>28</v>
      </c>
      <c r="F4137" s="290">
        <v>23.98</v>
      </c>
      <c r="G4137" s="38"/>
      <c r="H4137" s="44"/>
    </row>
    <row r="4138" spans="1:8" s="2" customFormat="1" ht="16.8" customHeight="1">
      <c r="A4138" s="38"/>
      <c r="B4138" s="44"/>
      <c r="C4138" s="291" t="s">
        <v>6060</v>
      </c>
      <c r="D4138" s="38"/>
      <c r="E4138" s="38"/>
      <c r="F4138" s="38"/>
      <c r="G4138" s="38"/>
      <c r="H4138" s="44"/>
    </row>
    <row r="4139" spans="1:8" s="2" customFormat="1" ht="16.8" customHeight="1">
      <c r="A4139" s="38"/>
      <c r="B4139" s="44"/>
      <c r="C4139" s="289" t="s">
        <v>478</v>
      </c>
      <c r="D4139" s="289" t="s">
        <v>479</v>
      </c>
      <c r="E4139" s="17" t="s">
        <v>398</v>
      </c>
      <c r="F4139" s="290">
        <v>119.983</v>
      </c>
      <c r="G4139" s="38"/>
      <c r="H4139" s="44"/>
    </row>
    <row r="4140" spans="1:8" s="2" customFormat="1" ht="16.8" customHeight="1">
      <c r="A4140" s="38"/>
      <c r="B4140" s="44"/>
      <c r="C4140" s="285" t="s">
        <v>2504</v>
      </c>
      <c r="D4140" s="286" t="s">
        <v>2504</v>
      </c>
      <c r="E4140" s="287" t="s">
        <v>28</v>
      </c>
      <c r="F4140" s="288">
        <v>61.221</v>
      </c>
      <c r="G4140" s="38"/>
      <c r="H4140" s="44"/>
    </row>
    <row r="4141" spans="1:8" s="2" customFormat="1" ht="16.8" customHeight="1">
      <c r="A4141" s="38"/>
      <c r="B4141" s="44"/>
      <c r="C4141" s="289" t="s">
        <v>2504</v>
      </c>
      <c r="D4141" s="289" t="s">
        <v>5581</v>
      </c>
      <c r="E4141" s="17" t="s">
        <v>28</v>
      </c>
      <c r="F4141" s="290">
        <v>61.221</v>
      </c>
      <c r="G4141" s="38"/>
      <c r="H4141" s="44"/>
    </row>
    <row r="4142" spans="1:8" s="2" customFormat="1" ht="16.8" customHeight="1">
      <c r="A4142" s="38"/>
      <c r="B4142" s="44"/>
      <c r="C4142" s="285" t="s">
        <v>5565</v>
      </c>
      <c r="D4142" s="286" t="s">
        <v>5565</v>
      </c>
      <c r="E4142" s="287" t="s">
        <v>28</v>
      </c>
      <c r="F4142" s="288">
        <v>0.613</v>
      </c>
      <c r="G4142" s="38"/>
      <c r="H4142" s="44"/>
    </row>
    <row r="4143" spans="1:8" s="2" customFormat="1" ht="16.8" customHeight="1">
      <c r="A4143" s="38"/>
      <c r="B4143" s="44"/>
      <c r="C4143" s="289" t="s">
        <v>5565</v>
      </c>
      <c r="D4143" s="289" t="s">
        <v>5580</v>
      </c>
      <c r="E4143" s="17" t="s">
        <v>28</v>
      </c>
      <c r="F4143" s="290">
        <v>0.613</v>
      </c>
      <c r="G4143" s="38"/>
      <c r="H4143" s="44"/>
    </row>
    <row r="4144" spans="1:8" s="2" customFormat="1" ht="16.8" customHeight="1">
      <c r="A4144" s="38"/>
      <c r="B4144" s="44"/>
      <c r="C4144" s="291" t="s">
        <v>6060</v>
      </c>
      <c r="D4144" s="38"/>
      <c r="E4144" s="38"/>
      <c r="F4144" s="38"/>
      <c r="G4144" s="38"/>
      <c r="H4144" s="44"/>
    </row>
    <row r="4145" spans="1:8" s="2" customFormat="1" ht="16.8" customHeight="1">
      <c r="A4145" s="38"/>
      <c r="B4145" s="44"/>
      <c r="C4145" s="289" t="s">
        <v>478</v>
      </c>
      <c r="D4145" s="289" t="s">
        <v>479</v>
      </c>
      <c r="E4145" s="17" t="s">
        <v>398</v>
      </c>
      <c r="F4145" s="290">
        <v>119.983</v>
      </c>
      <c r="G4145" s="38"/>
      <c r="H4145" s="44"/>
    </row>
    <row r="4146" spans="1:8" s="2" customFormat="1" ht="16.8" customHeight="1">
      <c r="A4146" s="38"/>
      <c r="B4146" s="44"/>
      <c r="C4146" s="285" t="s">
        <v>5598</v>
      </c>
      <c r="D4146" s="286" t="s">
        <v>5598</v>
      </c>
      <c r="E4146" s="287" t="s">
        <v>28</v>
      </c>
      <c r="F4146" s="288">
        <v>24.593</v>
      </c>
      <c r="G4146" s="38"/>
      <c r="H4146" s="44"/>
    </row>
    <row r="4147" spans="1:8" s="2" customFormat="1" ht="16.8" customHeight="1">
      <c r="A4147" s="38"/>
      <c r="B4147" s="44"/>
      <c r="C4147" s="289" t="s">
        <v>5598</v>
      </c>
      <c r="D4147" s="289" t="s">
        <v>5599</v>
      </c>
      <c r="E4147" s="17" t="s">
        <v>28</v>
      </c>
      <c r="F4147" s="290">
        <v>24.593</v>
      </c>
      <c r="G4147" s="38"/>
      <c r="H4147" s="44"/>
    </row>
    <row r="4148" spans="1:8" s="2" customFormat="1" ht="16.8" customHeight="1">
      <c r="A4148" s="38"/>
      <c r="B4148" s="44"/>
      <c r="C4148" s="285" t="s">
        <v>5600</v>
      </c>
      <c r="D4148" s="286" t="s">
        <v>5600</v>
      </c>
      <c r="E4148" s="287" t="s">
        <v>28</v>
      </c>
      <c r="F4148" s="288">
        <v>119.983</v>
      </c>
      <c r="G4148" s="38"/>
      <c r="H4148" s="44"/>
    </row>
    <row r="4149" spans="1:8" s="2" customFormat="1" ht="16.8" customHeight="1">
      <c r="A4149" s="38"/>
      <c r="B4149" s="44"/>
      <c r="C4149" s="289" t="s">
        <v>5600</v>
      </c>
      <c r="D4149" s="289" t="s">
        <v>5601</v>
      </c>
      <c r="E4149" s="17" t="s">
        <v>28</v>
      </c>
      <c r="F4149" s="290">
        <v>119.983</v>
      </c>
      <c r="G4149" s="38"/>
      <c r="H4149" s="44"/>
    </row>
    <row r="4150" spans="1:8" s="2" customFormat="1" ht="26.4" customHeight="1">
      <c r="A4150" s="38"/>
      <c r="B4150" s="44"/>
      <c r="C4150" s="284" t="s">
        <v>6084</v>
      </c>
      <c r="D4150" s="284" t="s">
        <v>122</v>
      </c>
      <c r="E4150" s="38"/>
      <c r="F4150" s="38"/>
      <c r="G4150" s="38"/>
      <c r="H4150" s="44"/>
    </row>
    <row r="4151" spans="1:8" s="2" customFormat="1" ht="16.8" customHeight="1">
      <c r="A4151" s="38"/>
      <c r="B4151" s="44"/>
      <c r="C4151" s="285" t="s">
        <v>360</v>
      </c>
      <c r="D4151" s="286" t="s">
        <v>360</v>
      </c>
      <c r="E4151" s="287" t="s">
        <v>28</v>
      </c>
      <c r="F4151" s="288">
        <v>18.326</v>
      </c>
      <c r="G4151" s="38"/>
      <c r="H4151" s="44"/>
    </row>
    <row r="4152" spans="1:8" s="2" customFormat="1" ht="16.8" customHeight="1">
      <c r="A4152" s="38"/>
      <c r="B4152" s="44"/>
      <c r="C4152" s="289" t="s">
        <v>28</v>
      </c>
      <c r="D4152" s="289" t="s">
        <v>5576</v>
      </c>
      <c r="E4152" s="17" t="s">
        <v>28</v>
      </c>
      <c r="F4152" s="290">
        <v>0</v>
      </c>
      <c r="G4152" s="38"/>
      <c r="H4152" s="44"/>
    </row>
    <row r="4153" spans="1:8" s="2" customFormat="1" ht="16.8" customHeight="1">
      <c r="A4153" s="38"/>
      <c r="B4153" s="44"/>
      <c r="C4153" s="289" t="s">
        <v>360</v>
      </c>
      <c r="D4153" s="289" t="s">
        <v>5683</v>
      </c>
      <c r="E4153" s="17" t="s">
        <v>28</v>
      </c>
      <c r="F4153" s="290">
        <v>18.326</v>
      </c>
      <c r="G4153" s="38"/>
      <c r="H4153" s="44"/>
    </row>
    <row r="4154" spans="1:8" s="2" customFormat="1" ht="16.8" customHeight="1">
      <c r="A4154" s="38"/>
      <c r="B4154" s="44"/>
      <c r="C4154" s="285" t="s">
        <v>421</v>
      </c>
      <c r="D4154" s="286" t="s">
        <v>421</v>
      </c>
      <c r="E4154" s="287" t="s">
        <v>28</v>
      </c>
      <c r="F4154" s="288">
        <v>32.15</v>
      </c>
      <c r="G4154" s="38"/>
      <c r="H4154" s="44"/>
    </row>
    <row r="4155" spans="1:8" s="2" customFormat="1" ht="16.8" customHeight="1">
      <c r="A4155" s="38"/>
      <c r="B4155" s="44"/>
      <c r="C4155" s="289" t="s">
        <v>421</v>
      </c>
      <c r="D4155" s="289" t="s">
        <v>5695</v>
      </c>
      <c r="E4155" s="17" t="s">
        <v>28</v>
      </c>
      <c r="F4155" s="290">
        <v>32.15</v>
      </c>
      <c r="G4155" s="38"/>
      <c r="H4155" s="44"/>
    </row>
    <row r="4156" spans="1:8" s="2" customFormat="1" ht="16.8" customHeight="1">
      <c r="A4156" s="38"/>
      <c r="B4156" s="44"/>
      <c r="C4156" s="285" t="s">
        <v>426</v>
      </c>
      <c r="D4156" s="286" t="s">
        <v>426</v>
      </c>
      <c r="E4156" s="287" t="s">
        <v>28</v>
      </c>
      <c r="F4156" s="288">
        <v>22.5</v>
      </c>
      <c r="G4156" s="38"/>
      <c r="H4156" s="44"/>
    </row>
    <row r="4157" spans="1:8" s="2" customFormat="1" ht="16.8" customHeight="1">
      <c r="A4157" s="38"/>
      <c r="B4157" s="44"/>
      <c r="C4157" s="289" t="s">
        <v>426</v>
      </c>
      <c r="D4157" s="289" t="s">
        <v>5693</v>
      </c>
      <c r="E4157" s="17" t="s">
        <v>28</v>
      </c>
      <c r="F4157" s="290">
        <v>22.5</v>
      </c>
      <c r="G4157" s="38"/>
      <c r="H4157" s="44"/>
    </row>
    <row r="4158" spans="1:8" s="2" customFormat="1" ht="16.8" customHeight="1">
      <c r="A4158" s="38"/>
      <c r="B4158" s="44"/>
      <c r="C4158" s="285" t="s">
        <v>432</v>
      </c>
      <c r="D4158" s="286" t="s">
        <v>432</v>
      </c>
      <c r="E4158" s="287" t="s">
        <v>28</v>
      </c>
      <c r="F4158" s="288">
        <v>23.175</v>
      </c>
      <c r="G4158" s="38"/>
      <c r="H4158" s="44"/>
    </row>
    <row r="4159" spans="1:8" s="2" customFormat="1" ht="16.8" customHeight="1">
      <c r="A4159" s="38"/>
      <c r="B4159" s="44"/>
      <c r="C4159" s="289" t="s">
        <v>432</v>
      </c>
      <c r="D4159" s="289" t="s">
        <v>5699</v>
      </c>
      <c r="E4159" s="17" t="s">
        <v>28</v>
      </c>
      <c r="F4159" s="290">
        <v>23.175</v>
      </c>
      <c r="G4159" s="38"/>
      <c r="H4159" s="44"/>
    </row>
    <row r="4160" spans="1:8" s="2" customFormat="1" ht="16.8" customHeight="1">
      <c r="A4160" s="38"/>
      <c r="B4160" s="44"/>
      <c r="C4160" s="285" t="s">
        <v>437</v>
      </c>
      <c r="D4160" s="286" t="s">
        <v>437</v>
      </c>
      <c r="E4160" s="287" t="s">
        <v>28</v>
      </c>
      <c r="F4160" s="288">
        <v>21.8</v>
      </c>
      <c r="G4160" s="38"/>
      <c r="H4160" s="44"/>
    </row>
    <row r="4161" spans="1:8" s="2" customFormat="1" ht="16.8" customHeight="1">
      <c r="A4161" s="38"/>
      <c r="B4161" s="44"/>
      <c r="C4161" s="289" t="s">
        <v>28</v>
      </c>
      <c r="D4161" s="289" t="s">
        <v>5576</v>
      </c>
      <c r="E4161" s="17" t="s">
        <v>28</v>
      </c>
      <c r="F4161" s="290">
        <v>0</v>
      </c>
      <c r="G4161" s="38"/>
      <c r="H4161" s="44"/>
    </row>
    <row r="4162" spans="1:8" s="2" customFormat="1" ht="16.8" customHeight="1">
      <c r="A4162" s="38"/>
      <c r="B4162" s="44"/>
      <c r="C4162" s="289" t="s">
        <v>437</v>
      </c>
      <c r="D4162" s="289" t="s">
        <v>5701</v>
      </c>
      <c r="E4162" s="17" t="s">
        <v>28</v>
      </c>
      <c r="F4162" s="290">
        <v>21.8</v>
      </c>
      <c r="G4162" s="38"/>
      <c r="H4162" s="44"/>
    </row>
    <row r="4163" spans="1:8" s="2" customFormat="1" ht="16.8" customHeight="1">
      <c r="A4163" s="38"/>
      <c r="B4163" s="44"/>
      <c r="C4163" s="285" t="s">
        <v>442</v>
      </c>
      <c r="D4163" s="286" t="s">
        <v>442</v>
      </c>
      <c r="E4163" s="287" t="s">
        <v>28</v>
      </c>
      <c r="F4163" s="288">
        <v>2.04</v>
      </c>
      <c r="G4163" s="38"/>
      <c r="H4163" s="44"/>
    </row>
    <row r="4164" spans="1:8" s="2" customFormat="1" ht="16.8" customHeight="1">
      <c r="A4164" s="38"/>
      <c r="B4164" s="44"/>
      <c r="C4164" s="289" t="s">
        <v>28</v>
      </c>
      <c r="D4164" s="289" t="s">
        <v>5576</v>
      </c>
      <c r="E4164" s="17" t="s">
        <v>28</v>
      </c>
      <c r="F4164" s="290">
        <v>0</v>
      </c>
      <c r="G4164" s="38"/>
      <c r="H4164" s="44"/>
    </row>
    <row r="4165" spans="1:8" s="2" customFormat="1" ht="16.8" customHeight="1">
      <c r="A4165" s="38"/>
      <c r="B4165" s="44"/>
      <c r="C4165" s="289" t="s">
        <v>442</v>
      </c>
      <c r="D4165" s="289" t="s">
        <v>5703</v>
      </c>
      <c r="E4165" s="17" t="s">
        <v>28</v>
      </c>
      <c r="F4165" s="290">
        <v>2.04</v>
      </c>
      <c r="G4165" s="38"/>
      <c r="H4165" s="44"/>
    </row>
    <row r="4166" spans="1:8" s="2" customFormat="1" ht="16.8" customHeight="1">
      <c r="A4166" s="38"/>
      <c r="B4166" s="44"/>
      <c r="C4166" s="285" t="s">
        <v>446</v>
      </c>
      <c r="D4166" s="286" t="s">
        <v>446</v>
      </c>
      <c r="E4166" s="287" t="s">
        <v>28</v>
      </c>
      <c r="F4166" s="288">
        <v>2.04</v>
      </c>
      <c r="G4166" s="38"/>
      <c r="H4166" s="44"/>
    </row>
    <row r="4167" spans="1:8" s="2" customFormat="1" ht="16.8" customHeight="1">
      <c r="A4167" s="38"/>
      <c r="B4167" s="44"/>
      <c r="C4167" s="289" t="s">
        <v>28</v>
      </c>
      <c r="D4167" s="289" t="s">
        <v>5576</v>
      </c>
      <c r="E4167" s="17" t="s">
        <v>28</v>
      </c>
      <c r="F4167" s="290">
        <v>0</v>
      </c>
      <c r="G4167" s="38"/>
      <c r="H4167" s="44"/>
    </row>
    <row r="4168" spans="1:8" s="2" customFormat="1" ht="16.8" customHeight="1">
      <c r="A4168" s="38"/>
      <c r="B4168" s="44"/>
      <c r="C4168" s="289" t="s">
        <v>446</v>
      </c>
      <c r="D4168" s="289" t="s">
        <v>5703</v>
      </c>
      <c r="E4168" s="17" t="s">
        <v>28</v>
      </c>
      <c r="F4168" s="290">
        <v>2.04</v>
      </c>
      <c r="G4168" s="38"/>
      <c r="H4168" s="44"/>
    </row>
    <row r="4169" spans="1:8" s="2" customFormat="1" ht="16.8" customHeight="1">
      <c r="A4169" s="38"/>
      <c r="B4169" s="44"/>
      <c r="C4169" s="285" t="s">
        <v>455</v>
      </c>
      <c r="D4169" s="286" t="s">
        <v>455</v>
      </c>
      <c r="E4169" s="287" t="s">
        <v>28</v>
      </c>
      <c r="F4169" s="288">
        <v>22.236</v>
      </c>
      <c r="G4169" s="38"/>
      <c r="H4169" s="44"/>
    </row>
    <row r="4170" spans="1:8" s="2" customFormat="1" ht="16.8" customHeight="1">
      <c r="A4170" s="38"/>
      <c r="B4170" s="44"/>
      <c r="C4170" s="289" t="s">
        <v>455</v>
      </c>
      <c r="D4170" s="289" t="s">
        <v>5706</v>
      </c>
      <c r="E4170" s="17" t="s">
        <v>28</v>
      </c>
      <c r="F4170" s="290">
        <v>22.236</v>
      </c>
      <c r="G4170" s="38"/>
      <c r="H4170" s="44"/>
    </row>
    <row r="4171" spans="1:8" s="2" customFormat="1" ht="16.8" customHeight="1">
      <c r="A4171" s="38"/>
      <c r="B4171" s="44"/>
      <c r="C4171" s="291" t="s">
        <v>6060</v>
      </c>
      <c r="D4171" s="38"/>
      <c r="E4171" s="38"/>
      <c r="F4171" s="38"/>
      <c r="G4171" s="38"/>
      <c r="H4171" s="44"/>
    </row>
    <row r="4172" spans="1:8" s="2" customFormat="1" ht="16.8" customHeight="1">
      <c r="A4172" s="38"/>
      <c r="B4172" s="44"/>
      <c r="C4172" s="289" t="s">
        <v>5659</v>
      </c>
      <c r="D4172" s="289" t="s">
        <v>5660</v>
      </c>
      <c r="E4172" s="17" t="s">
        <v>534</v>
      </c>
      <c r="F4172" s="290">
        <v>18.156</v>
      </c>
      <c r="G4172" s="38"/>
      <c r="H4172" s="44"/>
    </row>
    <row r="4173" spans="1:8" s="2" customFormat="1" ht="16.8" customHeight="1">
      <c r="A4173" s="38"/>
      <c r="B4173" s="44"/>
      <c r="C4173" s="285" t="s">
        <v>465</v>
      </c>
      <c r="D4173" s="286" t="s">
        <v>465</v>
      </c>
      <c r="E4173" s="287" t="s">
        <v>28</v>
      </c>
      <c r="F4173" s="288">
        <v>1.09</v>
      </c>
      <c r="G4173" s="38"/>
      <c r="H4173" s="44"/>
    </row>
    <row r="4174" spans="1:8" s="2" customFormat="1" ht="16.8" customHeight="1">
      <c r="A4174" s="38"/>
      <c r="B4174" s="44"/>
      <c r="C4174" s="289" t="s">
        <v>465</v>
      </c>
      <c r="D4174" s="289" t="s">
        <v>5709</v>
      </c>
      <c r="E4174" s="17" t="s">
        <v>28</v>
      </c>
      <c r="F4174" s="290">
        <v>1.09</v>
      </c>
      <c r="G4174" s="38"/>
      <c r="H4174" s="44"/>
    </row>
    <row r="4175" spans="1:8" s="2" customFormat="1" ht="16.8" customHeight="1">
      <c r="A4175" s="38"/>
      <c r="B4175" s="44"/>
      <c r="C4175" s="285" t="s">
        <v>365</v>
      </c>
      <c r="D4175" s="286" t="s">
        <v>365</v>
      </c>
      <c r="E4175" s="287" t="s">
        <v>28</v>
      </c>
      <c r="F4175" s="288">
        <v>18.326</v>
      </c>
      <c r="G4175" s="38"/>
      <c r="H4175" s="44"/>
    </row>
    <row r="4176" spans="1:8" s="2" customFormat="1" ht="16.8" customHeight="1">
      <c r="A4176" s="38"/>
      <c r="B4176" s="44"/>
      <c r="C4176" s="289" t="s">
        <v>365</v>
      </c>
      <c r="D4176" s="289" t="s">
        <v>5685</v>
      </c>
      <c r="E4176" s="17" t="s">
        <v>28</v>
      </c>
      <c r="F4176" s="290">
        <v>18.326</v>
      </c>
      <c r="G4176" s="38"/>
      <c r="H4176" s="44"/>
    </row>
    <row r="4177" spans="1:8" s="2" customFormat="1" ht="16.8" customHeight="1">
      <c r="A4177" s="38"/>
      <c r="B4177" s="44"/>
      <c r="C4177" s="285" t="s">
        <v>371</v>
      </c>
      <c r="D4177" s="286" t="s">
        <v>371</v>
      </c>
      <c r="E4177" s="287" t="s">
        <v>28</v>
      </c>
      <c r="F4177" s="288">
        <v>18.326</v>
      </c>
      <c r="G4177" s="38"/>
      <c r="H4177" s="44"/>
    </row>
    <row r="4178" spans="1:8" s="2" customFormat="1" ht="16.8" customHeight="1">
      <c r="A4178" s="38"/>
      <c r="B4178" s="44"/>
      <c r="C4178" s="289" t="s">
        <v>371</v>
      </c>
      <c r="D4178" s="289" t="s">
        <v>5685</v>
      </c>
      <c r="E4178" s="17" t="s">
        <v>28</v>
      </c>
      <c r="F4178" s="290">
        <v>18.326</v>
      </c>
      <c r="G4178" s="38"/>
      <c r="H4178" s="44"/>
    </row>
    <row r="4179" spans="1:8" s="2" customFormat="1" ht="16.8" customHeight="1">
      <c r="A4179" s="38"/>
      <c r="B4179" s="44"/>
      <c r="C4179" s="285" t="s">
        <v>375</v>
      </c>
      <c r="D4179" s="286" t="s">
        <v>375</v>
      </c>
      <c r="E4179" s="287" t="s">
        <v>28</v>
      </c>
      <c r="F4179" s="288">
        <v>18.326</v>
      </c>
      <c r="G4179" s="38"/>
      <c r="H4179" s="44"/>
    </row>
    <row r="4180" spans="1:8" s="2" customFormat="1" ht="16.8" customHeight="1">
      <c r="A4180" s="38"/>
      <c r="B4180" s="44"/>
      <c r="C4180" s="289" t="s">
        <v>375</v>
      </c>
      <c r="D4180" s="289" t="s">
        <v>5685</v>
      </c>
      <c r="E4180" s="17" t="s">
        <v>28</v>
      </c>
      <c r="F4180" s="290">
        <v>18.326</v>
      </c>
      <c r="G4180" s="38"/>
      <c r="H4180" s="44"/>
    </row>
    <row r="4181" spans="1:8" s="2" customFormat="1" ht="16.8" customHeight="1">
      <c r="A4181" s="38"/>
      <c r="B4181" s="44"/>
      <c r="C4181" s="285" t="s">
        <v>380</v>
      </c>
      <c r="D4181" s="286" t="s">
        <v>380</v>
      </c>
      <c r="E4181" s="287" t="s">
        <v>28</v>
      </c>
      <c r="F4181" s="288">
        <v>18.326</v>
      </c>
      <c r="G4181" s="38"/>
      <c r="H4181" s="44"/>
    </row>
    <row r="4182" spans="1:8" s="2" customFormat="1" ht="16.8" customHeight="1">
      <c r="A4182" s="38"/>
      <c r="B4182" s="44"/>
      <c r="C4182" s="289" t="s">
        <v>380</v>
      </c>
      <c r="D4182" s="289" t="s">
        <v>5685</v>
      </c>
      <c r="E4182" s="17" t="s">
        <v>28</v>
      </c>
      <c r="F4182" s="290">
        <v>18.326</v>
      </c>
      <c r="G4182" s="38"/>
      <c r="H4182" s="44"/>
    </row>
    <row r="4183" spans="1:8" s="2" customFormat="1" ht="16.8" customHeight="1">
      <c r="A4183" s="38"/>
      <c r="B4183" s="44"/>
      <c r="C4183" s="285" t="s">
        <v>389</v>
      </c>
      <c r="D4183" s="286" t="s">
        <v>389</v>
      </c>
      <c r="E4183" s="287" t="s">
        <v>28</v>
      </c>
      <c r="F4183" s="288">
        <v>18.326</v>
      </c>
      <c r="G4183" s="38"/>
      <c r="H4183" s="44"/>
    </row>
    <row r="4184" spans="1:8" s="2" customFormat="1" ht="16.8" customHeight="1">
      <c r="A4184" s="38"/>
      <c r="B4184" s="44"/>
      <c r="C4184" s="289" t="s">
        <v>389</v>
      </c>
      <c r="D4184" s="289" t="s">
        <v>5685</v>
      </c>
      <c r="E4184" s="17" t="s">
        <v>28</v>
      </c>
      <c r="F4184" s="290">
        <v>18.326</v>
      </c>
      <c r="G4184" s="38"/>
      <c r="H4184" s="44"/>
    </row>
    <row r="4185" spans="1:8" s="2" customFormat="1" ht="16.8" customHeight="1">
      <c r="A4185" s="38"/>
      <c r="B4185" s="44"/>
      <c r="C4185" s="285" t="s">
        <v>400</v>
      </c>
      <c r="D4185" s="286" t="s">
        <v>400</v>
      </c>
      <c r="E4185" s="287" t="s">
        <v>28</v>
      </c>
      <c r="F4185" s="288">
        <v>32.15</v>
      </c>
      <c r="G4185" s="38"/>
      <c r="H4185" s="44"/>
    </row>
    <row r="4186" spans="1:8" s="2" customFormat="1" ht="16.8" customHeight="1">
      <c r="A4186" s="38"/>
      <c r="B4186" s="44"/>
      <c r="C4186" s="289" t="s">
        <v>28</v>
      </c>
      <c r="D4186" s="289" t="s">
        <v>5576</v>
      </c>
      <c r="E4186" s="17" t="s">
        <v>28</v>
      </c>
      <c r="F4186" s="290">
        <v>0</v>
      </c>
      <c r="G4186" s="38"/>
      <c r="H4186" s="44"/>
    </row>
    <row r="4187" spans="1:8" s="2" customFormat="1" ht="16.8" customHeight="1">
      <c r="A4187" s="38"/>
      <c r="B4187" s="44"/>
      <c r="C4187" s="289" t="s">
        <v>400</v>
      </c>
      <c r="D4187" s="289" t="s">
        <v>5691</v>
      </c>
      <c r="E4187" s="17" t="s">
        <v>28</v>
      </c>
      <c r="F4187" s="290">
        <v>32.15</v>
      </c>
      <c r="G4187" s="38"/>
      <c r="H4187" s="44"/>
    </row>
    <row r="4188" spans="1:8" s="2" customFormat="1" ht="16.8" customHeight="1">
      <c r="A4188" s="38"/>
      <c r="B4188" s="44"/>
      <c r="C4188" s="285" t="s">
        <v>409</v>
      </c>
      <c r="D4188" s="286" t="s">
        <v>409</v>
      </c>
      <c r="E4188" s="287" t="s">
        <v>28</v>
      </c>
      <c r="F4188" s="288">
        <v>22.5</v>
      </c>
      <c r="G4188" s="38"/>
      <c r="H4188" s="44"/>
    </row>
    <row r="4189" spans="1:8" s="2" customFormat="1" ht="16.8" customHeight="1">
      <c r="A4189" s="38"/>
      <c r="B4189" s="44"/>
      <c r="C4189" s="289" t="s">
        <v>28</v>
      </c>
      <c r="D4189" s="289" t="s">
        <v>5576</v>
      </c>
      <c r="E4189" s="17" t="s">
        <v>28</v>
      </c>
      <c r="F4189" s="290">
        <v>0</v>
      </c>
      <c r="G4189" s="38"/>
      <c r="H4189" s="44"/>
    </row>
    <row r="4190" spans="1:8" s="2" customFormat="1" ht="16.8" customHeight="1">
      <c r="A4190" s="38"/>
      <c r="B4190" s="44"/>
      <c r="C4190" s="289" t="s">
        <v>409</v>
      </c>
      <c r="D4190" s="289" t="s">
        <v>5693</v>
      </c>
      <c r="E4190" s="17" t="s">
        <v>28</v>
      </c>
      <c r="F4190" s="290">
        <v>22.5</v>
      </c>
      <c r="G4190" s="38"/>
      <c r="H4190" s="44"/>
    </row>
    <row r="4191" spans="1:8" s="2" customFormat="1" ht="16.8" customHeight="1">
      <c r="A4191" s="38"/>
      <c r="B4191" s="44"/>
      <c r="C4191" s="285" t="s">
        <v>415</v>
      </c>
      <c r="D4191" s="286" t="s">
        <v>415</v>
      </c>
      <c r="E4191" s="287" t="s">
        <v>28</v>
      </c>
      <c r="F4191" s="288">
        <v>32.15</v>
      </c>
      <c r="G4191" s="38"/>
      <c r="H4191" s="44"/>
    </row>
    <row r="4192" spans="1:8" s="2" customFormat="1" ht="16.8" customHeight="1">
      <c r="A4192" s="38"/>
      <c r="B4192" s="44"/>
      <c r="C4192" s="289" t="s">
        <v>415</v>
      </c>
      <c r="D4192" s="289" t="s">
        <v>5695</v>
      </c>
      <c r="E4192" s="17" t="s">
        <v>28</v>
      </c>
      <c r="F4192" s="290">
        <v>32.15</v>
      </c>
      <c r="G4192" s="38"/>
      <c r="H4192" s="44"/>
    </row>
    <row r="4193" spans="1:8" s="2" customFormat="1" ht="16.8" customHeight="1">
      <c r="A4193" s="38"/>
      <c r="B4193" s="44"/>
      <c r="C4193" s="285" t="s">
        <v>150</v>
      </c>
      <c r="D4193" s="286" t="s">
        <v>150</v>
      </c>
      <c r="E4193" s="287" t="s">
        <v>28</v>
      </c>
      <c r="F4193" s="288">
        <v>-2.04</v>
      </c>
      <c r="G4193" s="38"/>
      <c r="H4193" s="44"/>
    </row>
    <row r="4194" spans="1:8" s="2" customFormat="1" ht="16.8" customHeight="1">
      <c r="A4194" s="38"/>
      <c r="B4194" s="44"/>
      <c r="C4194" s="289" t="s">
        <v>150</v>
      </c>
      <c r="D4194" s="289" t="s">
        <v>5707</v>
      </c>
      <c r="E4194" s="17" t="s">
        <v>28</v>
      </c>
      <c r="F4194" s="290">
        <v>-2.04</v>
      </c>
      <c r="G4194" s="38"/>
      <c r="H4194" s="44"/>
    </row>
    <row r="4195" spans="1:8" s="2" customFormat="1" ht="16.8" customHeight="1">
      <c r="A4195" s="38"/>
      <c r="B4195" s="44"/>
      <c r="C4195" s="291" t="s">
        <v>6060</v>
      </c>
      <c r="D4195" s="38"/>
      <c r="E4195" s="38"/>
      <c r="F4195" s="38"/>
      <c r="G4195" s="38"/>
      <c r="H4195" s="44"/>
    </row>
    <row r="4196" spans="1:8" s="2" customFormat="1" ht="16.8" customHeight="1">
      <c r="A4196" s="38"/>
      <c r="B4196" s="44"/>
      <c r="C4196" s="289" t="s">
        <v>5659</v>
      </c>
      <c r="D4196" s="289" t="s">
        <v>5660</v>
      </c>
      <c r="E4196" s="17" t="s">
        <v>534</v>
      </c>
      <c r="F4196" s="290">
        <v>18.156</v>
      </c>
      <c r="G4196" s="38"/>
      <c r="H4196" s="44"/>
    </row>
    <row r="4197" spans="1:8" s="2" customFormat="1" ht="16.8" customHeight="1">
      <c r="A4197" s="38"/>
      <c r="B4197" s="44"/>
      <c r="C4197" s="285" t="s">
        <v>153</v>
      </c>
      <c r="D4197" s="286" t="s">
        <v>153</v>
      </c>
      <c r="E4197" s="287" t="s">
        <v>28</v>
      </c>
      <c r="F4197" s="288">
        <v>-2.04</v>
      </c>
      <c r="G4197" s="38"/>
      <c r="H4197" s="44"/>
    </row>
    <row r="4198" spans="1:8" s="2" customFormat="1" ht="16.8" customHeight="1">
      <c r="A4198" s="38"/>
      <c r="B4198" s="44"/>
      <c r="C4198" s="289" t="s">
        <v>153</v>
      </c>
      <c r="D4198" s="289" t="s">
        <v>5707</v>
      </c>
      <c r="E4198" s="17" t="s">
        <v>28</v>
      </c>
      <c r="F4198" s="290">
        <v>-2.04</v>
      </c>
      <c r="G4198" s="38"/>
      <c r="H4198" s="44"/>
    </row>
    <row r="4199" spans="1:8" s="2" customFormat="1" ht="16.8" customHeight="1">
      <c r="A4199" s="38"/>
      <c r="B4199" s="44"/>
      <c r="C4199" s="291" t="s">
        <v>6060</v>
      </c>
      <c r="D4199" s="38"/>
      <c r="E4199" s="38"/>
      <c r="F4199" s="38"/>
      <c r="G4199" s="38"/>
      <c r="H4199" s="44"/>
    </row>
    <row r="4200" spans="1:8" s="2" customFormat="1" ht="16.8" customHeight="1">
      <c r="A4200" s="38"/>
      <c r="B4200" s="44"/>
      <c r="C4200" s="289" t="s">
        <v>5659</v>
      </c>
      <c r="D4200" s="289" t="s">
        <v>5660</v>
      </c>
      <c r="E4200" s="17" t="s">
        <v>534</v>
      </c>
      <c r="F4200" s="290">
        <v>18.156</v>
      </c>
      <c r="G4200" s="38"/>
      <c r="H4200" s="44"/>
    </row>
    <row r="4201" spans="1:8" s="2" customFormat="1" ht="16.8" customHeight="1">
      <c r="A4201" s="38"/>
      <c r="B4201" s="44"/>
      <c r="C4201" s="285" t="s">
        <v>459</v>
      </c>
      <c r="D4201" s="286" t="s">
        <v>459</v>
      </c>
      <c r="E4201" s="287" t="s">
        <v>28</v>
      </c>
      <c r="F4201" s="288">
        <v>18.156</v>
      </c>
      <c r="G4201" s="38"/>
      <c r="H4201" s="44"/>
    </row>
    <row r="4202" spans="1:8" s="2" customFormat="1" ht="16.8" customHeight="1">
      <c r="A4202" s="38"/>
      <c r="B4202" s="44"/>
      <c r="C4202" s="289" t="s">
        <v>459</v>
      </c>
      <c r="D4202" s="289" t="s">
        <v>460</v>
      </c>
      <c r="E4202" s="17" t="s">
        <v>28</v>
      </c>
      <c r="F4202" s="290">
        <v>18.156</v>
      </c>
      <c r="G4202" s="38"/>
      <c r="H4202" s="44"/>
    </row>
    <row r="4203" spans="1:8" s="2" customFormat="1" ht="26.4" customHeight="1">
      <c r="A4203" s="38"/>
      <c r="B4203" s="44"/>
      <c r="C4203" s="284" t="s">
        <v>6085</v>
      </c>
      <c r="D4203" s="284" t="s">
        <v>125</v>
      </c>
      <c r="E4203" s="38"/>
      <c r="F4203" s="38"/>
      <c r="G4203" s="38"/>
      <c r="H4203" s="44"/>
    </row>
    <row r="4204" spans="1:8" s="2" customFormat="1" ht="16.8" customHeight="1">
      <c r="A4204" s="38"/>
      <c r="B4204" s="44"/>
      <c r="C4204" s="285" t="s">
        <v>360</v>
      </c>
      <c r="D4204" s="286" t="s">
        <v>360</v>
      </c>
      <c r="E4204" s="287" t="s">
        <v>28</v>
      </c>
      <c r="F4204" s="288">
        <v>5.255</v>
      </c>
      <c r="G4204" s="38"/>
      <c r="H4204" s="44"/>
    </row>
    <row r="4205" spans="1:8" s="2" customFormat="1" ht="16.8" customHeight="1">
      <c r="A4205" s="38"/>
      <c r="B4205" s="44"/>
      <c r="C4205" s="289" t="s">
        <v>28</v>
      </c>
      <c r="D4205" s="289" t="s">
        <v>5726</v>
      </c>
      <c r="E4205" s="17" t="s">
        <v>28</v>
      </c>
      <c r="F4205" s="290">
        <v>0</v>
      </c>
      <c r="G4205" s="38"/>
      <c r="H4205" s="44"/>
    </row>
    <row r="4206" spans="1:8" s="2" customFormat="1" ht="16.8" customHeight="1">
      <c r="A4206" s="38"/>
      <c r="B4206" s="44"/>
      <c r="C4206" s="289" t="s">
        <v>360</v>
      </c>
      <c r="D4206" s="289" t="s">
        <v>5727</v>
      </c>
      <c r="E4206" s="17" t="s">
        <v>28</v>
      </c>
      <c r="F4206" s="290">
        <v>5.255</v>
      </c>
      <c r="G4206" s="38"/>
      <c r="H4206" s="44"/>
    </row>
    <row r="4207" spans="1:8" s="2" customFormat="1" ht="16.8" customHeight="1">
      <c r="A4207" s="38"/>
      <c r="B4207" s="44"/>
      <c r="C4207" s="291" t="s">
        <v>6060</v>
      </c>
      <c r="D4207" s="38"/>
      <c r="E4207" s="38"/>
      <c r="F4207" s="38"/>
      <c r="G4207" s="38"/>
      <c r="H4207" s="44"/>
    </row>
    <row r="4208" spans="1:8" s="2" customFormat="1" ht="12">
      <c r="A4208" s="38"/>
      <c r="B4208" s="44"/>
      <c r="C4208" s="289" t="s">
        <v>5723</v>
      </c>
      <c r="D4208" s="289" t="s">
        <v>5724</v>
      </c>
      <c r="E4208" s="17" t="s">
        <v>355</v>
      </c>
      <c r="F4208" s="290">
        <v>14.543</v>
      </c>
      <c r="G4208" s="38"/>
      <c r="H4208" s="44"/>
    </row>
    <row r="4209" spans="1:8" s="2" customFormat="1" ht="16.8" customHeight="1">
      <c r="A4209" s="38"/>
      <c r="B4209" s="44"/>
      <c r="C4209" s="285" t="s">
        <v>421</v>
      </c>
      <c r="D4209" s="286" t="s">
        <v>421</v>
      </c>
      <c r="E4209" s="287" t="s">
        <v>28</v>
      </c>
      <c r="F4209" s="288">
        <v>33.19</v>
      </c>
      <c r="G4209" s="38"/>
      <c r="H4209" s="44"/>
    </row>
    <row r="4210" spans="1:8" s="2" customFormat="1" ht="16.8" customHeight="1">
      <c r="A4210" s="38"/>
      <c r="B4210" s="44"/>
      <c r="C4210" s="289" t="s">
        <v>421</v>
      </c>
      <c r="D4210" s="289" t="s">
        <v>5758</v>
      </c>
      <c r="E4210" s="17" t="s">
        <v>28</v>
      </c>
      <c r="F4210" s="290">
        <v>33.19</v>
      </c>
      <c r="G4210" s="38"/>
      <c r="H4210" s="44"/>
    </row>
    <row r="4211" spans="1:8" s="2" customFormat="1" ht="16.8" customHeight="1">
      <c r="A4211" s="38"/>
      <c r="B4211" s="44"/>
      <c r="C4211" s="285" t="s">
        <v>426</v>
      </c>
      <c r="D4211" s="286" t="s">
        <v>426</v>
      </c>
      <c r="E4211" s="287" t="s">
        <v>28</v>
      </c>
      <c r="F4211" s="288">
        <v>33.19</v>
      </c>
      <c r="G4211" s="38"/>
      <c r="H4211" s="44"/>
    </row>
    <row r="4212" spans="1:8" s="2" customFormat="1" ht="16.8" customHeight="1">
      <c r="A4212" s="38"/>
      <c r="B4212" s="44"/>
      <c r="C4212" s="289" t="s">
        <v>426</v>
      </c>
      <c r="D4212" s="289" t="s">
        <v>5758</v>
      </c>
      <c r="E4212" s="17" t="s">
        <v>28</v>
      </c>
      <c r="F4212" s="290">
        <v>33.19</v>
      </c>
      <c r="G4212" s="38"/>
      <c r="H4212" s="44"/>
    </row>
    <row r="4213" spans="1:8" s="2" customFormat="1" ht="16.8" customHeight="1">
      <c r="A4213" s="38"/>
      <c r="B4213" s="44"/>
      <c r="C4213" s="285" t="s">
        <v>432</v>
      </c>
      <c r="D4213" s="286" t="s">
        <v>432</v>
      </c>
      <c r="E4213" s="287" t="s">
        <v>28</v>
      </c>
      <c r="F4213" s="288">
        <v>33.19</v>
      </c>
      <c r="G4213" s="38"/>
      <c r="H4213" s="44"/>
    </row>
    <row r="4214" spans="1:8" s="2" customFormat="1" ht="16.8" customHeight="1">
      <c r="A4214" s="38"/>
      <c r="B4214" s="44"/>
      <c r="C4214" s="289" t="s">
        <v>432</v>
      </c>
      <c r="D4214" s="289" t="s">
        <v>5758</v>
      </c>
      <c r="E4214" s="17" t="s">
        <v>28</v>
      </c>
      <c r="F4214" s="290">
        <v>33.19</v>
      </c>
      <c r="G4214" s="38"/>
      <c r="H4214" s="44"/>
    </row>
    <row r="4215" spans="1:8" s="2" customFormat="1" ht="16.8" customHeight="1">
      <c r="A4215" s="38"/>
      <c r="B4215" s="44"/>
      <c r="C4215" s="285" t="s">
        <v>437</v>
      </c>
      <c r="D4215" s="286" t="s">
        <v>437</v>
      </c>
      <c r="E4215" s="287" t="s">
        <v>28</v>
      </c>
      <c r="F4215" s="288">
        <v>4.668</v>
      </c>
      <c r="G4215" s="38"/>
      <c r="H4215" s="44"/>
    </row>
    <row r="4216" spans="1:8" s="2" customFormat="1" ht="16.8" customHeight="1">
      <c r="A4216" s="38"/>
      <c r="B4216" s="44"/>
      <c r="C4216" s="289" t="s">
        <v>28</v>
      </c>
      <c r="D4216" s="289" t="s">
        <v>5726</v>
      </c>
      <c r="E4216" s="17" t="s">
        <v>28</v>
      </c>
      <c r="F4216" s="290">
        <v>0</v>
      </c>
      <c r="G4216" s="38"/>
      <c r="H4216" s="44"/>
    </row>
    <row r="4217" spans="1:8" s="2" customFormat="1" ht="16.8" customHeight="1">
      <c r="A4217" s="38"/>
      <c r="B4217" s="44"/>
      <c r="C4217" s="289" t="s">
        <v>437</v>
      </c>
      <c r="D4217" s="289" t="s">
        <v>5765</v>
      </c>
      <c r="E4217" s="17" t="s">
        <v>28</v>
      </c>
      <c r="F4217" s="290">
        <v>4.668</v>
      </c>
      <c r="G4217" s="38"/>
      <c r="H4217" s="44"/>
    </row>
    <row r="4218" spans="1:8" s="2" customFormat="1" ht="16.8" customHeight="1">
      <c r="A4218" s="38"/>
      <c r="B4218" s="44"/>
      <c r="C4218" s="285" t="s">
        <v>442</v>
      </c>
      <c r="D4218" s="286" t="s">
        <v>442</v>
      </c>
      <c r="E4218" s="287" t="s">
        <v>28</v>
      </c>
      <c r="F4218" s="288">
        <v>18.119</v>
      </c>
      <c r="G4218" s="38"/>
      <c r="H4218" s="44"/>
    </row>
    <row r="4219" spans="1:8" s="2" customFormat="1" ht="16.8" customHeight="1">
      <c r="A4219" s="38"/>
      <c r="B4219" s="44"/>
      <c r="C4219" s="289" t="s">
        <v>28</v>
      </c>
      <c r="D4219" s="289" t="s">
        <v>5726</v>
      </c>
      <c r="E4219" s="17" t="s">
        <v>28</v>
      </c>
      <c r="F4219" s="290">
        <v>0</v>
      </c>
      <c r="G4219" s="38"/>
      <c r="H4219" s="44"/>
    </row>
    <row r="4220" spans="1:8" s="2" customFormat="1" ht="16.8" customHeight="1">
      <c r="A4220" s="38"/>
      <c r="B4220" s="44"/>
      <c r="C4220" s="289" t="s">
        <v>442</v>
      </c>
      <c r="D4220" s="289" t="s">
        <v>5769</v>
      </c>
      <c r="E4220" s="17" t="s">
        <v>28</v>
      </c>
      <c r="F4220" s="290">
        <v>18.119</v>
      </c>
      <c r="G4220" s="38"/>
      <c r="H4220" s="44"/>
    </row>
    <row r="4221" spans="1:8" s="2" customFormat="1" ht="16.8" customHeight="1">
      <c r="A4221" s="38"/>
      <c r="B4221" s="44"/>
      <c r="C4221" s="285" t="s">
        <v>446</v>
      </c>
      <c r="D4221" s="286" t="s">
        <v>446</v>
      </c>
      <c r="E4221" s="287" t="s">
        <v>28</v>
      </c>
      <c r="F4221" s="288">
        <v>22.902</v>
      </c>
      <c r="G4221" s="38"/>
      <c r="H4221" s="44"/>
    </row>
    <row r="4222" spans="1:8" s="2" customFormat="1" ht="16.8" customHeight="1">
      <c r="A4222" s="38"/>
      <c r="B4222" s="44"/>
      <c r="C4222" s="289" t="s">
        <v>28</v>
      </c>
      <c r="D4222" s="289" t="s">
        <v>5726</v>
      </c>
      <c r="E4222" s="17" t="s">
        <v>28</v>
      </c>
      <c r="F4222" s="290">
        <v>0</v>
      </c>
      <c r="G4222" s="38"/>
      <c r="H4222" s="44"/>
    </row>
    <row r="4223" spans="1:8" s="2" customFormat="1" ht="16.8" customHeight="1">
      <c r="A4223" s="38"/>
      <c r="B4223" s="44"/>
      <c r="C4223" s="289" t="s">
        <v>446</v>
      </c>
      <c r="D4223" s="289" t="s">
        <v>5773</v>
      </c>
      <c r="E4223" s="17" t="s">
        <v>28</v>
      </c>
      <c r="F4223" s="290">
        <v>22.902</v>
      </c>
      <c r="G4223" s="38"/>
      <c r="H4223" s="44"/>
    </row>
    <row r="4224" spans="1:8" s="2" customFormat="1" ht="16.8" customHeight="1">
      <c r="A4224" s="38"/>
      <c r="B4224" s="44"/>
      <c r="C4224" s="291" t="s">
        <v>6060</v>
      </c>
      <c r="D4224" s="38"/>
      <c r="E4224" s="38"/>
      <c r="F4224" s="38"/>
      <c r="G4224" s="38"/>
      <c r="H4224" s="44"/>
    </row>
    <row r="4225" spans="1:8" s="2" customFormat="1" ht="12">
      <c r="A4225" s="38"/>
      <c r="B4225" s="44"/>
      <c r="C4225" s="289" t="s">
        <v>5770</v>
      </c>
      <c r="D4225" s="289" t="s">
        <v>6086</v>
      </c>
      <c r="E4225" s="17" t="s">
        <v>398</v>
      </c>
      <c r="F4225" s="290">
        <v>22.902</v>
      </c>
      <c r="G4225" s="38"/>
      <c r="H4225" s="44"/>
    </row>
    <row r="4226" spans="1:8" s="2" customFormat="1" ht="16.8" customHeight="1">
      <c r="A4226" s="38"/>
      <c r="B4226" s="44"/>
      <c r="C4226" s="285" t="s">
        <v>455</v>
      </c>
      <c r="D4226" s="286" t="s">
        <v>455</v>
      </c>
      <c r="E4226" s="287" t="s">
        <v>28</v>
      </c>
      <c r="F4226" s="288">
        <v>22.902</v>
      </c>
      <c r="G4226" s="38"/>
      <c r="H4226" s="44"/>
    </row>
    <row r="4227" spans="1:8" s="2" customFormat="1" ht="16.8" customHeight="1">
      <c r="A4227" s="38"/>
      <c r="B4227" s="44"/>
      <c r="C4227" s="289" t="s">
        <v>455</v>
      </c>
      <c r="D4227" s="289" t="s">
        <v>5777</v>
      </c>
      <c r="E4227" s="17" t="s">
        <v>28</v>
      </c>
      <c r="F4227" s="290">
        <v>22.902</v>
      </c>
      <c r="G4227" s="38"/>
      <c r="H4227" s="44"/>
    </row>
    <row r="4228" spans="1:8" s="2" customFormat="1" ht="16.8" customHeight="1">
      <c r="A4228" s="38"/>
      <c r="B4228" s="44"/>
      <c r="C4228" s="285" t="s">
        <v>465</v>
      </c>
      <c r="D4228" s="286" t="s">
        <v>465</v>
      </c>
      <c r="E4228" s="287" t="s">
        <v>28</v>
      </c>
      <c r="F4228" s="288">
        <v>0.021</v>
      </c>
      <c r="G4228" s="38"/>
      <c r="H4228" s="44"/>
    </row>
    <row r="4229" spans="1:8" s="2" customFormat="1" ht="16.8" customHeight="1">
      <c r="A4229" s="38"/>
      <c r="B4229" s="44"/>
      <c r="C4229" s="289" t="s">
        <v>28</v>
      </c>
      <c r="D4229" s="289" t="s">
        <v>5726</v>
      </c>
      <c r="E4229" s="17" t="s">
        <v>28</v>
      </c>
      <c r="F4229" s="290">
        <v>0</v>
      </c>
      <c r="G4229" s="38"/>
      <c r="H4229" s="44"/>
    </row>
    <row r="4230" spans="1:8" s="2" customFormat="1" ht="16.8" customHeight="1">
      <c r="A4230" s="38"/>
      <c r="B4230" s="44"/>
      <c r="C4230" s="289" t="s">
        <v>465</v>
      </c>
      <c r="D4230" s="289" t="s">
        <v>5779</v>
      </c>
      <c r="E4230" s="17" t="s">
        <v>28</v>
      </c>
      <c r="F4230" s="290">
        <v>0.021</v>
      </c>
      <c r="G4230" s="38"/>
      <c r="H4230" s="44"/>
    </row>
    <row r="4231" spans="1:8" s="2" customFormat="1" ht="16.8" customHeight="1">
      <c r="A4231" s="38"/>
      <c r="B4231" s="44"/>
      <c r="C4231" s="291" t="s">
        <v>6060</v>
      </c>
      <c r="D4231" s="38"/>
      <c r="E4231" s="38"/>
      <c r="F4231" s="38"/>
      <c r="G4231" s="38"/>
      <c r="H4231" s="44"/>
    </row>
    <row r="4232" spans="1:8" s="2" customFormat="1" ht="16.8" customHeight="1">
      <c r="A4232" s="38"/>
      <c r="B4232" s="44"/>
      <c r="C4232" s="289" t="s">
        <v>568</v>
      </c>
      <c r="D4232" s="289" t="s">
        <v>569</v>
      </c>
      <c r="E4232" s="17" t="s">
        <v>540</v>
      </c>
      <c r="F4232" s="290">
        <v>0.424</v>
      </c>
      <c r="G4232" s="38"/>
      <c r="H4232" s="44"/>
    </row>
    <row r="4233" spans="1:8" s="2" customFormat="1" ht="16.8" customHeight="1">
      <c r="A4233" s="38"/>
      <c r="B4233" s="44"/>
      <c r="C4233" s="285" t="s">
        <v>471</v>
      </c>
      <c r="D4233" s="286" t="s">
        <v>471</v>
      </c>
      <c r="E4233" s="287" t="s">
        <v>28</v>
      </c>
      <c r="F4233" s="288">
        <v>3.353</v>
      </c>
      <c r="G4233" s="38"/>
      <c r="H4233" s="44"/>
    </row>
    <row r="4234" spans="1:8" s="2" customFormat="1" ht="16.8" customHeight="1">
      <c r="A4234" s="38"/>
      <c r="B4234" s="44"/>
      <c r="C4234" s="289" t="s">
        <v>28</v>
      </c>
      <c r="D4234" s="289" t="s">
        <v>5741</v>
      </c>
      <c r="E4234" s="17" t="s">
        <v>28</v>
      </c>
      <c r="F4234" s="290">
        <v>0</v>
      </c>
      <c r="G4234" s="38"/>
      <c r="H4234" s="44"/>
    </row>
    <row r="4235" spans="1:8" s="2" customFormat="1" ht="16.8" customHeight="1">
      <c r="A4235" s="38"/>
      <c r="B4235" s="44"/>
      <c r="C4235" s="289" t="s">
        <v>28</v>
      </c>
      <c r="D4235" s="289" t="s">
        <v>5742</v>
      </c>
      <c r="E4235" s="17" t="s">
        <v>28</v>
      </c>
      <c r="F4235" s="290">
        <v>0</v>
      </c>
      <c r="G4235" s="38"/>
      <c r="H4235" s="44"/>
    </row>
    <row r="4236" spans="1:8" s="2" customFormat="1" ht="16.8" customHeight="1">
      <c r="A4236" s="38"/>
      <c r="B4236" s="44"/>
      <c r="C4236" s="289" t="s">
        <v>471</v>
      </c>
      <c r="D4236" s="289" t="s">
        <v>5787</v>
      </c>
      <c r="E4236" s="17" t="s">
        <v>28</v>
      </c>
      <c r="F4236" s="290">
        <v>3.353</v>
      </c>
      <c r="G4236" s="38"/>
      <c r="H4236" s="44"/>
    </row>
    <row r="4237" spans="1:8" s="2" customFormat="1" ht="16.8" customHeight="1">
      <c r="A4237" s="38"/>
      <c r="B4237" s="44"/>
      <c r="C4237" s="291" t="s">
        <v>6060</v>
      </c>
      <c r="D4237" s="38"/>
      <c r="E4237" s="38"/>
      <c r="F4237" s="38"/>
      <c r="G4237" s="38"/>
      <c r="H4237" s="44"/>
    </row>
    <row r="4238" spans="1:8" s="2" customFormat="1" ht="16.8" customHeight="1">
      <c r="A4238" s="38"/>
      <c r="B4238" s="44"/>
      <c r="C4238" s="289" t="s">
        <v>5784</v>
      </c>
      <c r="D4238" s="289" t="s">
        <v>5785</v>
      </c>
      <c r="E4238" s="17" t="s">
        <v>355</v>
      </c>
      <c r="F4238" s="290">
        <v>4.247</v>
      </c>
      <c r="G4238" s="38"/>
      <c r="H4238" s="44"/>
    </row>
    <row r="4239" spans="1:8" s="2" customFormat="1" ht="16.8" customHeight="1">
      <c r="A4239" s="38"/>
      <c r="B4239" s="44"/>
      <c r="C4239" s="285" t="s">
        <v>476</v>
      </c>
      <c r="D4239" s="286" t="s">
        <v>476</v>
      </c>
      <c r="E4239" s="287" t="s">
        <v>28</v>
      </c>
      <c r="F4239" s="288">
        <v>16</v>
      </c>
      <c r="G4239" s="38"/>
      <c r="H4239" s="44"/>
    </row>
    <row r="4240" spans="1:8" s="2" customFormat="1" ht="16.8" customHeight="1">
      <c r="A4240" s="38"/>
      <c r="B4240" s="44"/>
      <c r="C4240" s="289" t="s">
        <v>28</v>
      </c>
      <c r="D4240" s="289" t="s">
        <v>5741</v>
      </c>
      <c r="E4240" s="17" t="s">
        <v>28</v>
      </c>
      <c r="F4240" s="290">
        <v>0</v>
      </c>
      <c r="G4240" s="38"/>
      <c r="H4240" s="44"/>
    </row>
    <row r="4241" spans="1:8" s="2" customFormat="1" ht="16.8" customHeight="1">
      <c r="A4241" s="38"/>
      <c r="B4241" s="44"/>
      <c r="C4241" s="289" t="s">
        <v>28</v>
      </c>
      <c r="D4241" s="289" t="s">
        <v>5742</v>
      </c>
      <c r="E4241" s="17" t="s">
        <v>28</v>
      </c>
      <c r="F4241" s="290">
        <v>0</v>
      </c>
      <c r="G4241" s="38"/>
      <c r="H4241" s="44"/>
    </row>
    <row r="4242" spans="1:8" s="2" customFormat="1" ht="16.8" customHeight="1">
      <c r="A4242" s="38"/>
      <c r="B4242" s="44"/>
      <c r="C4242" s="289" t="s">
        <v>476</v>
      </c>
      <c r="D4242" s="289" t="s">
        <v>5792</v>
      </c>
      <c r="E4242" s="17" t="s">
        <v>28</v>
      </c>
      <c r="F4242" s="290">
        <v>16</v>
      </c>
      <c r="G4242" s="38"/>
      <c r="H4242" s="44"/>
    </row>
    <row r="4243" spans="1:8" s="2" customFormat="1" ht="16.8" customHeight="1">
      <c r="A4243" s="38"/>
      <c r="B4243" s="44"/>
      <c r="C4243" s="285" t="s">
        <v>365</v>
      </c>
      <c r="D4243" s="286" t="s">
        <v>365</v>
      </c>
      <c r="E4243" s="287" t="s">
        <v>28</v>
      </c>
      <c r="F4243" s="288">
        <v>14.543</v>
      </c>
      <c r="G4243" s="38"/>
      <c r="H4243" s="44"/>
    </row>
    <row r="4244" spans="1:8" s="2" customFormat="1" ht="16.8" customHeight="1">
      <c r="A4244" s="38"/>
      <c r="B4244" s="44"/>
      <c r="C4244" s="289" t="s">
        <v>365</v>
      </c>
      <c r="D4244" s="289" t="s">
        <v>5733</v>
      </c>
      <c r="E4244" s="17" t="s">
        <v>28</v>
      </c>
      <c r="F4244" s="290">
        <v>14.543</v>
      </c>
      <c r="G4244" s="38"/>
      <c r="H4244" s="44"/>
    </row>
    <row r="4245" spans="1:8" s="2" customFormat="1" ht="16.8" customHeight="1">
      <c r="A4245" s="38"/>
      <c r="B4245" s="44"/>
      <c r="C4245" s="285" t="s">
        <v>481</v>
      </c>
      <c r="D4245" s="286" t="s">
        <v>481</v>
      </c>
      <c r="E4245" s="287" t="s">
        <v>28</v>
      </c>
      <c r="F4245" s="288">
        <v>16</v>
      </c>
      <c r="G4245" s="38"/>
      <c r="H4245" s="44"/>
    </row>
    <row r="4246" spans="1:8" s="2" customFormat="1" ht="16.8" customHeight="1">
      <c r="A4246" s="38"/>
      <c r="B4246" s="44"/>
      <c r="C4246" s="289" t="s">
        <v>481</v>
      </c>
      <c r="D4246" s="289" t="s">
        <v>451</v>
      </c>
      <c r="E4246" s="17" t="s">
        <v>28</v>
      </c>
      <c r="F4246" s="290">
        <v>16</v>
      </c>
      <c r="G4246" s="38"/>
      <c r="H4246" s="44"/>
    </row>
    <row r="4247" spans="1:8" s="2" customFormat="1" ht="16.8" customHeight="1">
      <c r="A4247" s="38"/>
      <c r="B4247" s="44"/>
      <c r="C4247" s="285" t="s">
        <v>497</v>
      </c>
      <c r="D4247" s="286" t="s">
        <v>497</v>
      </c>
      <c r="E4247" s="287" t="s">
        <v>28</v>
      </c>
      <c r="F4247" s="288">
        <v>0.096</v>
      </c>
      <c r="G4247" s="38"/>
      <c r="H4247" s="44"/>
    </row>
    <row r="4248" spans="1:8" s="2" customFormat="1" ht="16.8" customHeight="1">
      <c r="A4248" s="38"/>
      <c r="B4248" s="44"/>
      <c r="C4248" s="289" t="s">
        <v>497</v>
      </c>
      <c r="D4248" s="289" t="s">
        <v>5799</v>
      </c>
      <c r="E4248" s="17" t="s">
        <v>28</v>
      </c>
      <c r="F4248" s="290">
        <v>0.096</v>
      </c>
      <c r="G4248" s="38"/>
      <c r="H4248" s="44"/>
    </row>
    <row r="4249" spans="1:8" s="2" customFormat="1" ht="16.8" customHeight="1">
      <c r="A4249" s="38"/>
      <c r="B4249" s="44"/>
      <c r="C4249" s="285" t="s">
        <v>505</v>
      </c>
      <c r="D4249" s="286" t="s">
        <v>505</v>
      </c>
      <c r="E4249" s="287" t="s">
        <v>28</v>
      </c>
      <c r="F4249" s="288">
        <v>16</v>
      </c>
      <c r="G4249" s="38"/>
      <c r="H4249" s="44"/>
    </row>
    <row r="4250" spans="1:8" s="2" customFormat="1" ht="16.8" customHeight="1">
      <c r="A4250" s="38"/>
      <c r="B4250" s="44"/>
      <c r="C4250" s="289" t="s">
        <v>505</v>
      </c>
      <c r="D4250" s="289" t="s">
        <v>451</v>
      </c>
      <c r="E4250" s="17" t="s">
        <v>28</v>
      </c>
      <c r="F4250" s="290">
        <v>16</v>
      </c>
      <c r="G4250" s="38"/>
      <c r="H4250" s="44"/>
    </row>
    <row r="4251" spans="1:8" s="2" customFormat="1" ht="16.8" customHeight="1">
      <c r="A4251" s="38"/>
      <c r="B4251" s="44"/>
      <c r="C4251" s="285" t="s">
        <v>511</v>
      </c>
      <c r="D4251" s="286" t="s">
        <v>511</v>
      </c>
      <c r="E4251" s="287" t="s">
        <v>28</v>
      </c>
      <c r="F4251" s="288">
        <v>10</v>
      </c>
      <c r="G4251" s="38"/>
      <c r="H4251" s="44"/>
    </row>
    <row r="4252" spans="1:8" s="2" customFormat="1" ht="16.8" customHeight="1">
      <c r="A4252" s="38"/>
      <c r="B4252" s="44"/>
      <c r="C4252" s="289" t="s">
        <v>28</v>
      </c>
      <c r="D4252" s="289" t="s">
        <v>5741</v>
      </c>
      <c r="E4252" s="17" t="s">
        <v>28</v>
      </c>
      <c r="F4252" s="290">
        <v>0</v>
      </c>
      <c r="G4252" s="38"/>
      <c r="H4252" s="44"/>
    </row>
    <row r="4253" spans="1:8" s="2" customFormat="1" ht="16.8" customHeight="1">
      <c r="A4253" s="38"/>
      <c r="B4253" s="44"/>
      <c r="C4253" s="289" t="s">
        <v>28</v>
      </c>
      <c r="D4253" s="289" t="s">
        <v>5742</v>
      </c>
      <c r="E4253" s="17" t="s">
        <v>28</v>
      </c>
      <c r="F4253" s="290">
        <v>0</v>
      </c>
      <c r="G4253" s="38"/>
      <c r="H4253" s="44"/>
    </row>
    <row r="4254" spans="1:8" s="2" customFormat="1" ht="16.8" customHeight="1">
      <c r="A4254" s="38"/>
      <c r="B4254" s="44"/>
      <c r="C4254" s="289" t="s">
        <v>511</v>
      </c>
      <c r="D4254" s="289" t="s">
        <v>417</v>
      </c>
      <c r="E4254" s="17" t="s">
        <v>28</v>
      </c>
      <c r="F4254" s="290">
        <v>10</v>
      </c>
      <c r="G4254" s="38"/>
      <c r="H4254" s="44"/>
    </row>
    <row r="4255" spans="1:8" s="2" customFormat="1" ht="16.8" customHeight="1">
      <c r="A4255" s="38"/>
      <c r="B4255" s="44"/>
      <c r="C4255" s="285" t="s">
        <v>517</v>
      </c>
      <c r="D4255" s="286" t="s">
        <v>517</v>
      </c>
      <c r="E4255" s="287" t="s">
        <v>28</v>
      </c>
      <c r="F4255" s="288">
        <v>2</v>
      </c>
      <c r="G4255" s="38"/>
      <c r="H4255" s="44"/>
    </row>
    <row r="4256" spans="1:8" s="2" customFormat="1" ht="16.8" customHeight="1">
      <c r="A4256" s="38"/>
      <c r="B4256" s="44"/>
      <c r="C4256" s="289" t="s">
        <v>28</v>
      </c>
      <c r="D4256" s="289" t="s">
        <v>5741</v>
      </c>
      <c r="E4256" s="17" t="s">
        <v>28</v>
      </c>
      <c r="F4256" s="290">
        <v>0</v>
      </c>
      <c r="G4256" s="38"/>
      <c r="H4256" s="44"/>
    </row>
    <row r="4257" spans="1:8" s="2" customFormat="1" ht="16.8" customHeight="1">
      <c r="A4257" s="38"/>
      <c r="B4257" s="44"/>
      <c r="C4257" s="289" t="s">
        <v>28</v>
      </c>
      <c r="D4257" s="289" t="s">
        <v>5742</v>
      </c>
      <c r="E4257" s="17" t="s">
        <v>28</v>
      </c>
      <c r="F4257" s="290">
        <v>0</v>
      </c>
      <c r="G4257" s="38"/>
      <c r="H4257" s="44"/>
    </row>
    <row r="4258" spans="1:8" s="2" customFormat="1" ht="16.8" customHeight="1">
      <c r="A4258" s="38"/>
      <c r="B4258" s="44"/>
      <c r="C4258" s="289" t="s">
        <v>517</v>
      </c>
      <c r="D4258" s="289" t="s">
        <v>138</v>
      </c>
      <c r="E4258" s="17" t="s">
        <v>28</v>
      </c>
      <c r="F4258" s="290">
        <v>2</v>
      </c>
      <c r="G4258" s="38"/>
      <c r="H4258" s="44"/>
    </row>
    <row r="4259" spans="1:8" s="2" customFormat="1" ht="16.8" customHeight="1">
      <c r="A4259" s="38"/>
      <c r="B4259" s="44"/>
      <c r="C4259" s="285" t="s">
        <v>523</v>
      </c>
      <c r="D4259" s="286" t="s">
        <v>523</v>
      </c>
      <c r="E4259" s="287" t="s">
        <v>28</v>
      </c>
      <c r="F4259" s="288">
        <v>4</v>
      </c>
      <c r="G4259" s="38"/>
      <c r="H4259" s="44"/>
    </row>
    <row r="4260" spans="1:8" s="2" customFormat="1" ht="16.8" customHeight="1">
      <c r="A4260" s="38"/>
      <c r="B4260" s="44"/>
      <c r="C4260" s="289" t="s">
        <v>28</v>
      </c>
      <c r="D4260" s="289" t="s">
        <v>5741</v>
      </c>
      <c r="E4260" s="17" t="s">
        <v>28</v>
      </c>
      <c r="F4260" s="290">
        <v>0</v>
      </c>
      <c r="G4260" s="38"/>
      <c r="H4260" s="44"/>
    </row>
    <row r="4261" spans="1:8" s="2" customFormat="1" ht="16.8" customHeight="1">
      <c r="A4261" s="38"/>
      <c r="B4261" s="44"/>
      <c r="C4261" s="289" t="s">
        <v>28</v>
      </c>
      <c r="D4261" s="289" t="s">
        <v>5742</v>
      </c>
      <c r="E4261" s="17" t="s">
        <v>28</v>
      </c>
      <c r="F4261" s="290">
        <v>0</v>
      </c>
      <c r="G4261" s="38"/>
      <c r="H4261" s="44"/>
    </row>
    <row r="4262" spans="1:8" s="2" customFormat="1" ht="16.8" customHeight="1">
      <c r="A4262" s="38"/>
      <c r="B4262" s="44"/>
      <c r="C4262" s="289" t="s">
        <v>523</v>
      </c>
      <c r="D4262" s="289" t="s">
        <v>228</v>
      </c>
      <c r="E4262" s="17" t="s">
        <v>28</v>
      </c>
      <c r="F4262" s="290">
        <v>4</v>
      </c>
      <c r="G4262" s="38"/>
      <c r="H4262" s="44"/>
    </row>
    <row r="4263" spans="1:8" s="2" customFormat="1" ht="16.8" customHeight="1">
      <c r="A4263" s="38"/>
      <c r="B4263" s="44"/>
      <c r="C4263" s="285" t="s">
        <v>529</v>
      </c>
      <c r="D4263" s="286" t="s">
        <v>529</v>
      </c>
      <c r="E4263" s="287" t="s">
        <v>28</v>
      </c>
      <c r="F4263" s="288">
        <v>11</v>
      </c>
      <c r="G4263" s="38"/>
      <c r="H4263" s="44"/>
    </row>
    <row r="4264" spans="1:8" s="2" customFormat="1" ht="16.8" customHeight="1">
      <c r="A4264" s="38"/>
      <c r="B4264" s="44"/>
      <c r="C4264" s="289" t="s">
        <v>28</v>
      </c>
      <c r="D4264" s="289" t="s">
        <v>5741</v>
      </c>
      <c r="E4264" s="17" t="s">
        <v>28</v>
      </c>
      <c r="F4264" s="290">
        <v>0</v>
      </c>
      <c r="G4264" s="38"/>
      <c r="H4264" s="44"/>
    </row>
    <row r="4265" spans="1:8" s="2" customFormat="1" ht="16.8" customHeight="1">
      <c r="A4265" s="38"/>
      <c r="B4265" s="44"/>
      <c r="C4265" s="289" t="s">
        <v>28</v>
      </c>
      <c r="D4265" s="289" t="s">
        <v>5742</v>
      </c>
      <c r="E4265" s="17" t="s">
        <v>28</v>
      </c>
      <c r="F4265" s="290">
        <v>0</v>
      </c>
      <c r="G4265" s="38"/>
      <c r="H4265" s="44"/>
    </row>
    <row r="4266" spans="1:8" s="2" customFormat="1" ht="16.8" customHeight="1">
      <c r="A4266" s="38"/>
      <c r="B4266" s="44"/>
      <c r="C4266" s="289" t="s">
        <v>529</v>
      </c>
      <c r="D4266" s="289" t="s">
        <v>422</v>
      </c>
      <c r="E4266" s="17" t="s">
        <v>28</v>
      </c>
      <c r="F4266" s="290">
        <v>11</v>
      </c>
      <c r="G4266" s="38"/>
      <c r="H4266" s="44"/>
    </row>
    <row r="4267" spans="1:8" s="2" customFormat="1" ht="16.8" customHeight="1">
      <c r="A4267" s="38"/>
      <c r="B4267" s="44"/>
      <c r="C4267" s="285" t="s">
        <v>536</v>
      </c>
      <c r="D4267" s="286" t="s">
        <v>536</v>
      </c>
      <c r="E4267" s="287" t="s">
        <v>28</v>
      </c>
      <c r="F4267" s="288">
        <v>11</v>
      </c>
      <c r="G4267" s="38"/>
      <c r="H4267" s="44"/>
    </row>
    <row r="4268" spans="1:8" s="2" customFormat="1" ht="16.8" customHeight="1">
      <c r="A4268" s="38"/>
      <c r="B4268" s="44"/>
      <c r="C4268" s="289" t="s">
        <v>28</v>
      </c>
      <c r="D4268" s="289" t="s">
        <v>5741</v>
      </c>
      <c r="E4268" s="17" t="s">
        <v>28</v>
      </c>
      <c r="F4268" s="290">
        <v>0</v>
      </c>
      <c r="G4268" s="38"/>
      <c r="H4268" s="44"/>
    </row>
    <row r="4269" spans="1:8" s="2" customFormat="1" ht="16.8" customHeight="1">
      <c r="A4269" s="38"/>
      <c r="B4269" s="44"/>
      <c r="C4269" s="289" t="s">
        <v>28</v>
      </c>
      <c r="D4269" s="289" t="s">
        <v>5742</v>
      </c>
      <c r="E4269" s="17" t="s">
        <v>28</v>
      </c>
      <c r="F4269" s="290">
        <v>0</v>
      </c>
      <c r="G4269" s="38"/>
      <c r="H4269" s="44"/>
    </row>
    <row r="4270" spans="1:8" s="2" customFormat="1" ht="16.8" customHeight="1">
      <c r="A4270" s="38"/>
      <c r="B4270" s="44"/>
      <c r="C4270" s="289" t="s">
        <v>536</v>
      </c>
      <c r="D4270" s="289" t="s">
        <v>422</v>
      </c>
      <c r="E4270" s="17" t="s">
        <v>28</v>
      </c>
      <c r="F4270" s="290">
        <v>11</v>
      </c>
      <c r="G4270" s="38"/>
      <c r="H4270" s="44"/>
    </row>
    <row r="4271" spans="1:8" s="2" customFormat="1" ht="16.8" customHeight="1">
      <c r="A4271" s="38"/>
      <c r="B4271" s="44"/>
      <c r="C4271" s="285" t="s">
        <v>543</v>
      </c>
      <c r="D4271" s="286" t="s">
        <v>543</v>
      </c>
      <c r="E4271" s="287" t="s">
        <v>28</v>
      </c>
      <c r="F4271" s="288">
        <v>41.835</v>
      </c>
      <c r="G4271" s="38"/>
      <c r="H4271" s="44"/>
    </row>
    <row r="4272" spans="1:8" s="2" customFormat="1" ht="16.8" customHeight="1">
      <c r="A4272" s="38"/>
      <c r="B4272" s="44"/>
      <c r="C4272" s="289" t="s">
        <v>28</v>
      </c>
      <c r="D4272" s="289" t="s">
        <v>5726</v>
      </c>
      <c r="E4272" s="17" t="s">
        <v>28</v>
      </c>
      <c r="F4272" s="290">
        <v>0</v>
      </c>
      <c r="G4272" s="38"/>
      <c r="H4272" s="44"/>
    </row>
    <row r="4273" spans="1:8" s="2" customFormat="1" ht="16.8" customHeight="1">
      <c r="A4273" s="38"/>
      <c r="B4273" s="44"/>
      <c r="C4273" s="289" t="s">
        <v>543</v>
      </c>
      <c r="D4273" s="289" t="s">
        <v>5821</v>
      </c>
      <c r="E4273" s="17" t="s">
        <v>28</v>
      </c>
      <c r="F4273" s="290">
        <v>41.835</v>
      </c>
      <c r="G4273" s="38"/>
      <c r="H4273" s="44"/>
    </row>
    <row r="4274" spans="1:8" s="2" customFormat="1" ht="16.8" customHeight="1">
      <c r="A4274" s="38"/>
      <c r="B4274" s="44"/>
      <c r="C4274" s="285" t="s">
        <v>551</v>
      </c>
      <c r="D4274" s="286" t="s">
        <v>551</v>
      </c>
      <c r="E4274" s="287" t="s">
        <v>28</v>
      </c>
      <c r="F4274" s="288">
        <v>2</v>
      </c>
      <c r="G4274" s="38"/>
      <c r="H4274" s="44"/>
    </row>
    <row r="4275" spans="1:8" s="2" customFormat="1" ht="16.8" customHeight="1">
      <c r="A4275" s="38"/>
      <c r="B4275" s="44"/>
      <c r="C4275" s="289" t="s">
        <v>28</v>
      </c>
      <c r="D4275" s="289" t="s">
        <v>5726</v>
      </c>
      <c r="E4275" s="17" t="s">
        <v>28</v>
      </c>
      <c r="F4275" s="290">
        <v>0</v>
      </c>
      <c r="G4275" s="38"/>
      <c r="H4275" s="44"/>
    </row>
    <row r="4276" spans="1:8" s="2" customFormat="1" ht="16.8" customHeight="1">
      <c r="A4276" s="38"/>
      <c r="B4276" s="44"/>
      <c r="C4276" s="289" t="s">
        <v>551</v>
      </c>
      <c r="D4276" s="289" t="s">
        <v>138</v>
      </c>
      <c r="E4276" s="17" t="s">
        <v>28</v>
      </c>
      <c r="F4276" s="290">
        <v>2</v>
      </c>
      <c r="G4276" s="38"/>
      <c r="H4276" s="44"/>
    </row>
    <row r="4277" spans="1:8" s="2" customFormat="1" ht="16.8" customHeight="1">
      <c r="A4277" s="38"/>
      <c r="B4277" s="44"/>
      <c r="C4277" s="285" t="s">
        <v>371</v>
      </c>
      <c r="D4277" s="286" t="s">
        <v>371</v>
      </c>
      <c r="E4277" s="287" t="s">
        <v>28</v>
      </c>
      <c r="F4277" s="288">
        <v>14.543</v>
      </c>
      <c r="G4277" s="38"/>
      <c r="H4277" s="44"/>
    </row>
    <row r="4278" spans="1:8" s="2" customFormat="1" ht="16.8" customHeight="1">
      <c r="A4278" s="38"/>
      <c r="B4278" s="44"/>
      <c r="C4278" s="289" t="s">
        <v>371</v>
      </c>
      <c r="D4278" s="289" t="s">
        <v>5733</v>
      </c>
      <c r="E4278" s="17" t="s">
        <v>28</v>
      </c>
      <c r="F4278" s="290">
        <v>14.543</v>
      </c>
      <c r="G4278" s="38"/>
      <c r="H4278" s="44"/>
    </row>
    <row r="4279" spans="1:8" s="2" customFormat="1" ht="16.8" customHeight="1">
      <c r="A4279" s="38"/>
      <c r="B4279" s="44"/>
      <c r="C4279" s="285" t="s">
        <v>561</v>
      </c>
      <c r="D4279" s="286" t="s">
        <v>561</v>
      </c>
      <c r="E4279" s="287" t="s">
        <v>28</v>
      </c>
      <c r="F4279" s="288">
        <v>10</v>
      </c>
      <c r="G4279" s="38"/>
      <c r="H4279" s="44"/>
    </row>
    <row r="4280" spans="1:8" s="2" customFormat="1" ht="16.8" customHeight="1">
      <c r="A4280" s="38"/>
      <c r="B4280" s="44"/>
      <c r="C4280" s="289" t="s">
        <v>28</v>
      </c>
      <c r="D4280" s="289" t="s">
        <v>5726</v>
      </c>
      <c r="E4280" s="17" t="s">
        <v>28</v>
      </c>
      <c r="F4280" s="290">
        <v>0</v>
      </c>
      <c r="G4280" s="38"/>
      <c r="H4280" s="44"/>
    </row>
    <row r="4281" spans="1:8" s="2" customFormat="1" ht="16.8" customHeight="1">
      <c r="A4281" s="38"/>
      <c r="B4281" s="44"/>
      <c r="C4281" s="289" t="s">
        <v>561</v>
      </c>
      <c r="D4281" s="289" t="s">
        <v>5828</v>
      </c>
      <c r="E4281" s="17" t="s">
        <v>28</v>
      </c>
      <c r="F4281" s="290">
        <v>10</v>
      </c>
      <c r="G4281" s="38"/>
      <c r="H4281" s="44"/>
    </row>
    <row r="4282" spans="1:8" s="2" customFormat="1" ht="16.8" customHeight="1">
      <c r="A4282" s="38"/>
      <c r="B4282" s="44"/>
      <c r="C4282" s="285" t="s">
        <v>566</v>
      </c>
      <c r="D4282" s="286" t="s">
        <v>566</v>
      </c>
      <c r="E4282" s="287" t="s">
        <v>28</v>
      </c>
      <c r="F4282" s="288">
        <v>5</v>
      </c>
      <c r="G4282" s="38"/>
      <c r="H4282" s="44"/>
    </row>
    <row r="4283" spans="1:8" s="2" customFormat="1" ht="16.8" customHeight="1">
      <c r="A4283" s="38"/>
      <c r="B4283" s="44"/>
      <c r="C4283" s="289" t="s">
        <v>28</v>
      </c>
      <c r="D4283" s="289" t="s">
        <v>5726</v>
      </c>
      <c r="E4283" s="17" t="s">
        <v>28</v>
      </c>
      <c r="F4283" s="290">
        <v>0</v>
      </c>
      <c r="G4283" s="38"/>
      <c r="H4283" s="44"/>
    </row>
    <row r="4284" spans="1:8" s="2" customFormat="1" ht="16.8" customHeight="1">
      <c r="A4284" s="38"/>
      <c r="B4284" s="44"/>
      <c r="C4284" s="289" t="s">
        <v>566</v>
      </c>
      <c r="D4284" s="289" t="s">
        <v>5832</v>
      </c>
      <c r="E4284" s="17" t="s">
        <v>28</v>
      </c>
      <c r="F4284" s="290">
        <v>5</v>
      </c>
      <c r="G4284" s="38"/>
      <c r="H4284" s="44"/>
    </row>
    <row r="4285" spans="1:8" s="2" customFormat="1" ht="16.8" customHeight="1">
      <c r="A4285" s="38"/>
      <c r="B4285" s="44"/>
      <c r="C4285" s="285" t="s">
        <v>571</v>
      </c>
      <c r="D4285" s="286" t="s">
        <v>571</v>
      </c>
      <c r="E4285" s="287" t="s">
        <v>28</v>
      </c>
      <c r="F4285" s="288">
        <v>92</v>
      </c>
      <c r="G4285" s="38"/>
      <c r="H4285" s="44"/>
    </row>
    <row r="4286" spans="1:8" s="2" customFormat="1" ht="16.8" customHeight="1">
      <c r="A4286" s="38"/>
      <c r="B4286" s="44"/>
      <c r="C4286" s="289" t="s">
        <v>571</v>
      </c>
      <c r="D4286" s="289" t="s">
        <v>5836</v>
      </c>
      <c r="E4286" s="17" t="s">
        <v>28</v>
      </c>
      <c r="F4286" s="290">
        <v>92</v>
      </c>
      <c r="G4286" s="38"/>
      <c r="H4286" s="44"/>
    </row>
    <row r="4287" spans="1:8" s="2" customFormat="1" ht="16.8" customHeight="1">
      <c r="A4287" s="38"/>
      <c r="B4287" s="44"/>
      <c r="C4287" s="285" t="s">
        <v>583</v>
      </c>
      <c r="D4287" s="286" t="s">
        <v>583</v>
      </c>
      <c r="E4287" s="287" t="s">
        <v>28</v>
      </c>
      <c r="F4287" s="288">
        <v>32.9</v>
      </c>
      <c r="G4287" s="38"/>
      <c r="H4287" s="44"/>
    </row>
    <row r="4288" spans="1:8" s="2" customFormat="1" ht="16.8" customHeight="1">
      <c r="A4288" s="38"/>
      <c r="B4288" s="44"/>
      <c r="C4288" s="289" t="s">
        <v>28</v>
      </c>
      <c r="D4288" s="289" t="s">
        <v>5741</v>
      </c>
      <c r="E4288" s="17" t="s">
        <v>28</v>
      </c>
      <c r="F4288" s="290">
        <v>0</v>
      </c>
      <c r="G4288" s="38"/>
      <c r="H4288" s="44"/>
    </row>
    <row r="4289" spans="1:8" s="2" customFormat="1" ht="16.8" customHeight="1">
      <c r="A4289" s="38"/>
      <c r="B4289" s="44"/>
      <c r="C4289" s="289" t="s">
        <v>28</v>
      </c>
      <c r="D4289" s="289" t="s">
        <v>5742</v>
      </c>
      <c r="E4289" s="17" t="s">
        <v>28</v>
      </c>
      <c r="F4289" s="290">
        <v>0</v>
      </c>
      <c r="G4289" s="38"/>
      <c r="H4289" s="44"/>
    </row>
    <row r="4290" spans="1:8" s="2" customFormat="1" ht="16.8" customHeight="1">
      <c r="A4290" s="38"/>
      <c r="B4290" s="44"/>
      <c r="C4290" s="289" t="s">
        <v>583</v>
      </c>
      <c r="D4290" s="289" t="s">
        <v>5840</v>
      </c>
      <c r="E4290" s="17" t="s">
        <v>28</v>
      </c>
      <c r="F4290" s="290">
        <v>32.9</v>
      </c>
      <c r="G4290" s="38"/>
      <c r="H4290" s="44"/>
    </row>
    <row r="4291" spans="1:8" s="2" customFormat="1" ht="16.8" customHeight="1">
      <c r="A4291" s="38"/>
      <c r="B4291" s="44"/>
      <c r="C4291" s="285" t="s">
        <v>592</v>
      </c>
      <c r="D4291" s="286" t="s">
        <v>592</v>
      </c>
      <c r="E4291" s="287" t="s">
        <v>28</v>
      </c>
      <c r="F4291" s="288">
        <v>36.19</v>
      </c>
      <c r="G4291" s="38"/>
      <c r="H4291" s="44"/>
    </row>
    <row r="4292" spans="1:8" s="2" customFormat="1" ht="16.8" customHeight="1">
      <c r="A4292" s="38"/>
      <c r="B4292" s="44"/>
      <c r="C4292" s="289" t="s">
        <v>592</v>
      </c>
      <c r="D4292" s="289" t="s">
        <v>5844</v>
      </c>
      <c r="E4292" s="17" t="s">
        <v>28</v>
      </c>
      <c r="F4292" s="290">
        <v>36.19</v>
      </c>
      <c r="G4292" s="38"/>
      <c r="H4292" s="44"/>
    </row>
    <row r="4293" spans="1:8" s="2" customFormat="1" ht="16.8" customHeight="1">
      <c r="A4293" s="38"/>
      <c r="B4293" s="44"/>
      <c r="C4293" s="285" t="s">
        <v>598</v>
      </c>
      <c r="D4293" s="286" t="s">
        <v>598</v>
      </c>
      <c r="E4293" s="287" t="s">
        <v>28</v>
      </c>
      <c r="F4293" s="288">
        <v>1</v>
      </c>
      <c r="G4293" s="38"/>
      <c r="H4293" s="44"/>
    </row>
    <row r="4294" spans="1:8" s="2" customFormat="1" ht="16.8" customHeight="1">
      <c r="A4294" s="38"/>
      <c r="B4294" s="44"/>
      <c r="C4294" s="289" t="s">
        <v>28</v>
      </c>
      <c r="D4294" s="289" t="s">
        <v>5741</v>
      </c>
      <c r="E4294" s="17" t="s">
        <v>28</v>
      </c>
      <c r="F4294" s="290">
        <v>0</v>
      </c>
      <c r="G4294" s="38"/>
      <c r="H4294" s="44"/>
    </row>
    <row r="4295" spans="1:8" s="2" customFormat="1" ht="16.8" customHeight="1">
      <c r="A4295" s="38"/>
      <c r="B4295" s="44"/>
      <c r="C4295" s="289" t="s">
        <v>28</v>
      </c>
      <c r="D4295" s="289" t="s">
        <v>5742</v>
      </c>
      <c r="E4295" s="17" t="s">
        <v>28</v>
      </c>
      <c r="F4295" s="290">
        <v>0</v>
      </c>
      <c r="G4295" s="38"/>
      <c r="H4295" s="44"/>
    </row>
    <row r="4296" spans="1:8" s="2" customFormat="1" ht="16.8" customHeight="1">
      <c r="A4296" s="38"/>
      <c r="B4296" s="44"/>
      <c r="C4296" s="289" t="s">
        <v>598</v>
      </c>
      <c r="D4296" s="289" t="s">
        <v>82</v>
      </c>
      <c r="E4296" s="17" t="s">
        <v>28</v>
      </c>
      <c r="F4296" s="290">
        <v>1</v>
      </c>
      <c r="G4296" s="38"/>
      <c r="H4296" s="44"/>
    </row>
    <row r="4297" spans="1:8" s="2" customFormat="1" ht="16.8" customHeight="1">
      <c r="A4297" s="38"/>
      <c r="B4297" s="44"/>
      <c r="C4297" s="285" t="s">
        <v>614</v>
      </c>
      <c r="D4297" s="286" t="s">
        <v>614</v>
      </c>
      <c r="E4297" s="287" t="s">
        <v>28</v>
      </c>
      <c r="F4297" s="288">
        <v>1</v>
      </c>
      <c r="G4297" s="38"/>
      <c r="H4297" s="44"/>
    </row>
    <row r="4298" spans="1:8" s="2" customFormat="1" ht="16.8" customHeight="1">
      <c r="A4298" s="38"/>
      <c r="B4298" s="44"/>
      <c r="C4298" s="289" t="s">
        <v>614</v>
      </c>
      <c r="D4298" s="289" t="s">
        <v>82</v>
      </c>
      <c r="E4298" s="17" t="s">
        <v>28</v>
      </c>
      <c r="F4298" s="290">
        <v>1</v>
      </c>
      <c r="G4298" s="38"/>
      <c r="H4298" s="44"/>
    </row>
    <row r="4299" spans="1:8" s="2" customFormat="1" ht="16.8" customHeight="1">
      <c r="A4299" s="38"/>
      <c r="B4299" s="44"/>
      <c r="C4299" s="285" t="s">
        <v>620</v>
      </c>
      <c r="D4299" s="286" t="s">
        <v>620</v>
      </c>
      <c r="E4299" s="287" t="s">
        <v>28</v>
      </c>
      <c r="F4299" s="288">
        <v>2</v>
      </c>
      <c r="G4299" s="38"/>
      <c r="H4299" s="44"/>
    </row>
    <row r="4300" spans="1:8" s="2" customFormat="1" ht="16.8" customHeight="1">
      <c r="A4300" s="38"/>
      <c r="B4300" s="44"/>
      <c r="C4300" s="289" t="s">
        <v>28</v>
      </c>
      <c r="D4300" s="289" t="s">
        <v>5726</v>
      </c>
      <c r="E4300" s="17" t="s">
        <v>28</v>
      </c>
      <c r="F4300" s="290">
        <v>0</v>
      </c>
      <c r="G4300" s="38"/>
      <c r="H4300" s="44"/>
    </row>
    <row r="4301" spans="1:8" s="2" customFormat="1" ht="16.8" customHeight="1">
      <c r="A4301" s="38"/>
      <c r="B4301" s="44"/>
      <c r="C4301" s="289" t="s">
        <v>620</v>
      </c>
      <c r="D4301" s="289" t="s">
        <v>138</v>
      </c>
      <c r="E4301" s="17" t="s">
        <v>28</v>
      </c>
      <c r="F4301" s="290">
        <v>2</v>
      </c>
      <c r="G4301" s="38"/>
      <c r="H4301" s="44"/>
    </row>
    <row r="4302" spans="1:8" s="2" customFormat="1" ht="16.8" customHeight="1">
      <c r="A4302" s="38"/>
      <c r="B4302" s="44"/>
      <c r="C4302" s="285" t="s">
        <v>627</v>
      </c>
      <c r="D4302" s="286" t="s">
        <v>627</v>
      </c>
      <c r="E4302" s="287" t="s">
        <v>28</v>
      </c>
      <c r="F4302" s="288">
        <v>1</v>
      </c>
      <c r="G4302" s="38"/>
      <c r="H4302" s="44"/>
    </row>
    <row r="4303" spans="1:8" s="2" customFormat="1" ht="16.8" customHeight="1">
      <c r="A4303" s="38"/>
      <c r="B4303" s="44"/>
      <c r="C4303" s="289" t="s">
        <v>28</v>
      </c>
      <c r="D4303" s="289" t="s">
        <v>5726</v>
      </c>
      <c r="E4303" s="17" t="s">
        <v>28</v>
      </c>
      <c r="F4303" s="290">
        <v>0</v>
      </c>
      <c r="G4303" s="38"/>
      <c r="H4303" s="44"/>
    </row>
    <row r="4304" spans="1:8" s="2" customFormat="1" ht="16.8" customHeight="1">
      <c r="A4304" s="38"/>
      <c r="B4304" s="44"/>
      <c r="C4304" s="289" t="s">
        <v>627</v>
      </c>
      <c r="D4304" s="289" t="s">
        <v>82</v>
      </c>
      <c r="E4304" s="17" t="s">
        <v>28</v>
      </c>
      <c r="F4304" s="290">
        <v>1</v>
      </c>
      <c r="G4304" s="38"/>
      <c r="H4304" s="44"/>
    </row>
    <row r="4305" spans="1:8" s="2" customFormat="1" ht="16.8" customHeight="1">
      <c r="A4305" s="38"/>
      <c r="B4305" s="44"/>
      <c r="C4305" s="285" t="s">
        <v>633</v>
      </c>
      <c r="D4305" s="286" t="s">
        <v>633</v>
      </c>
      <c r="E4305" s="287" t="s">
        <v>28</v>
      </c>
      <c r="F4305" s="288">
        <v>1</v>
      </c>
      <c r="G4305" s="38"/>
      <c r="H4305" s="44"/>
    </row>
    <row r="4306" spans="1:8" s="2" customFormat="1" ht="16.8" customHeight="1">
      <c r="A4306" s="38"/>
      <c r="B4306" s="44"/>
      <c r="C4306" s="289" t="s">
        <v>28</v>
      </c>
      <c r="D4306" s="289" t="s">
        <v>5726</v>
      </c>
      <c r="E4306" s="17" t="s">
        <v>28</v>
      </c>
      <c r="F4306" s="290">
        <v>0</v>
      </c>
      <c r="G4306" s="38"/>
      <c r="H4306" s="44"/>
    </row>
    <row r="4307" spans="1:8" s="2" customFormat="1" ht="16.8" customHeight="1">
      <c r="A4307" s="38"/>
      <c r="B4307" s="44"/>
      <c r="C4307" s="289" t="s">
        <v>633</v>
      </c>
      <c r="D4307" s="289" t="s">
        <v>82</v>
      </c>
      <c r="E4307" s="17" t="s">
        <v>28</v>
      </c>
      <c r="F4307" s="290">
        <v>1</v>
      </c>
      <c r="G4307" s="38"/>
      <c r="H4307" s="44"/>
    </row>
    <row r="4308" spans="1:8" s="2" customFormat="1" ht="16.8" customHeight="1">
      <c r="A4308" s="38"/>
      <c r="B4308" s="44"/>
      <c r="C4308" s="285" t="s">
        <v>375</v>
      </c>
      <c r="D4308" s="286" t="s">
        <v>375</v>
      </c>
      <c r="E4308" s="287" t="s">
        <v>28</v>
      </c>
      <c r="F4308" s="288">
        <v>14.543</v>
      </c>
      <c r="G4308" s="38"/>
      <c r="H4308" s="44"/>
    </row>
    <row r="4309" spans="1:8" s="2" customFormat="1" ht="16.8" customHeight="1">
      <c r="A4309" s="38"/>
      <c r="B4309" s="44"/>
      <c r="C4309" s="289" t="s">
        <v>375</v>
      </c>
      <c r="D4309" s="289" t="s">
        <v>5733</v>
      </c>
      <c r="E4309" s="17" t="s">
        <v>28</v>
      </c>
      <c r="F4309" s="290">
        <v>14.543</v>
      </c>
      <c r="G4309" s="38"/>
      <c r="H4309" s="44"/>
    </row>
    <row r="4310" spans="1:8" s="2" customFormat="1" ht="16.8" customHeight="1">
      <c r="A4310" s="38"/>
      <c r="B4310" s="44"/>
      <c r="C4310" s="285" t="s">
        <v>638</v>
      </c>
      <c r="D4310" s="286" t="s">
        <v>638</v>
      </c>
      <c r="E4310" s="287" t="s">
        <v>28</v>
      </c>
      <c r="F4310" s="288">
        <v>44.468</v>
      </c>
      <c r="G4310" s="38"/>
      <c r="H4310" s="44"/>
    </row>
    <row r="4311" spans="1:8" s="2" customFormat="1" ht="16.8" customHeight="1">
      <c r="A4311" s="38"/>
      <c r="B4311" s="44"/>
      <c r="C4311" s="289" t="s">
        <v>28</v>
      </c>
      <c r="D4311" s="289" t="s">
        <v>5726</v>
      </c>
      <c r="E4311" s="17" t="s">
        <v>28</v>
      </c>
      <c r="F4311" s="290">
        <v>0</v>
      </c>
      <c r="G4311" s="38"/>
      <c r="H4311" s="44"/>
    </row>
    <row r="4312" spans="1:8" s="2" customFormat="1" ht="16.8" customHeight="1">
      <c r="A4312" s="38"/>
      <c r="B4312" s="44"/>
      <c r="C4312" s="289" t="s">
        <v>638</v>
      </c>
      <c r="D4312" s="289" t="s">
        <v>5863</v>
      </c>
      <c r="E4312" s="17" t="s">
        <v>28</v>
      </c>
      <c r="F4312" s="290">
        <v>44.468</v>
      </c>
      <c r="G4312" s="38"/>
      <c r="H4312" s="44"/>
    </row>
    <row r="4313" spans="1:8" s="2" customFormat="1" ht="16.8" customHeight="1">
      <c r="A4313" s="38"/>
      <c r="B4313" s="44"/>
      <c r="C4313" s="285" t="s">
        <v>643</v>
      </c>
      <c r="D4313" s="286" t="s">
        <v>643</v>
      </c>
      <c r="E4313" s="287" t="s">
        <v>28</v>
      </c>
      <c r="F4313" s="288">
        <v>4.48</v>
      </c>
      <c r="G4313" s="38"/>
      <c r="H4313" s="44"/>
    </row>
    <row r="4314" spans="1:8" s="2" customFormat="1" ht="16.8" customHeight="1">
      <c r="A4314" s="38"/>
      <c r="B4314" s="44"/>
      <c r="C4314" s="289" t="s">
        <v>28</v>
      </c>
      <c r="D4314" s="289" t="s">
        <v>5726</v>
      </c>
      <c r="E4314" s="17" t="s">
        <v>28</v>
      </c>
      <c r="F4314" s="290">
        <v>0</v>
      </c>
      <c r="G4314" s="38"/>
      <c r="H4314" s="44"/>
    </row>
    <row r="4315" spans="1:8" s="2" customFormat="1" ht="16.8" customHeight="1">
      <c r="A4315" s="38"/>
      <c r="B4315" s="44"/>
      <c r="C4315" s="289" t="s">
        <v>643</v>
      </c>
      <c r="D4315" s="289" t="s">
        <v>5867</v>
      </c>
      <c r="E4315" s="17" t="s">
        <v>28</v>
      </c>
      <c r="F4315" s="290">
        <v>4.48</v>
      </c>
      <c r="G4315" s="38"/>
      <c r="H4315" s="44"/>
    </row>
    <row r="4316" spans="1:8" s="2" customFormat="1" ht="16.8" customHeight="1">
      <c r="A4316" s="38"/>
      <c r="B4316" s="44"/>
      <c r="C4316" s="291" t="s">
        <v>6060</v>
      </c>
      <c r="D4316" s="38"/>
      <c r="E4316" s="38"/>
      <c r="F4316" s="38"/>
      <c r="G4316" s="38"/>
      <c r="H4316" s="44"/>
    </row>
    <row r="4317" spans="1:8" s="2" customFormat="1" ht="12">
      <c r="A4317" s="38"/>
      <c r="B4317" s="44"/>
      <c r="C4317" s="289" t="s">
        <v>5864</v>
      </c>
      <c r="D4317" s="289" t="s">
        <v>5865</v>
      </c>
      <c r="E4317" s="17" t="s">
        <v>398</v>
      </c>
      <c r="F4317" s="290">
        <v>37.099</v>
      </c>
      <c r="G4317" s="38"/>
      <c r="H4317" s="44"/>
    </row>
    <row r="4318" spans="1:8" s="2" customFormat="1" ht="16.8" customHeight="1">
      <c r="A4318" s="38"/>
      <c r="B4318" s="44"/>
      <c r="C4318" s="285" t="s">
        <v>648</v>
      </c>
      <c r="D4318" s="286" t="s">
        <v>648</v>
      </c>
      <c r="E4318" s="287" t="s">
        <v>28</v>
      </c>
      <c r="F4318" s="288">
        <v>23</v>
      </c>
      <c r="G4318" s="38"/>
      <c r="H4318" s="44"/>
    </row>
    <row r="4319" spans="1:8" s="2" customFormat="1" ht="16.8" customHeight="1">
      <c r="A4319" s="38"/>
      <c r="B4319" s="44"/>
      <c r="C4319" s="289" t="s">
        <v>28</v>
      </c>
      <c r="D4319" s="289" t="s">
        <v>5726</v>
      </c>
      <c r="E4319" s="17" t="s">
        <v>28</v>
      </c>
      <c r="F4319" s="290">
        <v>0</v>
      </c>
      <c r="G4319" s="38"/>
      <c r="H4319" s="44"/>
    </row>
    <row r="4320" spans="1:8" s="2" customFormat="1" ht="16.8" customHeight="1">
      <c r="A4320" s="38"/>
      <c r="B4320" s="44"/>
      <c r="C4320" s="289" t="s">
        <v>648</v>
      </c>
      <c r="D4320" s="289" t="s">
        <v>5873</v>
      </c>
      <c r="E4320" s="17" t="s">
        <v>28</v>
      </c>
      <c r="F4320" s="290">
        <v>23</v>
      </c>
      <c r="G4320" s="38"/>
      <c r="H4320" s="44"/>
    </row>
    <row r="4321" spans="1:8" s="2" customFormat="1" ht="16.8" customHeight="1">
      <c r="A4321" s="38"/>
      <c r="B4321" s="44"/>
      <c r="C4321" s="285" t="s">
        <v>654</v>
      </c>
      <c r="D4321" s="286" t="s">
        <v>654</v>
      </c>
      <c r="E4321" s="287" t="s">
        <v>28</v>
      </c>
      <c r="F4321" s="288">
        <v>23</v>
      </c>
      <c r="G4321" s="38"/>
      <c r="H4321" s="44"/>
    </row>
    <row r="4322" spans="1:8" s="2" customFormat="1" ht="16.8" customHeight="1">
      <c r="A4322" s="38"/>
      <c r="B4322" s="44"/>
      <c r="C4322" s="289" t="s">
        <v>28</v>
      </c>
      <c r="D4322" s="289" t="s">
        <v>5726</v>
      </c>
      <c r="E4322" s="17" t="s">
        <v>28</v>
      </c>
      <c r="F4322" s="290">
        <v>0</v>
      </c>
      <c r="G4322" s="38"/>
      <c r="H4322" s="44"/>
    </row>
    <row r="4323" spans="1:8" s="2" customFormat="1" ht="16.8" customHeight="1">
      <c r="A4323" s="38"/>
      <c r="B4323" s="44"/>
      <c r="C4323" s="289" t="s">
        <v>654</v>
      </c>
      <c r="D4323" s="289" t="s">
        <v>5877</v>
      </c>
      <c r="E4323" s="17" t="s">
        <v>28</v>
      </c>
      <c r="F4323" s="290">
        <v>23</v>
      </c>
      <c r="G4323" s="38"/>
      <c r="H4323" s="44"/>
    </row>
    <row r="4324" spans="1:8" s="2" customFormat="1" ht="16.8" customHeight="1">
      <c r="A4324" s="38"/>
      <c r="B4324" s="44"/>
      <c r="C4324" s="285" t="s">
        <v>660</v>
      </c>
      <c r="D4324" s="286" t="s">
        <v>660</v>
      </c>
      <c r="E4324" s="287" t="s">
        <v>28</v>
      </c>
      <c r="F4324" s="288">
        <v>0.049</v>
      </c>
      <c r="G4324" s="38"/>
      <c r="H4324" s="44"/>
    </row>
    <row r="4325" spans="1:8" s="2" customFormat="1" ht="16.8" customHeight="1">
      <c r="A4325" s="38"/>
      <c r="B4325" s="44"/>
      <c r="C4325" s="289" t="s">
        <v>28</v>
      </c>
      <c r="D4325" s="289" t="s">
        <v>5726</v>
      </c>
      <c r="E4325" s="17" t="s">
        <v>28</v>
      </c>
      <c r="F4325" s="290">
        <v>0</v>
      </c>
      <c r="G4325" s="38"/>
      <c r="H4325" s="44"/>
    </row>
    <row r="4326" spans="1:8" s="2" customFormat="1" ht="16.8" customHeight="1">
      <c r="A4326" s="38"/>
      <c r="B4326" s="44"/>
      <c r="C4326" s="289" t="s">
        <v>660</v>
      </c>
      <c r="D4326" s="289" t="s">
        <v>5881</v>
      </c>
      <c r="E4326" s="17" t="s">
        <v>28</v>
      </c>
      <c r="F4326" s="290">
        <v>0.049</v>
      </c>
      <c r="G4326" s="38"/>
      <c r="H4326" s="44"/>
    </row>
    <row r="4327" spans="1:8" s="2" customFormat="1" ht="16.8" customHeight="1">
      <c r="A4327" s="38"/>
      <c r="B4327" s="44"/>
      <c r="C4327" s="291" t="s">
        <v>6060</v>
      </c>
      <c r="D4327" s="38"/>
      <c r="E4327" s="38"/>
      <c r="F4327" s="38"/>
      <c r="G4327" s="38"/>
      <c r="H4327" s="44"/>
    </row>
    <row r="4328" spans="1:8" s="2" customFormat="1" ht="12">
      <c r="A4328" s="38"/>
      <c r="B4328" s="44"/>
      <c r="C4328" s="289" t="s">
        <v>5878</v>
      </c>
      <c r="D4328" s="289" t="s">
        <v>5879</v>
      </c>
      <c r="E4328" s="17" t="s">
        <v>540</v>
      </c>
      <c r="F4328" s="290">
        <v>1.041</v>
      </c>
      <c r="G4328" s="38"/>
      <c r="H4328" s="44"/>
    </row>
    <row r="4329" spans="1:8" s="2" customFormat="1" ht="16.8" customHeight="1">
      <c r="A4329" s="38"/>
      <c r="B4329" s="44"/>
      <c r="C4329" s="285" t="s">
        <v>665</v>
      </c>
      <c r="D4329" s="286" t="s">
        <v>665</v>
      </c>
      <c r="E4329" s="287" t="s">
        <v>28</v>
      </c>
      <c r="F4329" s="288">
        <v>1</v>
      </c>
      <c r="G4329" s="38"/>
      <c r="H4329" s="44"/>
    </row>
    <row r="4330" spans="1:8" s="2" customFormat="1" ht="16.8" customHeight="1">
      <c r="A4330" s="38"/>
      <c r="B4330" s="44"/>
      <c r="C4330" s="289" t="s">
        <v>28</v>
      </c>
      <c r="D4330" s="289" t="s">
        <v>5726</v>
      </c>
      <c r="E4330" s="17" t="s">
        <v>28</v>
      </c>
      <c r="F4330" s="290">
        <v>0</v>
      </c>
      <c r="G4330" s="38"/>
      <c r="H4330" s="44"/>
    </row>
    <row r="4331" spans="1:8" s="2" customFormat="1" ht="16.8" customHeight="1">
      <c r="A4331" s="38"/>
      <c r="B4331" s="44"/>
      <c r="C4331" s="289" t="s">
        <v>665</v>
      </c>
      <c r="D4331" s="289" t="s">
        <v>82</v>
      </c>
      <c r="E4331" s="17" t="s">
        <v>28</v>
      </c>
      <c r="F4331" s="290">
        <v>1</v>
      </c>
      <c r="G4331" s="38"/>
      <c r="H4331" s="44"/>
    </row>
    <row r="4332" spans="1:8" s="2" customFormat="1" ht="16.8" customHeight="1">
      <c r="A4332" s="38"/>
      <c r="B4332" s="44"/>
      <c r="C4332" s="285" t="s">
        <v>671</v>
      </c>
      <c r="D4332" s="286" t="s">
        <v>671</v>
      </c>
      <c r="E4332" s="287" t="s">
        <v>28</v>
      </c>
      <c r="F4332" s="288">
        <v>1</v>
      </c>
      <c r="G4332" s="38"/>
      <c r="H4332" s="44"/>
    </row>
    <row r="4333" spans="1:8" s="2" customFormat="1" ht="16.8" customHeight="1">
      <c r="A4333" s="38"/>
      <c r="B4333" s="44"/>
      <c r="C4333" s="289" t="s">
        <v>28</v>
      </c>
      <c r="D4333" s="289" t="s">
        <v>5726</v>
      </c>
      <c r="E4333" s="17" t="s">
        <v>28</v>
      </c>
      <c r="F4333" s="290">
        <v>0</v>
      </c>
      <c r="G4333" s="38"/>
      <c r="H4333" s="44"/>
    </row>
    <row r="4334" spans="1:8" s="2" customFormat="1" ht="16.8" customHeight="1">
      <c r="A4334" s="38"/>
      <c r="B4334" s="44"/>
      <c r="C4334" s="289" t="s">
        <v>671</v>
      </c>
      <c r="D4334" s="289" t="s">
        <v>82</v>
      </c>
      <c r="E4334" s="17" t="s">
        <v>28</v>
      </c>
      <c r="F4334" s="290">
        <v>1</v>
      </c>
      <c r="G4334" s="38"/>
      <c r="H4334" s="44"/>
    </row>
    <row r="4335" spans="1:8" s="2" customFormat="1" ht="16.8" customHeight="1">
      <c r="A4335" s="38"/>
      <c r="B4335" s="44"/>
      <c r="C4335" s="285" t="s">
        <v>380</v>
      </c>
      <c r="D4335" s="286" t="s">
        <v>380</v>
      </c>
      <c r="E4335" s="287" t="s">
        <v>28</v>
      </c>
      <c r="F4335" s="288">
        <v>2.052</v>
      </c>
      <c r="G4335" s="38"/>
      <c r="H4335" s="44"/>
    </row>
    <row r="4336" spans="1:8" s="2" customFormat="1" ht="16.8" customHeight="1">
      <c r="A4336" s="38"/>
      <c r="B4336" s="44"/>
      <c r="C4336" s="289" t="s">
        <v>28</v>
      </c>
      <c r="D4336" s="289" t="s">
        <v>5741</v>
      </c>
      <c r="E4336" s="17" t="s">
        <v>28</v>
      </c>
      <c r="F4336" s="290">
        <v>0</v>
      </c>
      <c r="G4336" s="38"/>
      <c r="H4336" s="44"/>
    </row>
    <row r="4337" spans="1:8" s="2" customFormat="1" ht="16.8" customHeight="1">
      <c r="A4337" s="38"/>
      <c r="B4337" s="44"/>
      <c r="C4337" s="289" t="s">
        <v>28</v>
      </c>
      <c r="D4337" s="289" t="s">
        <v>5742</v>
      </c>
      <c r="E4337" s="17" t="s">
        <v>28</v>
      </c>
      <c r="F4337" s="290">
        <v>0</v>
      </c>
      <c r="G4337" s="38"/>
      <c r="H4337" s="44"/>
    </row>
    <row r="4338" spans="1:8" s="2" customFormat="1" ht="16.8" customHeight="1">
      <c r="A4338" s="38"/>
      <c r="B4338" s="44"/>
      <c r="C4338" s="289" t="s">
        <v>380</v>
      </c>
      <c r="D4338" s="289" t="s">
        <v>5743</v>
      </c>
      <c r="E4338" s="17" t="s">
        <v>28</v>
      </c>
      <c r="F4338" s="290">
        <v>2.052</v>
      </c>
      <c r="G4338" s="38"/>
      <c r="H4338" s="44"/>
    </row>
    <row r="4339" spans="1:8" s="2" customFormat="1" ht="16.8" customHeight="1">
      <c r="A4339" s="38"/>
      <c r="B4339" s="44"/>
      <c r="C4339" s="285" t="s">
        <v>389</v>
      </c>
      <c r="D4339" s="286" t="s">
        <v>389</v>
      </c>
      <c r="E4339" s="287" t="s">
        <v>28</v>
      </c>
      <c r="F4339" s="288">
        <v>2.052</v>
      </c>
      <c r="G4339" s="38"/>
      <c r="H4339" s="44"/>
    </row>
    <row r="4340" spans="1:8" s="2" customFormat="1" ht="16.8" customHeight="1">
      <c r="A4340" s="38"/>
      <c r="B4340" s="44"/>
      <c r="C4340" s="289" t="s">
        <v>389</v>
      </c>
      <c r="D4340" s="289" t="s">
        <v>5747</v>
      </c>
      <c r="E4340" s="17" t="s">
        <v>28</v>
      </c>
      <c r="F4340" s="290">
        <v>2.052</v>
      </c>
      <c r="G4340" s="38"/>
      <c r="H4340" s="44"/>
    </row>
    <row r="4341" spans="1:8" s="2" customFormat="1" ht="16.8" customHeight="1">
      <c r="A4341" s="38"/>
      <c r="B4341" s="44"/>
      <c r="C4341" s="285" t="s">
        <v>400</v>
      </c>
      <c r="D4341" s="286" t="s">
        <v>400</v>
      </c>
      <c r="E4341" s="287" t="s">
        <v>28</v>
      </c>
      <c r="F4341" s="288">
        <v>2.052</v>
      </c>
      <c r="G4341" s="38"/>
      <c r="H4341" s="44"/>
    </row>
    <row r="4342" spans="1:8" s="2" customFormat="1" ht="16.8" customHeight="1">
      <c r="A4342" s="38"/>
      <c r="B4342" s="44"/>
      <c r="C4342" s="289" t="s">
        <v>400</v>
      </c>
      <c r="D4342" s="289" t="s">
        <v>5747</v>
      </c>
      <c r="E4342" s="17" t="s">
        <v>28</v>
      </c>
      <c r="F4342" s="290">
        <v>2.052</v>
      </c>
      <c r="G4342" s="38"/>
      <c r="H4342" s="44"/>
    </row>
    <row r="4343" spans="1:8" s="2" customFormat="1" ht="16.8" customHeight="1">
      <c r="A4343" s="38"/>
      <c r="B4343" s="44"/>
      <c r="C4343" s="285" t="s">
        <v>409</v>
      </c>
      <c r="D4343" s="286" t="s">
        <v>409</v>
      </c>
      <c r="E4343" s="287" t="s">
        <v>28</v>
      </c>
      <c r="F4343" s="288">
        <v>2.052</v>
      </c>
      <c r="G4343" s="38"/>
      <c r="H4343" s="44"/>
    </row>
    <row r="4344" spans="1:8" s="2" customFormat="1" ht="16.8" customHeight="1">
      <c r="A4344" s="38"/>
      <c r="B4344" s="44"/>
      <c r="C4344" s="289" t="s">
        <v>409</v>
      </c>
      <c r="D4344" s="289" t="s">
        <v>5747</v>
      </c>
      <c r="E4344" s="17" t="s">
        <v>28</v>
      </c>
      <c r="F4344" s="290">
        <v>2.052</v>
      </c>
      <c r="G4344" s="38"/>
      <c r="H4344" s="44"/>
    </row>
    <row r="4345" spans="1:8" s="2" customFormat="1" ht="16.8" customHeight="1">
      <c r="A4345" s="38"/>
      <c r="B4345" s="44"/>
      <c r="C4345" s="285" t="s">
        <v>415</v>
      </c>
      <c r="D4345" s="286" t="s">
        <v>415</v>
      </c>
      <c r="E4345" s="287" t="s">
        <v>28</v>
      </c>
      <c r="F4345" s="288">
        <v>29.086</v>
      </c>
      <c r="G4345" s="38"/>
      <c r="H4345" s="44"/>
    </row>
    <row r="4346" spans="1:8" s="2" customFormat="1" ht="16.8" customHeight="1">
      <c r="A4346" s="38"/>
      <c r="B4346" s="44"/>
      <c r="C4346" s="289" t="s">
        <v>415</v>
      </c>
      <c r="D4346" s="289" t="s">
        <v>5755</v>
      </c>
      <c r="E4346" s="17" t="s">
        <v>28</v>
      </c>
      <c r="F4346" s="290">
        <v>29.086</v>
      </c>
      <c r="G4346" s="38"/>
      <c r="H4346" s="44"/>
    </row>
    <row r="4347" spans="1:8" s="2" customFormat="1" ht="16.8" customHeight="1">
      <c r="A4347" s="38"/>
      <c r="B4347" s="44"/>
      <c r="C4347" s="291" t="s">
        <v>6060</v>
      </c>
      <c r="D4347" s="38"/>
      <c r="E4347" s="38"/>
      <c r="F4347" s="38"/>
      <c r="G4347" s="38"/>
      <c r="H4347" s="44"/>
    </row>
    <row r="4348" spans="1:8" s="2" customFormat="1" ht="12">
      <c r="A4348" s="38"/>
      <c r="B4348" s="44"/>
      <c r="C4348" s="289" t="s">
        <v>443</v>
      </c>
      <c r="D4348" s="289" t="s">
        <v>6064</v>
      </c>
      <c r="E4348" s="17" t="s">
        <v>355</v>
      </c>
      <c r="F4348" s="290">
        <v>33.19</v>
      </c>
      <c r="G4348" s="38"/>
      <c r="H4348" s="44"/>
    </row>
    <row r="4349" spans="1:8" s="2" customFormat="1" ht="16.8" customHeight="1">
      <c r="A4349" s="38"/>
      <c r="B4349" s="44"/>
      <c r="C4349" s="285" t="s">
        <v>2498</v>
      </c>
      <c r="D4349" s="286" t="s">
        <v>2498</v>
      </c>
      <c r="E4349" s="287" t="s">
        <v>28</v>
      </c>
      <c r="F4349" s="288">
        <v>9.288</v>
      </c>
      <c r="G4349" s="38"/>
      <c r="H4349" s="44"/>
    </row>
    <row r="4350" spans="1:8" s="2" customFormat="1" ht="16.8" customHeight="1">
      <c r="A4350" s="38"/>
      <c r="B4350" s="44"/>
      <c r="C4350" s="289" t="s">
        <v>2498</v>
      </c>
      <c r="D4350" s="289" t="s">
        <v>5728</v>
      </c>
      <c r="E4350" s="17" t="s">
        <v>28</v>
      </c>
      <c r="F4350" s="290">
        <v>9.288</v>
      </c>
      <c r="G4350" s="38"/>
      <c r="H4350" s="44"/>
    </row>
    <row r="4351" spans="1:8" s="2" customFormat="1" ht="16.8" customHeight="1">
      <c r="A4351" s="38"/>
      <c r="B4351" s="44"/>
      <c r="C4351" s="291" t="s">
        <v>6060</v>
      </c>
      <c r="D4351" s="38"/>
      <c r="E4351" s="38"/>
      <c r="F4351" s="38"/>
      <c r="G4351" s="38"/>
      <c r="H4351" s="44"/>
    </row>
    <row r="4352" spans="1:8" s="2" customFormat="1" ht="12">
      <c r="A4352" s="38"/>
      <c r="B4352" s="44"/>
      <c r="C4352" s="289" t="s">
        <v>5723</v>
      </c>
      <c r="D4352" s="289" t="s">
        <v>5724</v>
      </c>
      <c r="E4352" s="17" t="s">
        <v>355</v>
      </c>
      <c r="F4352" s="290">
        <v>14.543</v>
      </c>
      <c r="G4352" s="38"/>
      <c r="H4352" s="44"/>
    </row>
    <row r="4353" spans="1:8" s="2" customFormat="1" ht="16.8" customHeight="1">
      <c r="A4353" s="38"/>
      <c r="B4353" s="44"/>
      <c r="C4353" s="285" t="s">
        <v>145</v>
      </c>
      <c r="D4353" s="286" t="s">
        <v>145</v>
      </c>
      <c r="E4353" s="287" t="s">
        <v>28</v>
      </c>
      <c r="F4353" s="288">
        <v>22.902</v>
      </c>
      <c r="G4353" s="38"/>
      <c r="H4353" s="44"/>
    </row>
    <row r="4354" spans="1:8" s="2" customFormat="1" ht="16.8" customHeight="1">
      <c r="A4354" s="38"/>
      <c r="B4354" s="44"/>
      <c r="C4354" s="289" t="s">
        <v>145</v>
      </c>
      <c r="D4354" s="289" t="s">
        <v>3841</v>
      </c>
      <c r="E4354" s="17" t="s">
        <v>28</v>
      </c>
      <c r="F4354" s="290">
        <v>22.902</v>
      </c>
      <c r="G4354" s="38"/>
      <c r="H4354" s="44"/>
    </row>
    <row r="4355" spans="1:8" s="2" customFormat="1" ht="16.8" customHeight="1">
      <c r="A4355" s="38"/>
      <c r="B4355" s="44"/>
      <c r="C4355" s="285" t="s">
        <v>2604</v>
      </c>
      <c r="D4355" s="286" t="s">
        <v>2604</v>
      </c>
      <c r="E4355" s="287" t="s">
        <v>28</v>
      </c>
      <c r="F4355" s="288">
        <v>0.325</v>
      </c>
      <c r="G4355" s="38"/>
      <c r="H4355" s="44"/>
    </row>
    <row r="4356" spans="1:8" s="2" customFormat="1" ht="16.8" customHeight="1">
      <c r="A4356" s="38"/>
      <c r="B4356" s="44"/>
      <c r="C4356" s="289" t="s">
        <v>2604</v>
      </c>
      <c r="D4356" s="289" t="s">
        <v>5780</v>
      </c>
      <c r="E4356" s="17" t="s">
        <v>28</v>
      </c>
      <c r="F4356" s="290">
        <v>0.325</v>
      </c>
      <c r="G4356" s="38"/>
      <c r="H4356" s="44"/>
    </row>
    <row r="4357" spans="1:8" s="2" customFormat="1" ht="16.8" customHeight="1">
      <c r="A4357" s="38"/>
      <c r="B4357" s="44"/>
      <c r="C4357" s="291" t="s">
        <v>6060</v>
      </c>
      <c r="D4357" s="38"/>
      <c r="E4357" s="38"/>
      <c r="F4357" s="38"/>
      <c r="G4357" s="38"/>
      <c r="H4357" s="44"/>
    </row>
    <row r="4358" spans="1:8" s="2" customFormat="1" ht="16.8" customHeight="1">
      <c r="A4358" s="38"/>
      <c r="B4358" s="44"/>
      <c r="C4358" s="289" t="s">
        <v>568</v>
      </c>
      <c r="D4358" s="289" t="s">
        <v>569</v>
      </c>
      <c r="E4358" s="17" t="s">
        <v>540</v>
      </c>
      <c r="F4358" s="290">
        <v>0.424</v>
      </c>
      <c r="G4358" s="38"/>
      <c r="H4358" s="44"/>
    </row>
    <row r="4359" spans="1:8" s="2" customFormat="1" ht="16.8" customHeight="1">
      <c r="A4359" s="38"/>
      <c r="B4359" s="44"/>
      <c r="C4359" s="285" t="s">
        <v>2606</v>
      </c>
      <c r="D4359" s="286" t="s">
        <v>2606</v>
      </c>
      <c r="E4359" s="287" t="s">
        <v>28</v>
      </c>
      <c r="F4359" s="288">
        <v>0.894</v>
      </c>
      <c r="G4359" s="38"/>
      <c r="H4359" s="44"/>
    </row>
    <row r="4360" spans="1:8" s="2" customFormat="1" ht="16.8" customHeight="1">
      <c r="A4360" s="38"/>
      <c r="B4360" s="44"/>
      <c r="C4360" s="289" t="s">
        <v>2606</v>
      </c>
      <c r="D4360" s="289" t="s">
        <v>5788</v>
      </c>
      <c r="E4360" s="17" t="s">
        <v>28</v>
      </c>
      <c r="F4360" s="290">
        <v>0.894</v>
      </c>
      <c r="G4360" s="38"/>
      <c r="H4360" s="44"/>
    </row>
    <row r="4361" spans="1:8" s="2" customFormat="1" ht="16.8" customHeight="1">
      <c r="A4361" s="38"/>
      <c r="B4361" s="44"/>
      <c r="C4361" s="291" t="s">
        <v>6060</v>
      </c>
      <c r="D4361" s="38"/>
      <c r="E4361" s="38"/>
      <c r="F4361" s="38"/>
      <c r="G4361" s="38"/>
      <c r="H4361" s="44"/>
    </row>
    <row r="4362" spans="1:8" s="2" customFormat="1" ht="16.8" customHeight="1">
      <c r="A4362" s="38"/>
      <c r="B4362" s="44"/>
      <c r="C4362" s="289" t="s">
        <v>5784</v>
      </c>
      <c r="D4362" s="289" t="s">
        <v>5785</v>
      </c>
      <c r="E4362" s="17" t="s">
        <v>355</v>
      </c>
      <c r="F4362" s="290">
        <v>4.247</v>
      </c>
      <c r="G4362" s="38"/>
      <c r="H4362" s="44"/>
    </row>
    <row r="4363" spans="1:8" s="2" customFormat="1" ht="16.8" customHeight="1">
      <c r="A4363" s="38"/>
      <c r="B4363" s="44"/>
      <c r="C4363" s="285" t="s">
        <v>2670</v>
      </c>
      <c r="D4363" s="286" t="s">
        <v>2670</v>
      </c>
      <c r="E4363" s="287" t="s">
        <v>28</v>
      </c>
      <c r="F4363" s="288">
        <v>32.619</v>
      </c>
      <c r="G4363" s="38"/>
      <c r="H4363" s="44"/>
    </row>
    <row r="4364" spans="1:8" s="2" customFormat="1" ht="16.8" customHeight="1">
      <c r="A4364" s="38"/>
      <c r="B4364" s="44"/>
      <c r="C4364" s="289" t="s">
        <v>2670</v>
      </c>
      <c r="D4364" s="289" t="s">
        <v>5868</v>
      </c>
      <c r="E4364" s="17" t="s">
        <v>28</v>
      </c>
      <c r="F4364" s="290">
        <v>32.619</v>
      </c>
      <c r="G4364" s="38"/>
      <c r="H4364" s="44"/>
    </row>
    <row r="4365" spans="1:8" s="2" customFormat="1" ht="16.8" customHeight="1">
      <c r="A4365" s="38"/>
      <c r="B4365" s="44"/>
      <c r="C4365" s="291" t="s">
        <v>6060</v>
      </c>
      <c r="D4365" s="38"/>
      <c r="E4365" s="38"/>
      <c r="F4365" s="38"/>
      <c r="G4365" s="38"/>
      <c r="H4365" s="44"/>
    </row>
    <row r="4366" spans="1:8" s="2" customFormat="1" ht="12">
      <c r="A4366" s="38"/>
      <c r="B4366" s="44"/>
      <c r="C4366" s="289" t="s">
        <v>5864</v>
      </c>
      <c r="D4366" s="289" t="s">
        <v>5865</v>
      </c>
      <c r="E4366" s="17" t="s">
        <v>398</v>
      </c>
      <c r="F4366" s="290">
        <v>37.099</v>
      </c>
      <c r="G4366" s="38"/>
      <c r="H4366" s="44"/>
    </row>
    <row r="4367" spans="1:8" s="2" customFormat="1" ht="16.8" customHeight="1">
      <c r="A4367" s="38"/>
      <c r="B4367" s="44"/>
      <c r="C4367" s="285" t="s">
        <v>2684</v>
      </c>
      <c r="D4367" s="286" t="s">
        <v>2684</v>
      </c>
      <c r="E4367" s="287" t="s">
        <v>28</v>
      </c>
      <c r="F4367" s="288">
        <v>0.022</v>
      </c>
      <c r="G4367" s="38"/>
      <c r="H4367" s="44"/>
    </row>
    <row r="4368" spans="1:8" s="2" customFormat="1" ht="16.8" customHeight="1">
      <c r="A4368" s="38"/>
      <c r="B4368" s="44"/>
      <c r="C4368" s="289" t="s">
        <v>2684</v>
      </c>
      <c r="D4368" s="289" t="s">
        <v>5882</v>
      </c>
      <c r="E4368" s="17" t="s">
        <v>28</v>
      </c>
      <c r="F4368" s="290">
        <v>0.022</v>
      </c>
      <c r="G4368" s="38"/>
      <c r="H4368" s="44"/>
    </row>
    <row r="4369" spans="1:8" s="2" customFormat="1" ht="16.8" customHeight="1">
      <c r="A4369" s="38"/>
      <c r="B4369" s="44"/>
      <c r="C4369" s="291" t="s">
        <v>6060</v>
      </c>
      <c r="D4369" s="38"/>
      <c r="E4369" s="38"/>
      <c r="F4369" s="38"/>
      <c r="G4369" s="38"/>
      <c r="H4369" s="44"/>
    </row>
    <row r="4370" spans="1:8" s="2" customFormat="1" ht="12">
      <c r="A4370" s="38"/>
      <c r="B4370" s="44"/>
      <c r="C4370" s="289" t="s">
        <v>5878</v>
      </c>
      <c r="D4370" s="289" t="s">
        <v>5879</v>
      </c>
      <c r="E4370" s="17" t="s">
        <v>540</v>
      </c>
      <c r="F4370" s="290">
        <v>1.041</v>
      </c>
      <c r="G4370" s="38"/>
      <c r="H4370" s="44"/>
    </row>
    <row r="4371" spans="1:8" s="2" customFormat="1" ht="16.8" customHeight="1">
      <c r="A4371" s="38"/>
      <c r="B4371" s="44"/>
      <c r="C4371" s="285" t="s">
        <v>2581</v>
      </c>
      <c r="D4371" s="286" t="s">
        <v>2581</v>
      </c>
      <c r="E4371" s="287" t="s">
        <v>28</v>
      </c>
      <c r="F4371" s="288">
        <v>4.104</v>
      </c>
      <c r="G4371" s="38"/>
      <c r="H4371" s="44"/>
    </row>
    <row r="4372" spans="1:8" s="2" customFormat="1" ht="16.8" customHeight="1">
      <c r="A4372" s="38"/>
      <c r="B4372" s="44"/>
      <c r="C4372" s="289" t="s">
        <v>2581</v>
      </c>
      <c r="D4372" s="289" t="s">
        <v>5756</v>
      </c>
      <c r="E4372" s="17" t="s">
        <v>28</v>
      </c>
      <c r="F4372" s="290">
        <v>4.104</v>
      </c>
      <c r="G4372" s="38"/>
      <c r="H4372" s="44"/>
    </row>
    <row r="4373" spans="1:8" s="2" customFormat="1" ht="16.8" customHeight="1">
      <c r="A4373" s="38"/>
      <c r="B4373" s="44"/>
      <c r="C4373" s="291" t="s">
        <v>6060</v>
      </c>
      <c r="D4373" s="38"/>
      <c r="E4373" s="38"/>
      <c r="F4373" s="38"/>
      <c r="G4373" s="38"/>
      <c r="H4373" s="44"/>
    </row>
    <row r="4374" spans="1:8" s="2" customFormat="1" ht="12">
      <c r="A4374" s="38"/>
      <c r="B4374" s="44"/>
      <c r="C4374" s="289" t="s">
        <v>443</v>
      </c>
      <c r="D4374" s="289" t="s">
        <v>6064</v>
      </c>
      <c r="E4374" s="17" t="s">
        <v>355</v>
      </c>
      <c r="F4374" s="290">
        <v>33.19</v>
      </c>
      <c r="G4374" s="38"/>
      <c r="H4374" s="44"/>
    </row>
    <row r="4375" spans="1:8" s="2" customFormat="1" ht="16.8" customHeight="1">
      <c r="A4375" s="38"/>
      <c r="B4375" s="44"/>
      <c r="C4375" s="285" t="s">
        <v>2500</v>
      </c>
      <c r="D4375" s="286" t="s">
        <v>2500</v>
      </c>
      <c r="E4375" s="287" t="s">
        <v>28</v>
      </c>
      <c r="F4375" s="288">
        <v>14.543</v>
      </c>
      <c r="G4375" s="38"/>
      <c r="H4375" s="44"/>
    </row>
    <row r="4376" spans="1:8" s="2" customFormat="1" ht="16.8" customHeight="1">
      <c r="A4376" s="38"/>
      <c r="B4376" s="44"/>
      <c r="C4376" s="289" t="s">
        <v>2500</v>
      </c>
      <c r="D4376" s="289" t="s">
        <v>5729</v>
      </c>
      <c r="E4376" s="17" t="s">
        <v>28</v>
      </c>
      <c r="F4376" s="290">
        <v>14.543</v>
      </c>
      <c r="G4376" s="38"/>
      <c r="H4376" s="44"/>
    </row>
    <row r="4377" spans="1:8" s="2" customFormat="1" ht="16.8" customHeight="1">
      <c r="A4377" s="38"/>
      <c r="B4377" s="44"/>
      <c r="C4377" s="285" t="s">
        <v>3853</v>
      </c>
      <c r="D4377" s="286" t="s">
        <v>3853</v>
      </c>
      <c r="E4377" s="287" t="s">
        <v>28</v>
      </c>
      <c r="F4377" s="288">
        <v>0.078</v>
      </c>
      <c r="G4377" s="38"/>
      <c r="H4377" s="44"/>
    </row>
    <row r="4378" spans="1:8" s="2" customFormat="1" ht="16.8" customHeight="1">
      <c r="A4378" s="38"/>
      <c r="B4378" s="44"/>
      <c r="C4378" s="289" t="s">
        <v>3853</v>
      </c>
      <c r="D4378" s="289" t="s">
        <v>5781</v>
      </c>
      <c r="E4378" s="17" t="s">
        <v>28</v>
      </c>
      <c r="F4378" s="290">
        <v>0.078</v>
      </c>
      <c r="G4378" s="38"/>
      <c r="H4378" s="44"/>
    </row>
    <row r="4379" spans="1:8" s="2" customFormat="1" ht="16.8" customHeight="1">
      <c r="A4379" s="38"/>
      <c r="B4379" s="44"/>
      <c r="C4379" s="291" t="s">
        <v>6060</v>
      </c>
      <c r="D4379" s="38"/>
      <c r="E4379" s="38"/>
      <c r="F4379" s="38"/>
      <c r="G4379" s="38"/>
      <c r="H4379" s="44"/>
    </row>
    <row r="4380" spans="1:8" s="2" customFormat="1" ht="16.8" customHeight="1">
      <c r="A4380" s="38"/>
      <c r="B4380" s="44"/>
      <c r="C4380" s="289" t="s">
        <v>568</v>
      </c>
      <c r="D4380" s="289" t="s">
        <v>569</v>
      </c>
      <c r="E4380" s="17" t="s">
        <v>540</v>
      </c>
      <c r="F4380" s="290">
        <v>0.424</v>
      </c>
      <c r="G4380" s="38"/>
      <c r="H4380" s="44"/>
    </row>
    <row r="4381" spans="1:8" s="2" customFormat="1" ht="16.8" customHeight="1">
      <c r="A4381" s="38"/>
      <c r="B4381" s="44"/>
      <c r="C4381" s="285" t="s">
        <v>3860</v>
      </c>
      <c r="D4381" s="286" t="s">
        <v>3860</v>
      </c>
      <c r="E4381" s="287" t="s">
        <v>28</v>
      </c>
      <c r="F4381" s="288">
        <v>4.247</v>
      </c>
      <c r="G4381" s="38"/>
      <c r="H4381" s="44"/>
    </row>
    <row r="4382" spans="1:8" s="2" customFormat="1" ht="16.8" customHeight="1">
      <c r="A4382" s="38"/>
      <c r="B4382" s="44"/>
      <c r="C4382" s="289" t="s">
        <v>3860</v>
      </c>
      <c r="D4382" s="289" t="s">
        <v>3861</v>
      </c>
      <c r="E4382" s="17" t="s">
        <v>28</v>
      </c>
      <c r="F4382" s="290">
        <v>4.247</v>
      </c>
      <c r="G4382" s="38"/>
      <c r="H4382" s="44"/>
    </row>
    <row r="4383" spans="1:8" s="2" customFormat="1" ht="16.8" customHeight="1">
      <c r="A4383" s="38"/>
      <c r="B4383" s="44"/>
      <c r="C4383" s="285" t="s">
        <v>2672</v>
      </c>
      <c r="D4383" s="286" t="s">
        <v>2672</v>
      </c>
      <c r="E4383" s="287" t="s">
        <v>28</v>
      </c>
      <c r="F4383" s="288">
        <v>37.099</v>
      </c>
      <c r="G4383" s="38"/>
      <c r="H4383" s="44"/>
    </row>
    <row r="4384" spans="1:8" s="2" customFormat="1" ht="16.8" customHeight="1">
      <c r="A4384" s="38"/>
      <c r="B4384" s="44"/>
      <c r="C4384" s="289" t="s">
        <v>2672</v>
      </c>
      <c r="D4384" s="289" t="s">
        <v>5869</v>
      </c>
      <c r="E4384" s="17" t="s">
        <v>28</v>
      </c>
      <c r="F4384" s="290">
        <v>37.099</v>
      </c>
      <c r="G4384" s="38"/>
      <c r="H4384" s="44"/>
    </row>
    <row r="4385" spans="1:8" s="2" customFormat="1" ht="16.8" customHeight="1">
      <c r="A4385" s="38"/>
      <c r="B4385" s="44"/>
      <c r="C4385" s="285" t="s">
        <v>2687</v>
      </c>
      <c r="D4385" s="286" t="s">
        <v>2687</v>
      </c>
      <c r="E4385" s="287" t="s">
        <v>28</v>
      </c>
      <c r="F4385" s="288">
        <v>0.523</v>
      </c>
      <c r="G4385" s="38"/>
      <c r="H4385" s="44"/>
    </row>
    <row r="4386" spans="1:8" s="2" customFormat="1" ht="16.8" customHeight="1">
      <c r="A4386" s="38"/>
      <c r="B4386" s="44"/>
      <c r="C4386" s="289" t="s">
        <v>2687</v>
      </c>
      <c r="D4386" s="289" t="s">
        <v>5883</v>
      </c>
      <c r="E4386" s="17" t="s">
        <v>28</v>
      </c>
      <c r="F4386" s="290">
        <v>0.523</v>
      </c>
      <c r="G4386" s="38"/>
      <c r="H4386" s="44"/>
    </row>
    <row r="4387" spans="1:8" s="2" customFormat="1" ht="16.8" customHeight="1">
      <c r="A4387" s="38"/>
      <c r="B4387" s="44"/>
      <c r="C4387" s="291" t="s">
        <v>6060</v>
      </c>
      <c r="D4387" s="38"/>
      <c r="E4387" s="38"/>
      <c r="F4387" s="38"/>
      <c r="G4387" s="38"/>
      <c r="H4387" s="44"/>
    </row>
    <row r="4388" spans="1:8" s="2" customFormat="1" ht="12">
      <c r="A4388" s="38"/>
      <c r="B4388" s="44"/>
      <c r="C4388" s="289" t="s">
        <v>5878</v>
      </c>
      <c r="D4388" s="289" t="s">
        <v>5879</v>
      </c>
      <c r="E4388" s="17" t="s">
        <v>540</v>
      </c>
      <c r="F4388" s="290">
        <v>1.041</v>
      </c>
      <c r="G4388" s="38"/>
      <c r="H4388" s="44"/>
    </row>
    <row r="4389" spans="1:8" s="2" customFormat="1" ht="16.8" customHeight="1">
      <c r="A4389" s="38"/>
      <c r="B4389" s="44"/>
      <c r="C4389" s="285" t="s">
        <v>2583</v>
      </c>
      <c r="D4389" s="286" t="s">
        <v>2583</v>
      </c>
      <c r="E4389" s="287" t="s">
        <v>28</v>
      </c>
      <c r="F4389" s="288">
        <v>33.19</v>
      </c>
      <c r="G4389" s="38"/>
      <c r="H4389" s="44"/>
    </row>
    <row r="4390" spans="1:8" s="2" customFormat="1" ht="16.8" customHeight="1">
      <c r="A4390" s="38"/>
      <c r="B4390" s="44"/>
      <c r="C4390" s="289" t="s">
        <v>2583</v>
      </c>
      <c r="D4390" s="289" t="s">
        <v>5608</v>
      </c>
      <c r="E4390" s="17" t="s">
        <v>28</v>
      </c>
      <c r="F4390" s="290">
        <v>33.19</v>
      </c>
      <c r="G4390" s="38"/>
      <c r="H4390" s="44"/>
    </row>
    <row r="4391" spans="1:8" s="2" customFormat="1" ht="16.8" customHeight="1">
      <c r="A4391" s="38"/>
      <c r="B4391" s="44"/>
      <c r="C4391" s="285" t="s">
        <v>5782</v>
      </c>
      <c r="D4391" s="286" t="s">
        <v>5782</v>
      </c>
      <c r="E4391" s="287" t="s">
        <v>28</v>
      </c>
      <c r="F4391" s="288">
        <v>0.424</v>
      </c>
      <c r="G4391" s="38"/>
      <c r="H4391" s="44"/>
    </row>
    <row r="4392" spans="1:8" s="2" customFormat="1" ht="16.8" customHeight="1">
      <c r="A4392" s="38"/>
      <c r="B4392" s="44"/>
      <c r="C4392" s="289" t="s">
        <v>5782</v>
      </c>
      <c r="D4392" s="289" t="s">
        <v>5783</v>
      </c>
      <c r="E4392" s="17" t="s">
        <v>28</v>
      </c>
      <c r="F4392" s="290">
        <v>0.424</v>
      </c>
      <c r="G4392" s="38"/>
      <c r="H4392" s="44"/>
    </row>
    <row r="4393" spans="1:8" s="2" customFormat="1" ht="16.8" customHeight="1">
      <c r="A4393" s="38"/>
      <c r="B4393" s="44"/>
      <c r="C4393" s="285" t="s">
        <v>2690</v>
      </c>
      <c r="D4393" s="286" t="s">
        <v>2690</v>
      </c>
      <c r="E4393" s="287" t="s">
        <v>28</v>
      </c>
      <c r="F4393" s="288">
        <v>0.262</v>
      </c>
      <c r="G4393" s="38"/>
      <c r="H4393" s="44"/>
    </row>
    <row r="4394" spans="1:8" s="2" customFormat="1" ht="16.8" customHeight="1">
      <c r="A4394" s="38"/>
      <c r="B4394" s="44"/>
      <c r="C4394" s="289" t="s">
        <v>2690</v>
      </c>
      <c r="D4394" s="289" t="s">
        <v>5884</v>
      </c>
      <c r="E4394" s="17" t="s">
        <v>28</v>
      </c>
      <c r="F4394" s="290">
        <v>0.262</v>
      </c>
      <c r="G4394" s="38"/>
      <c r="H4394" s="44"/>
    </row>
    <row r="4395" spans="1:8" s="2" customFormat="1" ht="16.8" customHeight="1">
      <c r="A4395" s="38"/>
      <c r="B4395" s="44"/>
      <c r="C4395" s="291" t="s">
        <v>6060</v>
      </c>
      <c r="D4395" s="38"/>
      <c r="E4395" s="38"/>
      <c r="F4395" s="38"/>
      <c r="G4395" s="38"/>
      <c r="H4395" s="44"/>
    </row>
    <row r="4396" spans="1:8" s="2" customFormat="1" ht="12">
      <c r="A4396" s="38"/>
      <c r="B4396" s="44"/>
      <c r="C4396" s="289" t="s">
        <v>5878</v>
      </c>
      <c r="D4396" s="289" t="s">
        <v>5879</v>
      </c>
      <c r="E4396" s="17" t="s">
        <v>540</v>
      </c>
      <c r="F4396" s="290">
        <v>1.041</v>
      </c>
      <c r="G4396" s="38"/>
      <c r="H4396" s="44"/>
    </row>
    <row r="4397" spans="1:8" s="2" customFormat="1" ht="16.8" customHeight="1">
      <c r="A4397" s="38"/>
      <c r="B4397" s="44"/>
      <c r="C4397" s="285" t="s">
        <v>2692</v>
      </c>
      <c r="D4397" s="286" t="s">
        <v>2692</v>
      </c>
      <c r="E4397" s="287" t="s">
        <v>28</v>
      </c>
      <c r="F4397" s="288">
        <v>0.111</v>
      </c>
      <c r="G4397" s="38"/>
      <c r="H4397" s="44"/>
    </row>
    <row r="4398" spans="1:8" s="2" customFormat="1" ht="16.8" customHeight="1">
      <c r="A4398" s="38"/>
      <c r="B4398" s="44"/>
      <c r="C4398" s="289" t="s">
        <v>2692</v>
      </c>
      <c r="D4398" s="289" t="s">
        <v>5885</v>
      </c>
      <c r="E4398" s="17" t="s">
        <v>28</v>
      </c>
      <c r="F4398" s="290">
        <v>0.111</v>
      </c>
      <c r="G4398" s="38"/>
      <c r="H4398" s="44"/>
    </row>
    <row r="4399" spans="1:8" s="2" customFormat="1" ht="16.8" customHeight="1">
      <c r="A4399" s="38"/>
      <c r="B4399" s="44"/>
      <c r="C4399" s="291" t="s">
        <v>6060</v>
      </c>
      <c r="D4399" s="38"/>
      <c r="E4399" s="38"/>
      <c r="F4399" s="38"/>
      <c r="G4399" s="38"/>
      <c r="H4399" s="44"/>
    </row>
    <row r="4400" spans="1:8" s="2" customFormat="1" ht="12">
      <c r="A4400" s="38"/>
      <c r="B4400" s="44"/>
      <c r="C4400" s="289" t="s">
        <v>5878</v>
      </c>
      <c r="D4400" s="289" t="s">
        <v>5879</v>
      </c>
      <c r="E4400" s="17" t="s">
        <v>540</v>
      </c>
      <c r="F4400" s="290">
        <v>1.041</v>
      </c>
      <c r="G4400" s="38"/>
      <c r="H4400" s="44"/>
    </row>
    <row r="4401" spans="1:8" s="2" customFormat="1" ht="16.8" customHeight="1">
      <c r="A4401" s="38"/>
      <c r="B4401" s="44"/>
      <c r="C4401" s="285" t="s">
        <v>2695</v>
      </c>
      <c r="D4401" s="286" t="s">
        <v>2695</v>
      </c>
      <c r="E4401" s="287" t="s">
        <v>28</v>
      </c>
      <c r="F4401" s="288">
        <v>0.074</v>
      </c>
      <c r="G4401" s="38"/>
      <c r="H4401" s="44"/>
    </row>
    <row r="4402" spans="1:8" s="2" customFormat="1" ht="16.8" customHeight="1">
      <c r="A4402" s="38"/>
      <c r="B4402" s="44"/>
      <c r="C4402" s="289" t="s">
        <v>2695</v>
      </c>
      <c r="D4402" s="289" t="s">
        <v>5886</v>
      </c>
      <c r="E4402" s="17" t="s">
        <v>28</v>
      </c>
      <c r="F4402" s="290">
        <v>0.074</v>
      </c>
      <c r="G4402" s="38"/>
      <c r="H4402" s="44"/>
    </row>
    <row r="4403" spans="1:8" s="2" customFormat="1" ht="16.8" customHeight="1">
      <c r="A4403" s="38"/>
      <c r="B4403" s="44"/>
      <c r="C4403" s="291" t="s">
        <v>6060</v>
      </c>
      <c r="D4403" s="38"/>
      <c r="E4403" s="38"/>
      <c r="F4403" s="38"/>
      <c r="G4403" s="38"/>
      <c r="H4403" s="44"/>
    </row>
    <row r="4404" spans="1:8" s="2" customFormat="1" ht="12">
      <c r="A4404" s="38"/>
      <c r="B4404" s="44"/>
      <c r="C4404" s="289" t="s">
        <v>5878</v>
      </c>
      <c r="D4404" s="289" t="s">
        <v>5879</v>
      </c>
      <c r="E4404" s="17" t="s">
        <v>540</v>
      </c>
      <c r="F4404" s="290">
        <v>1.041</v>
      </c>
      <c r="G4404" s="38"/>
      <c r="H4404" s="44"/>
    </row>
    <row r="4405" spans="1:8" s="2" customFormat="1" ht="16.8" customHeight="1">
      <c r="A4405" s="38"/>
      <c r="B4405" s="44"/>
      <c r="C4405" s="285" t="s">
        <v>2697</v>
      </c>
      <c r="D4405" s="286" t="s">
        <v>2697</v>
      </c>
      <c r="E4405" s="287" t="s">
        <v>28</v>
      </c>
      <c r="F4405" s="288">
        <v>1.041</v>
      </c>
      <c r="G4405" s="38"/>
      <c r="H4405" s="44"/>
    </row>
    <row r="4406" spans="1:8" s="2" customFormat="1" ht="16.8" customHeight="1">
      <c r="A4406" s="38"/>
      <c r="B4406" s="44"/>
      <c r="C4406" s="289" t="s">
        <v>2697</v>
      </c>
      <c r="D4406" s="289" t="s">
        <v>5887</v>
      </c>
      <c r="E4406" s="17" t="s">
        <v>28</v>
      </c>
      <c r="F4406" s="290">
        <v>1.041</v>
      </c>
      <c r="G4406" s="38"/>
      <c r="H4406" s="44"/>
    </row>
    <row r="4407" spans="1:8" s="2" customFormat="1" ht="26.4" customHeight="1">
      <c r="A4407" s="38"/>
      <c r="B4407" s="44"/>
      <c r="C4407" s="284" t="s">
        <v>6087</v>
      </c>
      <c r="D4407" s="284" t="s">
        <v>128</v>
      </c>
      <c r="E4407" s="38"/>
      <c r="F4407" s="38"/>
      <c r="G4407" s="38"/>
      <c r="H4407" s="44"/>
    </row>
    <row r="4408" spans="1:8" s="2" customFormat="1" ht="16.8" customHeight="1">
      <c r="A4408" s="38"/>
      <c r="B4408" s="44"/>
      <c r="C4408" s="285" t="s">
        <v>360</v>
      </c>
      <c r="D4408" s="286" t="s">
        <v>360</v>
      </c>
      <c r="E4408" s="287" t="s">
        <v>28</v>
      </c>
      <c r="F4408" s="288">
        <v>58.317</v>
      </c>
      <c r="G4408" s="38"/>
      <c r="H4408" s="44"/>
    </row>
    <row r="4409" spans="1:8" s="2" customFormat="1" ht="16.8" customHeight="1">
      <c r="A4409" s="38"/>
      <c r="B4409" s="44"/>
      <c r="C4409" s="289" t="s">
        <v>360</v>
      </c>
      <c r="D4409" s="289" t="s">
        <v>5905</v>
      </c>
      <c r="E4409" s="17" t="s">
        <v>28</v>
      </c>
      <c r="F4409" s="290">
        <v>58.317</v>
      </c>
      <c r="G4409" s="38"/>
      <c r="H4409" s="44"/>
    </row>
    <row r="4410" spans="1:8" s="2" customFormat="1" ht="16.8" customHeight="1">
      <c r="A4410" s="38"/>
      <c r="B4410" s="44"/>
      <c r="C4410" s="285" t="s">
        <v>365</v>
      </c>
      <c r="D4410" s="286" t="s">
        <v>365</v>
      </c>
      <c r="E4410" s="287" t="s">
        <v>28</v>
      </c>
      <c r="F4410" s="288">
        <v>58.317</v>
      </c>
      <c r="G4410" s="38"/>
      <c r="H4410" s="44"/>
    </row>
    <row r="4411" spans="1:8" s="2" customFormat="1" ht="16.8" customHeight="1">
      <c r="A4411" s="38"/>
      <c r="B4411" s="44"/>
      <c r="C4411" s="289" t="s">
        <v>365</v>
      </c>
      <c r="D4411" s="289" t="s">
        <v>5908</v>
      </c>
      <c r="E4411" s="17" t="s">
        <v>28</v>
      </c>
      <c r="F4411" s="290">
        <v>58.317</v>
      </c>
      <c r="G4411" s="38"/>
      <c r="H4411" s="44"/>
    </row>
    <row r="4412" spans="1:8" s="2" customFormat="1" ht="16.8" customHeight="1">
      <c r="A4412" s="38"/>
      <c r="B4412" s="44"/>
      <c r="C4412" s="285" t="s">
        <v>371</v>
      </c>
      <c r="D4412" s="286" t="s">
        <v>371</v>
      </c>
      <c r="E4412" s="287" t="s">
        <v>28</v>
      </c>
      <c r="F4412" s="288">
        <v>1.924</v>
      </c>
      <c r="G4412" s="38"/>
      <c r="H4412" s="44"/>
    </row>
    <row r="4413" spans="1:8" s="2" customFormat="1" ht="16.8" customHeight="1">
      <c r="A4413" s="38"/>
      <c r="B4413" s="44"/>
      <c r="C4413" s="289" t="s">
        <v>371</v>
      </c>
      <c r="D4413" s="289" t="s">
        <v>5910</v>
      </c>
      <c r="E4413" s="17" t="s">
        <v>28</v>
      </c>
      <c r="F4413" s="290">
        <v>1.924</v>
      </c>
      <c r="G4413" s="38"/>
      <c r="H4413" s="44"/>
    </row>
    <row r="4414" spans="1:8" s="2" customFormat="1" ht="16.8" customHeight="1">
      <c r="A4414" s="38"/>
      <c r="B4414" s="44"/>
      <c r="C4414" s="285" t="s">
        <v>375</v>
      </c>
      <c r="D4414" s="286" t="s">
        <v>375</v>
      </c>
      <c r="E4414" s="287" t="s">
        <v>28</v>
      </c>
      <c r="F4414" s="288">
        <v>58.317</v>
      </c>
      <c r="G4414" s="38"/>
      <c r="H4414" s="44"/>
    </row>
    <row r="4415" spans="1:8" s="2" customFormat="1" ht="16.8" customHeight="1">
      <c r="A4415" s="38"/>
      <c r="B4415" s="44"/>
      <c r="C4415" s="289" t="s">
        <v>375</v>
      </c>
      <c r="D4415" s="289" t="s">
        <v>5908</v>
      </c>
      <c r="E4415" s="17" t="s">
        <v>28</v>
      </c>
      <c r="F4415" s="290">
        <v>58.317</v>
      </c>
      <c r="G4415" s="38"/>
      <c r="H4415" s="44"/>
    </row>
    <row r="4416" spans="1:8" s="2" customFormat="1" ht="16.8" customHeight="1">
      <c r="A4416" s="38"/>
      <c r="B4416" s="44"/>
      <c r="C4416" s="291" t="s">
        <v>6060</v>
      </c>
      <c r="D4416" s="38"/>
      <c r="E4416" s="38"/>
      <c r="F4416" s="38"/>
      <c r="G4416" s="38"/>
      <c r="H4416" s="44"/>
    </row>
    <row r="4417" spans="1:8" s="2" customFormat="1" ht="16.8" customHeight="1">
      <c r="A4417" s="38"/>
      <c r="B4417" s="44"/>
      <c r="C4417" s="289" t="s">
        <v>462</v>
      </c>
      <c r="D4417" s="289" t="s">
        <v>463</v>
      </c>
      <c r="E4417" s="17" t="s">
        <v>355</v>
      </c>
      <c r="F4417" s="290">
        <v>60.241</v>
      </c>
      <c r="G4417" s="38"/>
      <c r="H4417" s="44"/>
    </row>
    <row r="4418" spans="1:8" s="2" customFormat="1" ht="16.8" customHeight="1">
      <c r="A4418" s="38"/>
      <c r="B4418" s="44"/>
      <c r="C4418" s="285" t="s">
        <v>380</v>
      </c>
      <c r="D4418" s="286" t="s">
        <v>380</v>
      </c>
      <c r="E4418" s="287" t="s">
        <v>28</v>
      </c>
      <c r="F4418" s="288">
        <v>388.78</v>
      </c>
      <c r="G4418" s="38"/>
      <c r="H4418" s="44"/>
    </row>
    <row r="4419" spans="1:8" s="2" customFormat="1" ht="16.8" customHeight="1">
      <c r="A4419" s="38"/>
      <c r="B4419" s="44"/>
      <c r="C4419" s="289" t="s">
        <v>28</v>
      </c>
      <c r="D4419" s="289" t="s">
        <v>5918</v>
      </c>
      <c r="E4419" s="17" t="s">
        <v>28</v>
      </c>
      <c r="F4419" s="290">
        <v>0</v>
      </c>
      <c r="G4419" s="38"/>
      <c r="H4419" s="44"/>
    </row>
    <row r="4420" spans="1:8" s="2" customFormat="1" ht="16.8" customHeight="1">
      <c r="A4420" s="38"/>
      <c r="B4420" s="44"/>
      <c r="C4420" s="289" t="s">
        <v>380</v>
      </c>
      <c r="D4420" s="289" t="s">
        <v>5919</v>
      </c>
      <c r="E4420" s="17" t="s">
        <v>28</v>
      </c>
      <c r="F4420" s="290">
        <v>388.78</v>
      </c>
      <c r="G4420" s="38"/>
      <c r="H4420" s="44"/>
    </row>
    <row r="4421" spans="1:8" s="2" customFormat="1" ht="16.8" customHeight="1">
      <c r="A4421" s="38"/>
      <c r="B4421" s="44"/>
      <c r="C4421" s="285" t="s">
        <v>389</v>
      </c>
      <c r="D4421" s="286" t="s">
        <v>389</v>
      </c>
      <c r="E4421" s="287" t="s">
        <v>28</v>
      </c>
      <c r="F4421" s="288">
        <v>1</v>
      </c>
      <c r="G4421" s="38"/>
      <c r="H4421" s="44"/>
    </row>
    <row r="4422" spans="1:8" s="2" customFormat="1" ht="16.8" customHeight="1">
      <c r="A4422" s="38"/>
      <c r="B4422" s="44"/>
      <c r="C4422" s="289" t="s">
        <v>28</v>
      </c>
      <c r="D4422" s="289" t="s">
        <v>5918</v>
      </c>
      <c r="E4422" s="17" t="s">
        <v>28</v>
      </c>
      <c r="F4422" s="290">
        <v>0</v>
      </c>
      <c r="G4422" s="38"/>
      <c r="H4422" s="44"/>
    </row>
    <row r="4423" spans="1:8" s="2" customFormat="1" ht="16.8" customHeight="1">
      <c r="A4423" s="38"/>
      <c r="B4423" s="44"/>
      <c r="C4423" s="289" t="s">
        <v>389</v>
      </c>
      <c r="D4423" s="289" t="s">
        <v>82</v>
      </c>
      <c r="E4423" s="17" t="s">
        <v>28</v>
      </c>
      <c r="F4423" s="290">
        <v>1</v>
      </c>
      <c r="G4423" s="38"/>
      <c r="H4423" s="44"/>
    </row>
    <row r="4424" spans="1:8" s="2" customFormat="1" ht="16.8" customHeight="1">
      <c r="A4424" s="38"/>
      <c r="B4424" s="44"/>
      <c r="C4424" s="285" t="s">
        <v>2824</v>
      </c>
      <c r="D4424" s="286" t="s">
        <v>2824</v>
      </c>
      <c r="E4424" s="287" t="s">
        <v>28</v>
      </c>
      <c r="F4424" s="288">
        <v>1.924</v>
      </c>
      <c r="G4424" s="38"/>
      <c r="H4424" s="44"/>
    </row>
    <row r="4425" spans="1:8" s="2" customFormat="1" ht="16.8" customHeight="1">
      <c r="A4425" s="38"/>
      <c r="B4425" s="44"/>
      <c r="C4425" s="289" t="s">
        <v>2824</v>
      </c>
      <c r="D4425" s="289" t="s">
        <v>5910</v>
      </c>
      <c r="E4425" s="17" t="s">
        <v>28</v>
      </c>
      <c r="F4425" s="290">
        <v>1.924</v>
      </c>
      <c r="G4425" s="38"/>
      <c r="H4425" s="44"/>
    </row>
    <row r="4426" spans="1:8" s="2" customFormat="1" ht="16.8" customHeight="1">
      <c r="A4426" s="38"/>
      <c r="B4426" s="44"/>
      <c r="C4426" s="291" t="s">
        <v>6060</v>
      </c>
      <c r="D4426" s="38"/>
      <c r="E4426" s="38"/>
      <c r="F4426" s="38"/>
      <c r="G4426" s="38"/>
      <c r="H4426" s="44"/>
    </row>
    <row r="4427" spans="1:8" s="2" customFormat="1" ht="16.8" customHeight="1">
      <c r="A4427" s="38"/>
      <c r="B4427" s="44"/>
      <c r="C4427" s="289" t="s">
        <v>462</v>
      </c>
      <c r="D4427" s="289" t="s">
        <v>463</v>
      </c>
      <c r="E4427" s="17" t="s">
        <v>355</v>
      </c>
      <c r="F4427" s="290">
        <v>60.241</v>
      </c>
      <c r="G4427" s="38"/>
      <c r="H4427" s="44"/>
    </row>
    <row r="4428" spans="1:8" s="2" customFormat="1" ht="16.8" customHeight="1">
      <c r="A4428" s="38"/>
      <c r="B4428" s="44"/>
      <c r="C4428" s="285" t="s">
        <v>5912</v>
      </c>
      <c r="D4428" s="286" t="s">
        <v>5912</v>
      </c>
      <c r="E4428" s="287" t="s">
        <v>28</v>
      </c>
      <c r="F4428" s="288">
        <v>60.241</v>
      </c>
      <c r="G4428" s="38"/>
      <c r="H4428" s="44"/>
    </row>
    <row r="4429" spans="1:8" s="2" customFormat="1" ht="16.8" customHeight="1">
      <c r="A4429" s="38"/>
      <c r="B4429" s="44"/>
      <c r="C4429" s="289" t="s">
        <v>5912</v>
      </c>
      <c r="D4429" s="289" t="s">
        <v>5913</v>
      </c>
      <c r="E4429" s="17" t="s">
        <v>28</v>
      </c>
      <c r="F4429" s="290">
        <v>60.241</v>
      </c>
      <c r="G4429" s="38"/>
      <c r="H4429" s="44"/>
    </row>
    <row r="4430" spans="1:8" s="2" customFormat="1" ht="26.4" customHeight="1">
      <c r="A4430" s="38"/>
      <c r="B4430" s="44"/>
      <c r="C4430" s="284" t="s">
        <v>6088</v>
      </c>
      <c r="D4430" s="284" t="s">
        <v>131</v>
      </c>
      <c r="E4430" s="38"/>
      <c r="F4430" s="38"/>
      <c r="G4430" s="38"/>
      <c r="H4430" s="44"/>
    </row>
    <row r="4431" spans="1:8" s="2" customFormat="1" ht="16.8" customHeight="1">
      <c r="A4431" s="38"/>
      <c r="B4431" s="44"/>
      <c r="C4431" s="285" t="s">
        <v>360</v>
      </c>
      <c r="D4431" s="286" t="s">
        <v>360</v>
      </c>
      <c r="E4431" s="287" t="s">
        <v>28</v>
      </c>
      <c r="F4431" s="288">
        <v>388.78</v>
      </c>
      <c r="G4431" s="38"/>
      <c r="H4431" s="44"/>
    </row>
    <row r="4432" spans="1:8" s="2" customFormat="1" ht="16.8" customHeight="1">
      <c r="A4432" s="38"/>
      <c r="B4432" s="44"/>
      <c r="C4432" s="289" t="s">
        <v>28</v>
      </c>
      <c r="D4432" s="289" t="s">
        <v>5918</v>
      </c>
      <c r="E4432" s="17" t="s">
        <v>28</v>
      </c>
      <c r="F4432" s="290">
        <v>0</v>
      </c>
      <c r="G4432" s="38"/>
      <c r="H4432" s="44"/>
    </row>
    <row r="4433" spans="1:8" s="2" customFormat="1" ht="16.8" customHeight="1">
      <c r="A4433" s="38"/>
      <c r="B4433" s="44"/>
      <c r="C4433" s="289" t="s">
        <v>360</v>
      </c>
      <c r="D4433" s="289" t="s">
        <v>5919</v>
      </c>
      <c r="E4433" s="17" t="s">
        <v>28</v>
      </c>
      <c r="F4433" s="290">
        <v>388.78</v>
      </c>
      <c r="G4433" s="38"/>
      <c r="H4433" s="44"/>
    </row>
    <row r="4434" spans="1:8" s="2" customFormat="1" ht="16.8" customHeight="1">
      <c r="A4434" s="38"/>
      <c r="B4434" s="44"/>
      <c r="C4434" s="285" t="s">
        <v>421</v>
      </c>
      <c r="D4434" s="286" t="s">
        <v>421</v>
      </c>
      <c r="E4434" s="287" t="s">
        <v>28</v>
      </c>
      <c r="F4434" s="288">
        <v>388.78</v>
      </c>
      <c r="G4434" s="38"/>
      <c r="H4434" s="44"/>
    </row>
    <row r="4435" spans="1:8" s="2" customFormat="1" ht="16.8" customHeight="1">
      <c r="A4435" s="38"/>
      <c r="B4435" s="44"/>
      <c r="C4435" s="289" t="s">
        <v>421</v>
      </c>
      <c r="D4435" s="289" t="s">
        <v>5919</v>
      </c>
      <c r="E4435" s="17" t="s">
        <v>28</v>
      </c>
      <c r="F4435" s="290">
        <v>388.78</v>
      </c>
      <c r="G4435" s="38"/>
      <c r="H4435" s="44"/>
    </row>
    <row r="4436" spans="1:8" s="2" customFormat="1" ht="16.8" customHeight="1">
      <c r="A4436" s="38"/>
      <c r="B4436" s="44"/>
      <c r="C4436" s="285" t="s">
        <v>426</v>
      </c>
      <c r="D4436" s="286" t="s">
        <v>426</v>
      </c>
      <c r="E4436" s="287" t="s">
        <v>28</v>
      </c>
      <c r="F4436" s="288">
        <v>388.78</v>
      </c>
      <c r="G4436" s="38"/>
      <c r="H4436" s="44"/>
    </row>
    <row r="4437" spans="1:8" s="2" customFormat="1" ht="16.8" customHeight="1">
      <c r="A4437" s="38"/>
      <c r="B4437" s="44"/>
      <c r="C4437" s="289" t="s">
        <v>426</v>
      </c>
      <c r="D4437" s="289" t="s">
        <v>5919</v>
      </c>
      <c r="E4437" s="17" t="s">
        <v>28</v>
      </c>
      <c r="F4437" s="290">
        <v>388.78</v>
      </c>
      <c r="G4437" s="38"/>
      <c r="H4437" s="44"/>
    </row>
    <row r="4438" spans="1:8" s="2" customFormat="1" ht="16.8" customHeight="1">
      <c r="A4438" s="38"/>
      <c r="B4438" s="44"/>
      <c r="C4438" s="285" t="s">
        <v>365</v>
      </c>
      <c r="D4438" s="286" t="s">
        <v>365</v>
      </c>
      <c r="E4438" s="287" t="s">
        <v>28</v>
      </c>
      <c r="F4438" s="288">
        <v>388.78</v>
      </c>
      <c r="G4438" s="38"/>
      <c r="H4438" s="44"/>
    </row>
    <row r="4439" spans="1:8" s="2" customFormat="1" ht="16.8" customHeight="1">
      <c r="A4439" s="38"/>
      <c r="B4439" s="44"/>
      <c r="C4439" s="289" t="s">
        <v>365</v>
      </c>
      <c r="D4439" s="289" t="s">
        <v>5919</v>
      </c>
      <c r="E4439" s="17" t="s">
        <v>28</v>
      </c>
      <c r="F4439" s="290">
        <v>388.78</v>
      </c>
      <c r="G4439" s="38"/>
      <c r="H4439" s="44"/>
    </row>
    <row r="4440" spans="1:8" s="2" customFormat="1" ht="16.8" customHeight="1">
      <c r="A4440" s="38"/>
      <c r="B4440" s="44"/>
      <c r="C4440" s="285" t="s">
        <v>371</v>
      </c>
      <c r="D4440" s="286" t="s">
        <v>371</v>
      </c>
      <c r="E4440" s="287" t="s">
        <v>28</v>
      </c>
      <c r="F4440" s="288">
        <v>19.439</v>
      </c>
      <c r="G4440" s="38"/>
      <c r="H4440" s="44"/>
    </row>
    <row r="4441" spans="1:8" s="2" customFormat="1" ht="16.8" customHeight="1">
      <c r="A4441" s="38"/>
      <c r="B4441" s="44"/>
      <c r="C4441" s="289" t="s">
        <v>371</v>
      </c>
      <c r="D4441" s="289" t="s">
        <v>5936</v>
      </c>
      <c r="E4441" s="17" t="s">
        <v>28</v>
      </c>
      <c r="F4441" s="290">
        <v>19.439</v>
      </c>
      <c r="G4441" s="38"/>
      <c r="H4441" s="44"/>
    </row>
    <row r="4442" spans="1:8" s="2" customFormat="1" ht="16.8" customHeight="1">
      <c r="A4442" s="38"/>
      <c r="B4442" s="44"/>
      <c r="C4442" s="285" t="s">
        <v>375</v>
      </c>
      <c r="D4442" s="286" t="s">
        <v>375</v>
      </c>
      <c r="E4442" s="287" t="s">
        <v>28</v>
      </c>
      <c r="F4442" s="288">
        <v>388.78</v>
      </c>
      <c r="G4442" s="38"/>
      <c r="H4442" s="44"/>
    </row>
    <row r="4443" spans="1:8" s="2" customFormat="1" ht="16.8" customHeight="1">
      <c r="A4443" s="38"/>
      <c r="B4443" s="44"/>
      <c r="C4443" s="289" t="s">
        <v>375</v>
      </c>
      <c r="D4443" s="289" t="s">
        <v>5919</v>
      </c>
      <c r="E4443" s="17" t="s">
        <v>28</v>
      </c>
      <c r="F4443" s="290">
        <v>388.78</v>
      </c>
      <c r="G4443" s="38"/>
      <c r="H4443" s="44"/>
    </row>
    <row r="4444" spans="1:8" s="2" customFormat="1" ht="16.8" customHeight="1">
      <c r="A4444" s="38"/>
      <c r="B4444" s="44"/>
      <c r="C4444" s="285" t="s">
        <v>380</v>
      </c>
      <c r="D4444" s="286" t="s">
        <v>380</v>
      </c>
      <c r="E4444" s="287" t="s">
        <v>28</v>
      </c>
      <c r="F4444" s="288">
        <v>388.78</v>
      </c>
      <c r="G4444" s="38"/>
      <c r="H4444" s="44"/>
    </row>
    <row r="4445" spans="1:8" s="2" customFormat="1" ht="16.8" customHeight="1">
      <c r="A4445" s="38"/>
      <c r="B4445" s="44"/>
      <c r="C4445" s="289" t="s">
        <v>380</v>
      </c>
      <c r="D4445" s="289" t="s">
        <v>5919</v>
      </c>
      <c r="E4445" s="17" t="s">
        <v>28</v>
      </c>
      <c r="F4445" s="290">
        <v>388.78</v>
      </c>
      <c r="G4445" s="38"/>
      <c r="H4445" s="44"/>
    </row>
    <row r="4446" spans="1:8" s="2" customFormat="1" ht="16.8" customHeight="1">
      <c r="A4446" s="38"/>
      <c r="B4446" s="44"/>
      <c r="C4446" s="285" t="s">
        <v>389</v>
      </c>
      <c r="D4446" s="286" t="s">
        <v>389</v>
      </c>
      <c r="E4446" s="287" t="s">
        <v>28</v>
      </c>
      <c r="F4446" s="288">
        <v>388.78</v>
      </c>
      <c r="G4446" s="38"/>
      <c r="H4446" s="44"/>
    </row>
    <row r="4447" spans="1:8" s="2" customFormat="1" ht="16.8" customHeight="1">
      <c r="A4447" s="38"/>
      <c r="B4447" s="44"/>
      <c r="C4447" s="289" t="s">
        <v>389</v>
      </c>
      <c r="D4447" s="289" t="s">
        <v>5919</v>
      </c>
      <c r="E4447" s="17" t="s">
        <v>28</v>
      </c>
      <c r="F4447" s="290">
        <v>388.78</v>
      </c>
      <c r="G4447" s="38"/>
      <c r="H4447" s="44"/>
    </row>
    <row r="4448" spans="1:8" s="2" customFormat="1" ht="16.8" customHeight="1">
      <c r="A4448" s="38"/>
      <c r="B4448" s="44"/>
      <c r="C4448" s="285" t="s">
        <v>400</v>
      </c>
      <c r="D4448" s="286" t="s">
        <v>400</v>
      </c>
      <c r="E4448" s="287" t="s">
        <v>28</v>
      </c>
      <c r="F4448" s="288">
        <v>11.663</v>
      </c>
      <c r="G4448" s="38"/>
      <c r="H4448" s="44"/>
    </row>
    <row r="4449" spans="1:8" s="2" customFormat="1" ht="16.8" customHeight="1">
      <c r="A4449" s="38"/>
      <c r="B4449" s="44"/>
      <c r="C4449" s="289" t="s">
        <v>400</v>
      </c>
      <c r="D4449" s="289" t="s">
        <v>5949</v>
      </c>
      <c r="E4449" s="17" t="s">
        <v>28</v>
      </c>
      <c r="F4449" s="290">
        <v>11.663</v>
      </c>
      <c r="G4449" s="38"/>
      <c r="H4449" s="44"/>
    </row>
    <row r="4450" spans="1:8" s="2" customFormat="1" ht="16.8" customHeight="1">
      <c r="A4450" s="38"/>
      <c r="B4450" s="44"/>
      <c r="C4450" s="285" t="s">
        <v>409</v>
      </c>
      <c r="D4450" s="286" t="s">
        <v>409</v>
      </c>
      <c r="E4450" s="287" t="s">
        <v>28</v>
      </c>
      <c r="F4450" s="288">
        <v>388.78</v>
      </c>
      <c r="G4450" s="38"/>
      <c r="H4450" s="44"/>
    </row>
    <row r="4451" spans="1:8" s="2" customFormat="1" ht="16.8" customHeight="1">
      <c r="A4451" s="38"/>
      <c r="B4451" s="44"/>
      <c r="C4451" s="289" t="s">
        <v>409</v>
      </c>
      <c r="D4451" s="289" t="s">
        <v>5919</v>
      </c>
      <c r="E4451" s="17" t="s">
        <v>28</v>
      </c>
      <c r="F4451" s="290">
        <v>388.78</v>
      </c>
      <c r="G4451" s="38"/>
      <c r="H4451" s="44"/>
    </row>
    <row r="4452" spans="1:8" s="2" customFormat="1" ht="16.8" customHeight="1">
      <c r="A4452" s="38"/>
      <c r="B4452" s="44"/>
      <c r="C4452" s="285" t="s">
        <v>415</v>
      </c>
      <c r="D4452" s="286" t="s">
        <v>415</v>
      </c>
      <c r="E4452" s="287" t="s">
        <v>28</v>
      </c>
      <c r="F4452" s="288">
        <v>388.78</v>
      </c>
      <c r="G4452" s="38"/>
      <c r="H4452" s="44"/>
    </row>
    <row r="4453" spans="1:8" s="2" customFormat="1" ht="16.8" customHeight="1">
      <c r="A4453" s="38"/>
      <c r="B4453" s="44"/>
      <c r="C4453" s="289" t="s">
        <v>415</v>
      </c>
      <c r="D4453" s="289" t="s">
        <v>5919</v>
      </c>
      <c r="E4453" s="17" t="s">
        <v>28</v>
      </c>
      <c r="F4453" s="290">
        <v>388.78</v>
      </c>
      <c r="G4453" s="38"/>
      <c r="H4453" s="44"/>
    </row>
    <row r="4454" spans="1:8" s="2" customFormat="1" ht="26.4" customHeight="1">
      <c r="A4454" s="38"/>
      <c r="B4454" s="44"/>
      <c r="C4454" s="284" t="s">
        <v>6089</v>
      </c>
      <c r="D4454" s="284" t="s">
        <v>134</v>
      </c>
      <c r="E4454" s="38"/>
      <c r="F4454" s="38"/>
      <c r="G4454" s="38"/>
      <c r="H4454" s="44"/>
    </row>
    <row r="4455" spans="1:8" s="2" customFormat="1" ht="16.8" customHeight="1">
      <c r="A4455" s="38"/>
      <c r="B4455" s="44"/>
      <c r="C4455" s="285" t="s">
        <v>360</v>
      </c>
      <c r="D4455" s="286" t="s">
        <v>360</v>
      </c>
      <c r="E4455" s="287" t="s">
        <v>28</v>
      </c>
      <c r="F4455" s="288">
        <v>1</v>
      </c>
      <c r="G4455" s="38"/>
      <c r="H4455" s="44"/>
    </row>
    <row r="4456" spans="1:8" s="2" customFormat="1" ht="12">
      <c r="A4456" s="38"/>
      <c r="B4456" s="44"/>
      <c r="C4456" s="289" t="s">
        <v>28</v>
      </c>
      <c r="D4456" s="289" t="s">
        <v>5970</v>
      </c>
      <c r="E4456" s="17" t="s">
        <v>28</v>
      </c>
      <c r="F4456" s="290">
        <v>0</v>
      </c>
      <c r="G4456" s="38"/>
      <c r="H4456" s="44"/>
    </row>
    <row r="4457" spans="1:8" s="2" customFormat="1" ht="16.8" customHeight="1">
      <c r="A4457" s="38"/>
      <c r="B4457" s="44"/>
      <c r="C4457" s="289" t="s">
        <v>28</v>
      </c>
      <c r="D4457" s="289" t="s">
        <v>5971</v>
      </c>
      <c r="E4457" s="17" t="s">
        <v>28</v>
      </c>
      <c r="F4457" s="290">
        <v>0</v>
      </c>
      <c r="G4457" s="38"/>
      <c r="H4457" s="44"/>
    </row>
    <row r="4458" spans="1:8" s="2" customFormat="1" ht="16.8" customHeight="1">
      <c r="A4458" s="38"/>
      <c r="B4458" s="44"/>
      <c r="C4458" s="289" t="s">
        <v>360</v>
      </c>
      <c r="D4458" s="289" t="s">
        <v>82</v>
      </c>
      <c r="E4458" s="17" t="s">
        <v>28</v>
      </c>
      <c r="F4458" s="290">
        <v>1</v>
      </c>
      <c r="G4458" s="38"/>
      <c r="H4458" s="44"/>
    </row>
    <row r="4459" spans="1:8" s="2" customFormat="1" ht="16.8" customHeight="1">
      <c r="A4459" s="38"/>
      <c r="B4459" s="44"/>
      <c r="C4459" s="285" t="s">
        <v>421</v>
      </c>
      <c r="D4459" s="286" t="s">
        <v>421</v>
      </c>
      <c r="E4459" s="287" t="s">
        <v>28</v>
      </c>
      <c r="F4459" s="288">
        <v>1</v>
      </c>
      <c r="G4459" s="38"/>
      <c r="H4459" s="44"/>
    </row>
    <row r="4460" spans="1:8" s="2" customFormat="1" ht="16.8" customHeight="1">
      <c r="A4460" s="38"/>
      <c r="B4460" s="44"/>
      <c r="C4460" s="289" t="s">
        <v>28</v>
      </c>
      <c r="D4460" s="289" t="s">
        <v>6018</v>
      </c>
      <c r="E4460" s="17" t="s">
        <v>28</v>
      </c>
      <c r="F4460" s="290">
        <v>0</v>
      </c>
      <c r="G4460" s="38"/>
      <c r="H4460" s="44"/>
    </row>
    <row r="4461" spans="1:8" s="2" customFormat="1" ht="16.8" customHeight="1">
      <c r="A4461" s="38"/>
      <c r="B4461" s="44"/>
      <c r="C4461" s="289" t="s">
        <v>421</v>
      </c>
      <c r="D4461" s="289" t="s">
        <v>82</v>
      </c>
      <c r="E4461" s="17" t="s">
        <v>28</v>
      </c>
      <c r="F4461" s="290">
        <v>1</v>
      </c>
      <c r="G4461" s="38"/>
      <c r="H4461" s="44"/>
    </row>
    <row r="4462" spans="1:8" s="2" customFormat="1" ht="16.8" customHeight="1">
      <c r="A4462" s="38"/>
      <c r="B4462" s="44"/>
      <c r="C4462" s="285" t="s">
        <v>426</v>
      </c>
      <c r="D4462" s="286" t="s">
        <v>426</v>
      </c>
      <c r="E4462" s="287" t="s">
        <v>28</v>
      </c>
      <c r="F4462" s="288">
        <v>1</v>
      </c>
      <c r="G4462" s="38"/>
      <c r="H4462" s="44"/>
    </row>
    <row r="4463" spans="1:8" s="2" customFormat="1" ht="12">
      <c r="A4463" s="38"/>
      <c r="B4463" s="44"/>
      <c r="C4463" s="289" t="s">
        <v>28</v>
      </c>
      <c r="D4463" s="289" t="s">
        <v>6022</v>
      </c>
      <c r="E4463" s="17" t="s">
        <v>28</v>
      </c>
      <c r="F4463" s="290">
        <v>0</v>
      </c>
      <c r="G4463" s="38"/>
      <c r="H4463" s="44"/>
    </row>
    <row r="4464" spans="1:8" s="2" customFormat="1" ht="16.8" customHeight="1">
      <c r="A4464" s="38"/>
      <c r="B4464" s="44"/>
      <c r="C4464" s="289" t="s">
        <v>28</v>
      </c>
      <c r="D4464" s="289" t="s">
        <v>6023</v>
      </c>
      <c r="E4464" s="17" t="s">
        <v>28</v>
      </c>
      <c r="F4464" s="290">
        <v>0</v>
      </c>
      <c r="G4464" s="38"/>
      <c r="H4464" s="44"/>
    </row>
    <row r="4465" spans="1:8" s="2" customFormat="1" ht="16.8" customHeight="1">
      <c r="A4465" s="38"/>
      <c r="B4465" s="44"/>
      <c r="C4465" s="289" t="s">
        <v>426</v>
      </c>
      <c r="D4465" s="289" t="s">
        <v>82</v>
      </c>
      <c r="E4465" s="17" t="s">
        <v>28</v>
      </c>
      <c r="F4465" s="290">
        <v>1</v>
      </c>
      <c r="G4465" s="38"/>
      <c r="H4465" s="44"/>
    </row>
    <row r="4466" spans="1:8" s="2" customFormat="1" ht="16.8" customHeight="1">
      <c r="A4466" s="38"/>
      <c r="B4466" s="44"/>
      <c r="C4466" s="285" t="s">
        <v>432</v>
      </c>
      <c r="D4466" s="286" t="s">
        <v>432</v>
      </c>
      <c r="E4466" s="287" t="s">
        <v>28</v>
      </c>
      <c r="F4466" s="288">
        <v>1</v>
      </c>
      <c r="G4466" s="38"/>
      <c r="H4466" s="44"/>
    </row>
    <row r="4467" spans="1:8" s="2" customFormat="1" ht="12">
      <c r="A4467" s="38"/>
      <c r="B4467" s="44"/>
      <c r="C4467" s="289" t="s">
        <v>28</v>
      </c>
      <c r="D4467" s="289" t="s">
        <v>6027</v>
      </c>
      <c r="E4467" s="17" t="s">
        <v>28</v>
      </c>
      <c r="F4467" s="290">
        <v>0</v>
      </c>
      <c r="G4467" s="38"/>
      <c r="H4467" s="44"/>
    </row>
    <row r="4468" spans="1:8" s="2" customFormat="1" ht="16.8" customHeight="1">
      <c r="A4468" s="38"/>
      <c r="B4468" s="44"/>
      <c r="C4468" s="289" t="s">
        <v>432</v>
      </c>
      <c r="D4468" s="289" t="s">
        <v>82</v>
      </c>
      <c r="E4468" s="17" t="s">
        <v>28</v>
      </c>
      <c r="F4468" s="290">
        <v>1</v>
      </c>
      <c r="G4468" s="38"/>
      <c r="H4468" s="44"/>
    </row>
    <row r="4469" spans="1:8" s="2" customFormat="1" ht="16.8" customHeight="1">
      <c r="A4469" s="38"/>
      <c r="B4469" s="44"/>
      <c r="C4469" s="285" t="s">
        <v>437</v>
      </c>
      <c r="D4469" s="286" t="s">
        <v>437</v>
      </c>
      <c r="E4469" s="287" t="s">
        <v>28</v>
      </c>
      <c r="F4469" s="288">
        <v>1</v>
      </c>
      <c r="G4469" s="38"/>
      <c r="H4469" s="44"/>
    </row>
    <row r="4470" spans="1:8" s="2" customFormat="1" ht="12">
      <c r="A4470" s="38"/>
      <c r="B4470" s="44"/>
      <c r="C4470" s="289" t="s">
        <v>28</v>
      </c>
      <c r="D4470" s="289" t="s">
        <v>6031</v>
      </c>
      <c r="E4470" s="17" t="s">
        <v>28</v>
      </c>
      <c r="F4470" s="290">
        <v>0</v>
      </c>
      <c r="G4470" s="38"/>
      <c r="H4470" s="44"/>
    </row>
    <row r="4471" spans="1:8" s="2" customFormat="1" ht="16.8" customHeight="1">
      <c r="A4471" s="38"/>
      <c r="B4471" s="44"/>
      <c r="C4471" s="289" t="s">
        <v>28</v>
      </c>
      <c r="D4471" s="289" t="s">
        <v>6032</v>
      </c>
      <c r="E4471" s="17" t="s">
        <v>28</v>
      </c>
      <c r="F4471" s="290">
        <v>0</v>
      </c>
      <c r="G4471" s="38"/>
      <c r="H4471" s="44"/>
    </row>
    <row r="4472" spans="1:8" s="2" customFormat="1" ht="16.8" customHeight="1">
      <c r="A4472" s="38"/>
      <c r="B4472" s="44"/>
      <c r="C4472" s="289" t="s">
        <v>28</v>
      </c>
      <c r="D4472" s="289" t="s">
        <v>6033</v>
      </c>
      <c r="E4472" s="17" t="s">
        <v>28</v>
      </c>
      <c r="F4472" s="290">
        <v>0</v>
      </c>
      <c r="G4472" s="38"/>
      <c r="H4472" s="44"/>
    </row>
    <row r="4473" spans="1:8" s="2" customFormat="1" ht="16.8" customHeight="1">
      <c r="A4473" s="38"/>
      <c r="B4473" s="44"/>
      <c r="C4473" s="289" t="s">
        <v>437</v>
      </c>
      <c r="D4473" s="289" t="s">
        <v>82</v>
      </c>
      <c r="E4473" s="17" t="s">
        <v>28</v>
      </c>
      <c r="F4473" s="290">
        <v>1</v>
      </c>
      <c r="G4473" s="38"/>
      <c r="H4473" s="44"/>
    </row>
    <row r="4474" spans="1:8" s="2" customFormat="1" ht="16.8" customHeight="1">
      <c r="A4474" s="38"/>
      <c r="B4474" s="44"/>
      <c r="C4474" s="285" t="s">
        <v>442</v>
      </c>
      <c r="D4474" s="286" t="s">
        <v>442</v>
      </c>
      <c r="E4474" s="287" t="s">
        <v>28</v>
      </c>
      <c r="F4474" s="288">
        <v>1</v>
      </c>
      <c r="G4474" s="38"/>
      <c r="H4474" s="44"/>
    </row>
    <row r="4475" spans="1:8" s="2" customFormat="1" ht="16.8" customHeight="1">
      <c r="A4475" s="38"/>
      <c r="B4475" s="44"/>
      <c r="C4475" s="289" t="s">
        <v>28</v>
      </c>
      <c r="D4475" s="289" t="s">
        <v>6039</v>
      </c>
      <c r="E4475" s="17" t="s">
        <v>28</v>
      </c>
      <c r="F4475" s="290">
        <v>0</v>
      </c>
      <c r="G4475" s="38"/>
      <c r="H4475" s="44"/>
    </row>
    <row r="4476" spans="1:8" s="2" customFormat="1" ht="16.8" customHeight="1">
      <c r="A4476" s="38"/>
      <c r="B4476" s="44"/>
      <c r="C4476" s="289" t="s">
        <v>28</v>
      </c>
      <c r="D4476" s="289" t="s">
        <v>6040</v>
      </c>
      <c r="E4476" s="17" t="s">
        <v>28</v>
      </c>
      <c r="F4476" s="290">
        <v>0</v>
      </c>
      <c r="G4476" s="38"/>
      <c r="H4476" s="44"/>
    </row>
    <row r="4477" spans="1:8" s="2" customFormat="1" ht="16.8" customHeight="1">
      <c r="A4477" s="38"/>
      <c r="B4477" s="44"/>
      <c r="C4477" s="289" t="s">
        <v>28</v>
      </c>
      <c r="D4477" s="289" t="s">
        <v>6041</v>
      </c>
      <c r="E4477" s="17" t="s">
        <v>28</v>
      </c>
      <c r="F4477" s="290">
        <v>0</v>
      </c>
      <c r="G4477" s="38"/>
      <c r="H4477" s="44"/>
    </row>
    <row r="4478" spans="1:8" s="2" customFormat="1" ht="16.8" customHeight="1">
      <c r="A4478" s="38"/>
      <c r="B4478" s="44"/>
      <c r="C4478" s="289" t="s">
        <v>28</v>
      </c>
      <c r="D4478" s="289" t="s">
        <v>6042</v>
      </c>
      <c r="E4478" s="17" t="s">
        <v>28</v>
      </c>
      <c r="F4478" s="290">
        <v>0</v>
      </c>
      <c r="G4478" s="38"/>
      <c r="H4478" s="44"/>
    </row>
    <row r="4479" spans="1:8" s="2" customFormat="1" ht="12">
      <c r="A4479" s="38"/>
      <c r="B4479" s="44"/>
      <c r="C4479" s="289" t="s">
        <v>28</v>
      </c>
      <c r="D4479" s="289" t="s">
        <v>6043</v>
      </c>
      <c r="E4479" s="17" t="s">
        <v>28</v>
      </c>
      <c r="F4479" s="290">
        <v>0</v>
      </c>
      <c r="G4479" s="38"/>
      <c r="H4479" s="44"/>
    </row>
    <row r="4480" spans="1:8" s="2" customFormat="1" ht="12">
      <c r="A4480" s="38"/>
      <c r="B4480" s="44"/>
      <c r="C4480" s="289" t="s">
        <v>28</v>
      </c>
      <c r="D4480" s="289" t="s">
        <v>6044</v>
      </c>
      <c r="E4480" s="17" t="s">
        <v>28</v>
      </c>
      <c r="F4480" s="290">
        <v>0</v>
      </c>
      <c r="G4480" s="38"/>
      <c r="H4480" s="44"/>
    </row>
    <row r="4481" spans="1:8" s="2" customFormat="1" ht="16.8" customHeight="1">
      <c r="A4481" s="38"/>
      <c r="B4481" s="44"/>
      <c r="C4481" s="289" t="s">
        <v>442</v>
      </c>
      <c r="D4481" s="289" t="s">
        <v>82</v>
      </c>
      <c r="E4481" s="17" t="s">
        <v>28</v>
      </c>
      <c r="F4481" s="290">
        <v>1</v>
      </c>
      <c r="G4481" s="38"/>
      <c r="H4481" s="44"/>
    </row>
    <row r="4482" spans="1:8" s="2" customFormat="1" ht="16.8" customHeight="1">
      <c r="A4482" s="38"/>
      <c r="B4482" s="44"/>
      <c r="C4482" s="285" t="s">
        <v>446</v>
      </c>
      <c r="D4482" s="286" t="s">
        <v>446</v>
      </c>
      <c r="E4482" s="287" t="s">
        <v>28</v>
      </c>
      <c r="F4482" s="288">
        <v>1</v>
      </c>
      <c r="G4482" s="38"/>
      <c r="H4482" s="44"/>
    </row>
    <row r="4483" spans="1:8" s="2" customFormat="1" ht="16.8" customHeight="1">
      <c r="A4483" s="38"/>
      <c r="B4483" s="44"/>
      <c r="C4483" s="289" t="s">
        <v>28</v>
      </c>
      <c r="D4483" s="289" t="s">
        <v>6048</v>
      </c>
      <c r="E4483" s="17" t="s">
        <v>28</v>
      </c>
      <c r="F4483" s="290">
        <v>0</v>
      </c>
      <c r="G4483" s="38"/>
      <c r="H4483" s="44"/>
    </row>
    <row r="4484" spans="1:8" s="2" customFormat="1" ht="16.8" customHeight="1">
      <c r="A4484" s="38"/>
      <c r="B4484" s="44"/>
      <c r="C4484" s="289" t="s">
        <v>28</v>
      </c>
      <c r="D4484" s="289" t="s">
        <v>6049</v>
      </c>
      <c r="E4484" s="17" t="s">
        <v>28</v>
      </c>
      <c r="F4484" s="290">
        <v>0</v>
      </c>
      <c r="G4484" s="38"/>
      <c r="H4484" s="44"/>
    </row>
    <row r="4485" spans="1:8" s="2" customFormat="1" ht="16.8" customHeight="1">
      <c r="A4485" s="38"/>
      <c r="B4485" s="44"/>
      <c r="C4485" s="289" t="s">
        <v>446</v>
      </c>
      <c r="D4485" s="289" t="s">
        <v>82</v>
      </c>
      <c r="E4485" s="17" t="s">
        <v>28</v>
      </c>
      <c r="F4485" s="290">
        <v>1</v>
      </c>
      <c r="G4485" s="38"/>
      <c r="H4485" s="44"/>
    </row>
    <row r="4486" spans="1:8" s="2" customFormat="1" ht="16.8" customHeight="1">
      <c r="A4486" s="38"/>
      <c r="B4486" s="44"/>
      <c r="C4486" s="285" t="s">
        <v>455</v>
      </c>
      <c r="D4486" s="286" t="s">
        <v>455</v>
      </c>
      <c r="E4486" s="287" t="s">
        <v>28</v>
      </c>
      <c r="F4486" s="288">
        <v>1</v>
      </c>
      <c r="G4486" s="38"/>
      <c r="H4486" s="44"/>
    </row>
    <row r="4487" spans="1:8" s="2" customFormat="1" ht="12">
      <c r="A4487" s="38"/>
      <c r="B4487" s="44"/>
      <c r="C4487" s="289" t="s">
        <v>28</v>
      </c>
      <c r="D4487" s="289" t="s">
        <v>6053</v>
      </c>
      <c r="E4487" s="17" t="s">
        <v>28</v>
      </c>
      <c r="F4487" s="290">
        <v>0</v>
      </c>
      <c r="G4487" s="38"/>
      <c r="H4487" s="44"/>
    </row>
    <row r="4488" spans="1:8" s="2" customFormat="1" ht="16.8" customHeight="1">
      <c r="A4488" s="38"/>
      <c r="B4488" s="44"/>
      <c r="C4488" s="289" t="s">
        <v>28</v>
      </c>
      <c r="D4488" s="289" t="s">
        <v>6054</v>
      </c>
      <c r="E4488" s="17" t="s">
        <v>28</v>
      </c>
      <c r="F4488" s="290">
        <v>0</v>
      </c>
      <c r="G4488" s="38"/>
      <c r="H4488" s="44"/>
    </row>
    <row r="4489" spans="1:8" s="2" customFormat="1" ht="12">
      <c r="A4489" s="38"/>
      <c r="B4489" s="44"/>
      <c r="C4489" s="289" t="s">
        <v>28</v>
      </c>
      <c r="D4489" s="289" t="s">
        <v>6055</v>
      </c>
      <c r="E4489" s="17" t="s">
        <v>28</v>
      </c>
      <c r="F4489" s="290">
        <v>0</v>
      </c>
      <c r="G4489" s="38"/>
      <c r="H4489" s="44"/>
    </row>
    <row r="4490" spans="1:8" s="2" customFormat="1" ht="16.8" customHeight="1">
      <c r="A4490" s="38"/>
      <c r="B4490" s="44"/>
      <c r="C4490" s="289" t="s">
        <v>28</v>
      </c>
      <c r="D4490" s="289" t="s">
        <v>6056</v>
      </c>
      <c r="E4490" s="17" t="s">
        <v>28</v>
      </c>
      <c r="F4490" s="290">
        <v>0</v>
      </c>
      <c r="G4490" s="38"/>
      <c r="H4490" s="44"/>
    </row>
    <row r="4491" spans="1:8" s="2" customFormat="1" ht="16.8" customHeight="1">
      <c r="A4491" s="38"/>
      <c r="B4491" s="44"/>
      <c r="C4491" s="289" t="s">
        <v>455</v>
      </c>
      <c r="D4491" s="289" t="s">
        <v>82</v>
      </c>
      <c r="E4491" s="17" t="s">
        <v>28</v>
      </c>
      <c r="F4491" s="290">
        <v>1</v>
      </c>
      <c r="G4491" s="38"/>
      <c r="H4491" s="44"/>
    </row>
    <row r="4492" spans="1:8" s="2" customFormat="1" ht="16.8" customHeight="1">
      <c r="A4492" s="38"/>
      <c r="B4492" s="44"/>
      <c r="C4492" s="285" t="s">
        <v>365</v>
      </c>
      <c r="D4492" s="286" t="s">
        <v>365</v>
      </c>
      <c r="E4492" s="287" t="s">
        <v>28</v>
      </c>
      <c r="F4492" s="288">
        <v>1</v>
      </c>
      <c r="G4492" s="38"/>
      <c r="H4492" s="44"/>
    </row>
    <row r="4493" spans="1:8" s="2" customFormat="1" ht="16.8" customHeight="1">
      <c r="A4493" s="38"/>
      <c r="B4493" s="44"/>
      <c r="C4493" s="289" t="s">
        <v>28</v>
      </c>
      <c r="D4493" s="289" t="s">
        <v>5975</v>
      </c>
      <c r="E4493" s="17" t="s">
        <v>28</v>
      </c>
      <c r="F4493" s="290">
        <v>0</v>
      </c>
      <c r="G4493" s="38"/>
      <c r="H4493" s="44"/>
    </row>
    <row r="4494" spans="1:8" s="2" customFormat="1" ht="12">
      <c r="A4494" s="38"/>
      <c r="B4494" s="44"/>
      <c r="C4494" s="289" t="s">
        <v>28</v>
      </c>
      <c r="D4494" s="289" t="s">
        <v>5976</v>
      </c>
      <c r="E4494" s="17" t="s">
        <v>28</v>
      </c>
      <c r="F4494" s="290">
        <v>0</v>
      </c>
      <c r="G4494" s="38"/>
      <c r="H4494" s="44"/>
    </row>
    <row r="4495" spans="1:8" s="2" customFormat="1" ht="16.8" customHeight="1">
      <c r="A4495" s="38"/>
      <c r="B4495" s="44"/>
      <c r="C4495" s="289" t="s">
        <v>365</v>
      </c>
      <c r="D4495" s="289" t="s">
        <v>82</v>
      </c>
      <c r="E4495" s="17" t="s">
        <v>28</v>
      </c>
      <c r="F4495" s="290">
        <v>1</v>
      </c>
      <c r="G4495" s="38"/>
      <c r="H4495" s="44"/>
    </row>
    <row r="4496" spans="1:8" s="2" customFormat="1" ht="16.8" customHeight="1">
      <c r="A4496" s="38"/>
      <c r="B4496" s="44"/>
      <c r="C4496" s="285" t="s">
        <v>371</v>
      </c>
      <c r="D4496" s="286" t="s">
        <v>371</v>
      </c>
      <c r="E4496" s="287" t="s">
        <v>28</v>
      </c>
      <c r="F4496" s="288">
        <v>1</v>
      </c>
      <c r="G4496" s="38"/>
      <c r="H4496" s="44"/>
    </row>
    <row r="4497" spans="1:8" s="2" customFormat="1" ht="12">
      <c r="A4497" s="38"/>
      <c r="B4497" s="44"/>
      <c r="C4497" s="289" t="s">
        <v>28</v>
      </c>
      <c r="D4497" s="289" t="s">
        <v>5980</v>
      </c>
      <c r="E4497" s="17" t="s">
        <v>28</v>
      </c>
      <c r="F4497" s="290">
        <v>0</v>
      </c>
      <c r="G4497" s="38"/>
      <c r="H4497" s="44"/>
    </row>
    <row r="4498" spans="1:8" s="2" customFormat="1" ht="16.8" customHeight="1">
      <c r="A4498" s="38"/>
      <c r="B4498" s="44"/>
      <c r="C4498" s="289" t="s">
        <v>28</v>
      </c>
      <c r="D4498" s="289" t="s">
        <v>5981</v>
      </c>
      <c r="E4498" s="17" t="s">
        <v>28</v>
      </c>
      <c r="F4498" s="290">
        <v>0</v>
      </c>
      <c r="G4498" s="38"/>
      <c r="H4498" s="44"/>
    </row>
    <row r="4499" spans="1:8" s="2" customFormat="1" ht="16.8" customHeight="1">
      <c r="A4499" s="38"/>
      <c r="B4499" s="44"/>
      <c r="C4499" s="289" t="s">
        <v>371</v>
      </c>
      <c r="D4499" s="289" t="s">
        <v>82</v>
      </c>
      <c r="E4499" s="17" t="s">
        <v>28</v>
      </c>
      <c r="F4499" s="290">
        <v>1</v>
      </c>
      <c r="G4499" s="38"/>
      <c r="H4499" s="44"/>
    </row>
    <row r="4500" spans="1:8" s="2" customFormat="1" ht="16.8" customHeight="1">
      <c r="A4500" s="38"/>
      <c r="B4500" s="44"/>
      <c r="C4500" s="285" t="s">
        <v>375</v>
      </c>
      <c r="D4500" s="286" t="s">
        <v>375</v>
      </c>
      <c r="E4500" s="287" t="s">
        <v>28</v>
      </c>
      <c r="F4500" s="288">
        <v>1</v>
      </c>
      <c r="G4500" s="38"/>
      <c r="H4500" s="44"/>
    </row>
    <row r="4501" spans="1:8" s="2" customFormat="1" ht="16.8" customHeight="1">
      <c r="A4501" s="38"/>
      <c r="B4501" s="44"/>
      <c r="C4501" s="289" t="s">
        <v>28</v>
      </c>
      <c r="D4501" s="289" t="s">
        <v>5985</v>
      </c>
      <c r="E4501" s="17" t="s">
        <v>28</v>
      </c>
      <c r="F4501" s="290">
        <v>0</v>
      </c>
      <c r="G4501" s="38"/>
      <c r="H4501" s="44"/>
    </row>
    <row r="4502" spans="1:8" s="2" customFormat="1" ht="16.8" customHeight="1">
      <c r="A4502" s="38"/>
      <c r="B4502" s="44"/>
      <c r="C4502" s="289" t="s">
        <v>28</v>
      </c>
      <c r="D4502" s="289" t="s">
        <v>5986</v>
      </c>
      <c r="E4502" s="17" t="s">
        <v>28</v>
      </c>
      <c r="F4502" s="290">
        <v>0</v>
      </c>
      <c r="G4502" s="38"/>
      <c r="H4502" s="44"/>
    </row>
    <row r="4503" spans="1:8" s="2" customFormat="1" ht="16.8" customHeight="1">
      <c r="A4503" s="38"/>
      <c r="B4503" s="44"/>
      <c r="C4503" s="289" t="s">
        <v>375</v>
      </c>
      <c r="D4503" s="289" t="s">
        <v>82</v>
      </c>
      <c r="E4503" s="17" t="s">
        <v>28</v>
      </c>
      <c r="F4503" s="290">
        <v>1</v>
      </c>
      <c r="G4503" s="38"/>
      <c r="H4503" s="44"/>
    </row>
    <row r="4504" spans="1:8" s="2" customFormat="1" ht="16.8" customHeight="1">
      <c r="A4504" s="38"/>
      <c r="B4504" s="44"/>
      <c r="C4504" s="285" t="s">
        <v>380</v>
      </c>
      <c r="D4504" s="286" t="s">
        <v>380</v>
      </c>
      <c r="E4504" s="287" t="s">
        <v>28</v>
      </c>
      <c r="F4504" s="288">
        <v>1</v>
      </c>
      <c r="G4504" s="38"/>
      <c r="H4504" s="44"/>
    </row>
    <row r="4505" spans="1:8" s="2" customFormat="1" ht="16.8" customHeight="1">
      <c r="A4505" s="38"/>
      <c r="B4505" s="44"/>
      <c r="C4505" s="289" t="s">
        <v>28</v>
      </c>
      <c r="D4505" s="289" t="s">
        <v>5990</v>
      </c>
      <c r="E4505" s="17" t="s">
        <v>28</v>
      </c>
      <c r="F4505" s="290">
        <v>0</v>
      </c>
      <c r="G4505" s="38"/>
      <c r="H4505" s="44"/>
    </row>
    <row r="4506" spans="1:8" s="2" customFormat="1" ht="16.8" customHeight="1">
      <c r="A4506" s="38"/>
      <c r="B4506" s="44"/>
      <c r="C4506" s="289" t="s">
        <v>28</v>
      </c>
      <c r="D4506" s="289" t="s">
        <v>5986</v>
      </c>
      <c r="E4506" s="17" t="s">
        <v>28</v>
      </c>
      <c r="F4506" s="290">
        <v>0</v>
      </c>
      <c r="G4506" s="38"/>
      <c r="H4506" s="44"/>
    </row>
    <row r="4507" spans="1:8" s="2" customFormat="1" ht="16.8" customHeight="1">
      <c r="A4507" s="38"/>
      <c r="B4507" s="44"/>
      <c r="C4507" s="289" t="s">
        <v>380</v>
      </c>
      <c r="D4507" s="289" t="s">
        <v>82</v>
      </c>
      <c r="E4507" s="17" t="s">
        <v>28</v>
      </c>
      <c r="F4507" s="290">
        <v>1</v>
      </c>
      <c r="G4507" s="38"/>
      <c r="H4507" s="44"/>
    </row>
    <row r="4508" spans="1:8" s="2" customFormat="1" ht="16.8" customHeight="1">
      <c r="A4508" s="38"/>
      <c r="B4508" s="44"/>
      <c r="C4508" s="285" t="s">
        <v>389</v>
      </c>
      <c r="D4508" s="286" t="s">
        <v>389</v>
      </c>
      <c r="E4508" s="287" t="s">
        <v>28</v>
      </c>
      <c r="F4508" s="288">
        <v>1</v>
      </c>
      <c r="G4508" s="38"/>
      <c r="H4508" s="44"/>
    </row>
    <row r="4509" spans="1:8" s="2" customFormat="1" ht="12">
      <c r="A4509" s="38"/>
      <c r="B4509" s="44"/>
      <c r="C4509" s="289" t="s">
        <v>28</v>
      </c>
      <c r="D4509" s="289" t="s">
        <v>5994</v>
      </c>
      <c r="E4509" s="17" t="s">
        <v>28</v>
      </c>
      <c r="F4509" s="290">
        <v>0</v>
      </c>
      <c r="G4509" s="38"/>
      <c r="H4509" s="44"/>
    </row>
    <row r="4510" spans="1:8" s="2" customFormat="1" ht="16.8" customHeight="1">
      <c r="A4510" s="38"/>
      <c r="B4510" s="44"/>
      <c r="C4510" s="289" t="s">
        <v>28</v>
      </c>
      <c r="D4510" s="289" t="s">
        <v>5995</v>
      </c>
      <c r="E4510" s="17" t="s">
        <v>28</v>
      </c>
      <c r="F4510" s="290">
        <v>0</v>
      </c>
      <c r="G4510" s="38"/>
      <c r="H4510" s="44"/>
    </row>
    <row r="4511" spans="1:8" s="2" customFormat="1" ht="12">
      <c r="A4511" s="38"/>
      <c r="B4511" s="44"/>
      <c r="C4511" s="289" t="s">
        <v>28</v>
      </c>
      <c r="D4511" s="289" t="s">
        <v>5996</v>
      </c>
      <c r="E4511" s="17" t="s">
        <v>28</v>
      </c>
      <c r="F4511" s="290">
        <v>0</v>
      </c>
      <c r="G4511" s="38"/>
      <c r="H4511" s="44"/>
    </row>
    <row r="4512" spans="1:8" s="2" customFormat="1" ht="16.8" customHeight="1">
      <c r="A4512" s="38"/>
      <c r="B4512" s="44"/>
      <c r="C4512" s="289" t="s">
        <v>28</v>
      </c>
      <c r="D4512" s="289" t="s">
        <v>5997</v>
      </c>
      <c r="E4512" s="17" t="s">
        <v>28</v>
      </c>
      <c r="F4512" s="290">
        <v>0</v>
      </c>
      <c r="G4512" s="38"/>
      <c r="H4512" s="44"/>
    </row>
    <row r="4513" spans="1:8" s="2" customFormat="1" ht="16.8" customHeight="1">
      <c r="A4513" s="38"/>
      <c r="B4513" s="44"/>
      <c r="C4513" s="289" t="s">
        <v>389</v>
      </c>
      <c r="D4513" s="289" t="s">
        <v>82</v>
      </c>
      <c r="E4513" s="17" t="s">
        <v>28</v>
      </c>
      <c r="F4513" s="290">
        <v>1</v>
      </c>
      <c r="G4513" s="38"/>
      <c r="H4513" s="44"/>
    </row>
    <row r="4514" spans="1:8" s="2" customFormat="1" ht="16.8" customHeight="1">
      <c r="A4514" s="38"/>
      <c r="B4514" s="44"/>
      <c r="C4514" s="285" t="s">
        <v>400</v>
      </c>
      <c r="D4514" s="286" t="s">
        <v>400</v>
      </c>
      <c r="E4514" s="287" t="s">
        <v>28</v>
      </c>
      <c r="F4514" s="288">
        <v>1</v>
      </c>
      <c r="G4514" s="38"/>
      <c r="H4514" s="44"/>
    </row>
    <row r="4515" spans="1:8" s="2" customFormat="1" ht="12">
      <c r="A4515" s="38"/>
      <c r="B4515" s="44"/>
      <c r="C4515" s="289" t="s">
        <v>28</v>
      </c>
      <c r="D4515" s="289" t="s">
        <v>6001</v>
      </c>
      <c r="E4515" s="17" t="s">
        <v>28</v>
      </c>
      <c r="F4515" s="290">
        <v>0</v>
      </c>
      <c r="G4515" s="38"/>
      <c r="H4515" s="44"/>
    </row>
    <row r="4516" spans="1:8" s="2" customFormat="1" ht="16.8" customHeight="1">
      <c r="A4516" s="38"/>
      <c r="B4516" s="44"/>
      <c r="C4516" s="289" t="s">
        <v>28</v>
      </c>
      <c r="D4516" s="289" t="s">
        <v>6002</v>
      </c>
      <c r="E4516" s="17" t="s">
        <v>28</v>
      </c>
      <c r="F4516" s="290">
        <v>0</v>
      </c>
      <c r="G4516" s="38"/>
      <c r="H4516" s="44"/>
    </row>
    <row r="4517" spans="1:8" s="2" customFormat="1" ht="12">
      <c r="A4517" s="38"/>
      <c r="B4517" s="44"/>
      <c r="C4517" s="289" t="s">
        <v>28</v>
      </c>
      <c r="D4517" s="289" t="s">
        <v>5996</v>
      </c>
      <c r="E4517" s="17" t="s">
        <v>28</v>
      </c>
      <c r="F4517" s="290">
        <v>0</v>
      </c>
      <c r="G4517" s="38"/>
      <c r="H4517" s="44"/>
    </row>
    <row r="4518" spans="1:8" s="2" customFormat="1" ht="16.8" customHeight="1">
      <c r="A4518" s="38"/>
      <c r="B4518" s="44"/>
      <c r="C4518" s="289" t="s">
        <v>28</v>
      </c>
      <c r="D4518" s="289" t="s">
        <v>6003</v>
      </c>
      <c r="E4518" s="17" t="s">
        <v>28</v>
      </c>
      <c r="F4518" s="290">
        <v>0</v>
      </c>
      <c r="G4518" s="38"/>
      <c r="H4518" s="44"/>
    </row>
    <row r="4519" spans="1:8" s="2" customFormat="1" ht="16.8" customHeight="1">
      <c r="A4519" s="38"/>
      <c r="B4519" s="44"/>
      <c r="C4519" s="289" t="s">
        <v>400</v>
      </c>
      <c r="D4519" s="289" t="s">
        <v>82</v>
      </c>
      <c r="E4519" s="17" t="s">
        <v>28</v>
      </c>
      <c r="F4519" s="290">
        <v>1</v>
      </c>
      <c r="G4519" s="38"/>
      <c r="H4519" s="44"/>
    </row>
    <row r="4520" spans="1:8" s="2" customFormat="1" ht="16.8" customHeight="1">
      <c r="A4520" s="38"/>
      <c r="B4520" s="44"/>
      <c r="C4520" s="285" t="s">
        <v>409</v>
      </c>
      <c r="D4520" s="286" t="s">
        <v>409</v>
      </c>
      <c r="E4520" s="287" t="s">
        <v>28</v>
      </c>
      <c r="F4520" s="288">
        <v>1</v>
      </c>
      <c r="G4520" s="38"/>
      <c r="H4520" s="44"/>
    </row>
    <row r="4521" spans="1:8" s="2" customFormat="1" ht="12">
      <c r="A4521" s="38"/>
      <c r="B4521" s="44"/>
      <c r="C4521" s="289" t="s">
        <v>28</v>
      </c>
      <c r="D4521" s="289" t="s">
        <v>6007</v>
      </c>
      <c r="E4521" s="17" t="s">
        <v>28</v>
      </c>
      <c r="F4521" s="290">
        <v>0</v>
      </c>
      <c r="G4521" s="38"/>
      <c r="H4521" s="44"/>
    </row>
    <row r="4522" spans="1:8" s="2" customFormat="1" ht="12">
      <c r="A4522" s="38"/>
      <c r="B4522" s="44"/>
      <c r="C4522" s="289" t="s">
        <v>28</v>
      </c>
      <c r="D4522" s="289" t="s">
        <v>6008</v>
      </c>
      <c r="E4522" s="17" t="s">
        <v>28</v>
      </c>
      <c r="F4522" s="290">
        <v>0</v>
      </c>
      <c r="G4522" s="38"/>
      <c r="H4522" s="44"/>
    </row>
    <row r="4523" spans="1:8" s="2" customFormat="1" ht="16.8" customHeight="1">
      <c r="A4523" s="38"/>
      <c r="B4523" s="44"/>
      <c r="C4523" s="289" t="s">
        <v>28</v>
      </c>
      <c r="D4523" s="289" t="s">
        <v>6009</v>
      </c>
      <c r="E4523" s="17" t="s">
        <v>28</v>
      </c>
      <c r="F4523" s="290">
        <v>0</v>
      </c>
      <c r="G4523" s="38"/>
      <c r="H4523" s="44"/>
    </row>
    <row r="4524" spans="1:8" s="2" customFormat="1" ht="16.8" customHeight="1">
      <c r="A4524" s="38"/>
      <c r="B4524" s="44"/>
      <c r="C4524" s="289" t="s">
        <v>28</v>
      </c>
      <c r="D4524" s="289" t="s">
        <v>6010</v>
      </c>
      <c r="E4524" s="17" t="s">
        <v>28</v>
      </c>
      <c r="F4524" s="290">
        <v>0</v>
      </c>
      <c r="G4524" s="38"/>
      <c r="H4524" s="44"/>
    </row>
    <row r="4525" spans="1:8" s="2" customFormat="1" ht="16.8" customHeight="1">
      <c r="A4525" s="38"/>
      <c r="B4525" s="44"/>
      <c r="C4525" s="289" t="s">
        <v>409</v>
      </c>
      <c r="D4525" s="289" t="s">
        <v>82</v>
      </c>
      <c r="E4525" s="17" t="s">
        <v>28</v>
      </c>
      <c r="F4525" s="290">
        <v>1</v>
      </c>
      <c r="G4525" s="38"/>
      <c r="H4525" s="44"/>
    </row>
    <row r="4526" spans="1:8" s="2" customFormat="1" ht="16.8" customHeight="1">
      <c r="A4526" s="38"/>
      <c r="B4526" s="44"/>
      <c r="C4526" s="285" t="s">
        <v>415</v>
      </c>
      <c r="D4526" s="286" t="s">
        <v>415</v>
      </c>
      <c r="E4526" s="287" t="s">
        <v>28</v>
      </c>
      <c r="F4526" s="288">
        <v>1</v>
      </c>
      <c r="G4526" s="38"/>
      <c r="H4526" s="44"/>
    </row>
    <row r="4527" spans="1:8" s="2" customFormat="1" ht="12">
      <c r="A4527" s="38"/>
      <c r="B4527" s="44"/>
      <c r="C4527" s="289" t="s">
        <v>28</v>
      </c>
      <c r="D4527" s="289" t="s">
        <v>6014</v>
      </c>
      <c r="E4527" s="17" t="s">
        <v>28</v>
      </c>
      <c r="F4527" s="290">
        <v>0</v>
      </c>
      <c r="G4527" s="38"/>
      <c r="H4527" s="44"/>
    </row>
    <row r="4528" spans="1:8" s="2" customFormat="1" ht="16.8" customHeight="1">
      <c r="A4528" s="38"/>
      <c r="B4528" s="44"/>
      <c r="C4528" s="289" t="s">
        <v>415</v>
      </c>
      <c r="D4528" s="289" t="s">
        <v>82</v>
      </c>
      <c r="E4528" s="17" t="s">
        <v>28</v>
      </c>
      <c r="F4528" s="290">
        <v>1</v>
      </c>
      <c r="G4528" s="38"/>
      <c r="H4528" s="44"/>
    </row>
    <row r="4529" spans="1:8" s="2" customFormat="1" ht="7.4" customHeight="1">
      <c r="A4529" s="38"/>
      <c r="B4529" s="166"/>
      <c r="C4529" s="167"/>
      <c r="D4529" s="167"/>
      <c r="E4529" s="167"/>
      <c r="F4529" s="167"/>
      <c r="G4529" s="167"/>
      <c r="H4529" s="44"/>
    </row>
    <row r="4530" spans="1:8" s="2" customFormat="1" ht="12">
      <c r="A4530" s="38"/>
      <c r="B4530" s="38"/>
      <c r="C4530" s="38"/>
      <c r="D4530" s="38"/>
      <c r="E4530" s="38"/>
      <c r="F4530" s="38"/>
      <c r="G4530" s="38"/>
      <c r="H4530" s="38"/>
    </row>
  </sheetData>
  <sheetProtection password="CC35" sheet="1" objects="1" scenarios="1" formatColumns="0" formatRows="0"/>
  <mergeCells count="2">
    <mergeCell ref="D5:F5"/>
    <mergeCell ref="D6:F6"/>
  </mergeCells>
  <printOptions/>
  <pageMargins left="0.75" right="0.75" top="1" bottom="1" header="0.5" footer="0.5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92" customWidth="1"/>
    <col min="2" max="2" width="1.7109375" style="292" customWidth="1"/>
    <col min="3" max="4" width="5.00390625" style="292" customWidth="1"/>
    <col min="5" max="5" width="11.7109375" style="292" customWidth="1"/>
    <col min="6" max="6" width="9.140625" style="292" customWidth="1"/>
    <col min="7" max="7" width="5.00390625" style="292" customWidth="1"/>
    <col min="8" max="8" width="77.8515625" style="292" customWidth="1"/>
    <col min="9" max="10" width="20.00390625" style="292" customWidth="1"/>
    <col min="11" max="11" width="1.7109375" style="292" customWidth="1"/>
  </cols>
  <sheetData>
    <row r="1" s="1" customFormat="1" ht="37.5" customHeight="1"/>
    <row r="2" spans="2:11" s="1" customFormat="1" ht="7.5" customHeight="1">
      <c r="B2" s="293"/>
      <c r="C2" s="294"/>
      <c r="D2" s="294"/>
      <c r="E2" s="294"/>
      <c r="F2" s="294"/>
      <c r="G2" s="294"/>
      <c r="H2" s="294"/>
      <c r="I2" s="294"/>
      <c r="J2" s="294"/>
      <c r="K2" s="295"/>
    </row>
    <row r="3" spans="2:11" s="15" customFormat="1" ht="45" customHeight="1">
      <c r="B3" s="296"/>
      <c r="C3" s="297" t="s">
        <v>6090</v>
      </c>
      <c r="D3" s="297"/>
      <c r="E3" s="297"/>
      <c r="F3" s="297"/>
      <c r="G3" s="297"/>
      <c r="H3" s="297"/>
      <c r="I3" s="297"/>
      <c r="J3" s="297"/>
      <c r="K3" s="298"/>
    </row>
    <row r="4" spans="2:11" s="1" customFormat="1" ht="25.5" customHeight="1">
      <c r="B4" s="299"/>
      <c r="C4" s="300" t="s">
        <v>6091</v>
      </c>
      <c r="D4" s="300"/>
      <c r="E4" s="300"/>
      <c r="F4" s="300"/>
      <c r="G4" s="300"/>
      <c r="H4" s="300"/>
      <c r="I4" s="300"/>
      <c r="J4" s="300"/>
      <c r="K4" s="301"/>
    </row>
    <row r="5" spans="2:11" s="1" customFormat="1" ht="5.25" customHeight="1">
      <c r="B5" s="299"/>
      <c r="C5" s="302"/>
      <c r="D5" s="302"/>
      <c r="E5" s="302"/>
      <c r="F5" s="302"/>
      <c r="G5" s="302"/>
      <c r="H5" s="302"/>
      <c r="I5" s="302"/>
      <c r="J5" s="302"/>
      <c r="K5" s="301"/>
    </row>
    <row r="6" spans="2:11" s="1" customFormat="1" ht="15" customHeight="1">
      <c r="B6" s="299"/>
      <c r="C6" s="303" t="s">
        <v>6092</v>
      </c>
      <c r="D6" s="303"/>
      <c r="E6" s="303"/>
      <c r="F6" s="303"/>
      <c r="G6" s="303"/>
      <c r="H6" s="303"/>
      <c r="I6" s="303"/>
      <c r="J6" s="303"/>
      <c r="K6" s="301"/>
    </row>
    <row r="7" spans="2:11" s="1" customFormat="1" ht="15" customHeight="1">
      <c r="B7" s="304"/>
      <c r="C7" s="303" t="s">
        <v>6093</v>
      </c>
      <c r="D7" s="303"/>
      <c r="E7" s="303"/>
      <c r="F7" s="303"/>
      <c r="G7" s="303"/>
      <c r="H7" s="303"/>
      <c r="I7" s="303"/>
      <c r="J7" s="303"/>
      <c r="K7" s="301"/>
    </row>
    <row r="8" spans="2:11" s="1" customFormat="1" ht="12.75" customHeight="1">
      <c r="B8" s="304"/>
      <c r="C8" s="303"/>
      <c r="D8" s="303"/>
      <c r="E8" s="303"/>
      <c r="F8" s="303"/>
      <c r="G8" s="303"/>
      <c r="H8" s="303"/>
      <c r="I8" s="303"/>
      <c r="J8" s="303"/>
      <c r="K8" s="301"/>
    </row>
    <row r="9" spans="2:11" s="1" customFormat="1" ht="15" customHeight="1">
      <c r="B9" s="304"/>
      <c r="C9" s="303" t="s">
        <v>6094</v>
      </c>
      <c r="D9" s="303"/>
      <c r="E9" s="303"/>
      <c r="F9" s="303"/>
      <c r="G9" s="303"/>
      <c r="H9" s="303"/>
      <c r="I9" s="303"/>
      <c r="J9" s="303"/>
      <c r="K9" s="301"/>
    </row>
    <row r="10" spans="2:11" s="1" customFormat="1" ht="15" customHeight="1">
      <c r="B10" s="304"/>
      <c r="C10" s="303"/>
      <c r="D10" s="303" t="s">
        <v>6095</v>
      </c>
      <c r="E10" s="303"/>
      <c r="F10" s="303"/>
      <c r="G10" s="303"/>
      <c r="H10" s="303"/>
      <c r="I10" s="303"/>
      <c r="J10" s="303"/>
      <c r="K10" s="301"/>
    </row>
    <row r="11" spans="2:11" s="1" customFormat="1" ht="15" customHeight="1">
      <c r="B11" s="304"/>
      <c r="C11" s="305"/>
      <c r="D11" s="303" t="s">
        <v>6096</v>
      </c>
      <c r="E11" s="303"/>
      <c r="F11" s="303"/>
      <c r="G11" s="303"/>
      <c r="H11" s="303"/>
      <c r="I11" s="303"/>
      <c r="J11" s="303"/>
      <c r="K11" s="301"/>
    </row>
    <row r="12" spans="2:11" s="1" customFormat="1" ht="15" customHeight="1">
      <c r="B12" s="304"/>
      <c r="C12" s="305"/>
      <c r="D12" s="303"/>
      <c r="E12" s="303"/>
      <c r="F12" s="303"/>
      <c r="G12" s="303"/>
      <c r="H12" s="303"/>
      <c r="I12" s="303"/>
      <c r="J12" s="303"/>
      <c r="K12" s="301"/>
    </row>
    <row r="13" spans="2:11" s="1" customFormat="1" ht="15" customHeight="1">
      <c r="B13" s="304"/>
      <c r="C13" s="305"/>
      <c r="D13" s="306" t="s">
        <v>6097</v>
      </c>
      <c r="E13" s="303"/>
      <c r="F13" s="303"/>
      <c r="G13" s="303"/>
      <c r="H13" s="303"/>
      <c r="I13" s="303"/>
      <c r="J13" s="303"/>
      <c r="K13" s="301"/>
    </row>
    <row r="14" spans="2:11" s="1" customFormat="1" ht="12.75" customHeight="1">
      <c r="B14" s="304"/>
      <c r="C14" s="305"/>
      <c r="D14" s="305"/>
      <c r="E14" s="305"/>
      <c r="F14" s="305"/>
      <c r="G14" s="305"/>
      <c r="H14" s="305"/>
      <c r="I14" s="305"/>
      <c r="J14" s="305"/>
      <c r="K14" s="301"/>
    </row>
    <row r="15" spans="2:11" s="1" customFormat="1" ht="15" customHeight="1">
      <c r="B15" s="304"/>
      <c r="C15" s="305"/>
      <c r="D15" s="303" t="s">
        <v>6098</v>
      </c>
      <c r="E15" s="303"/>
      <c r="F15" s="303"/>
      <c r="G15" s="303"/>
      <c r="H15" s="303"/>
      <c r="I15" s="303"/>
      <c r="J15" s="303"/>
      <c r="K15" s="301"/>
    </row>
    <row r="16" spans="2:11" s="1" customFormat="1" ht="15" customHeight="1">
      <c r="B16" s="304"/>
      <c r="C16" s="305"/>
      <c r="D16" s="303" t="s">
        <v>6099</v>
      </c>
      <c r="E16" s="303"/>
      <c r="F16" s="303"/>
      <c r="G16" s="303"/>
      <c r="H16" s="303"/>
      <c r="I16" s="303"/>
      <c r="J16" s="303"/>
      <c r="K16" s="301"/>
    </row>
    <row r="17" spans="2:11" s="1" customFormat="1" ht="15" customHeight="1">
      <c r="B17" s="304"/>
      <c r="C17" s="305"/>
      <c r="D17" s="303" t="s">
        <v>6100</v>
      </c>
      <c r="E17" s="303"/>
      <c r="F17" s="303"/>
      <c r="G17" s="303"/>
      <c r="H17" s="303"/>
      <c r="I17" s="303"/>
      <c r="J17" s="303"/>
      <c r="K17" s="301"/>
    </row>
    <row r="18" spans="2:11" s="1" customFormat="1" ht="15" customHeight="1">
      <c r="B18" s="304"/>
      <c r="C18" s="305"/>
      <c r="D18" s="305"/>
      <c r="E18" s="307" t="s">
        <v>81</v>
      </c>
      <c r="F18" s="303" t="s">
        <v>6101</v>
      </c>
      <c r="G18" s="303"/>
      <c r="H18" s="303"/>
      <c r="I18" s="303"/>
      <c r="J18" s="303"/>
      <c r="K18" s="301"/>
    </row>
    <row r="19" spans="2:11" s="1" customFormat="1" ht="15" customHeight="1">
      <c r="B19" s="304"/>
      <c r="C19" s="305"/>
      <c r="D19" s="305"/>
      <c r="E19" s="307" t="s">
        <v>6102</v>
      </c>
      <c r="F19" s="303" t="s">
        <v>6103</v>
      </c>
      <c r="G19" s="303"/>
      <c r="H19" s="303"/>
      <c r="I19" s="303"/>
      <c r="J19" s="303"/>
      <c r="K19" s="301"/>
    </row>
    <row r="20" spans="2:11" s="1" customFormat="1" ht="15" customHeight="1">
      <c r="B20" s="304"/>
      <c r="C20" s="305"/>
      <c r="D20" s="305"/>
      <c r="E20" s="307" t="s">
        <v>6104</v>
      </c>
      <c r="F20" s="303" t="s">
        <v>6105</v>
      </c>
      <c r="G20" s="303"/>
      <c r="H20" s="303"/>
      <c r="I20" s="303"/>
      <c r="J20" s="303"/>
      <c r="K20" s="301"/>
    </row>
    <row r="21" spans="2:11" s="1" customFormat="1" ht="15" customHeight="1">
      <c r="B21" s="304"/>
      <c r="C21" s="305"/>
      <c r="D21" s="305"/>
      <c r="E21" s="307" t="s">
        <v>6106</v>
      </c>
      <c r="F21" s="303" t="s">
        <v>6107</v>
      </c>
      <c r="G21" s="303"/>
      <c r="H21" s="303"/>
      <c r="I21" s="303"/>
      <c r="J21" s="303"/>
      <c r="K21" s="301"/>
    </row>
    <row r="22" spans="2:11" s="1" customFormat="1" ht="15" customHeight="1">
      <c r="B22" s="304"/>
      <c r="C22" s="305"/>
      <c r="D22" s="305"/>
      <c r="E22" s="307" t="s">
        <v>3975</v>
      </c>
      <c r="F22" s="303" t="s">
        <v>3976</v>
      </c>
      <c r="G22" s="303"/>
      <c r="H22" s="303"/>
      <c r="I22" s="303"/>
      <c r="J22" s="303"/>
      <c r="K22" s="301"/>
    </row>
    <row r="23" spans="2:11" s="1" customFormat="1" ht="15" customHeight="1">
      <c r="B23" s="304"/>
      <c r="C23" s="305"/>
      <c r="D23" s="305"/>
      <c r="E23" s="307" t="s">
        <v>6108</v>
      </c>
      <c r="F23" s="303" t="s">
        <v>6109</v>
      </c>
      <c r="G23" s="303"/>
      <c r="H23" s="303"/>
      <c r="I23" s="303"/>
      <c r="J23" s="303"/>
      <c r="K23" s="301"/>
    </row>
    <row r="24" spans="2:11" s="1" customFormat="1" ht="12.75" customHeight="1">
      <c r="B24" s="304"/>
      <c r="C24" s="305"/>
      <c r="D24" s="305"/>
      <c r="E24" s="305"/>
      <c r="F24" s="305"/>
      <c r="G24" s="305"/>
      <c r="H24" s="305"/>
      <c r="I24" s="305"/>
      <c r="J24" s="305"/>
      <c r="K24" s="301"/>
    </row>
    <row r="25" spans="2:11" s="1" customFormat="1" ht="15" customHeight="1">
      <c r="B25" s="304"/>
      <c r="C25" s="303" t="s">
        <v>6110</v>
      </c>
      <c r="D25" s="303"/>
      <c r="E25" s="303"/>
      <c r="F25" s="303"/>
      <c r="G25" s="303"/>
      <c r="H25" s="303"/>
      <c r="I25" s="303"/>
      <c r="J25" s="303"/>
      <c r="K25" s="301"/>
    </row>
    <row r="26" spans="2:11" s="1" customFormat="1" ht="15" customHeight="1">
      <c r="B26" s="304"/>
      <c r="C26" s="303" t="s">
        <v>6111</v>
      </c>
      <c r="D26" s="303"/>
      <c r="E26" s="303"/>
      <c r="F26" s="303"/>
      <c r="G26" s="303"/>
      <c r="H26" s="303"/>
      <c r="I26" s="303"/>
      <c r="J26" s="303"/>
      <c r="K26" s="301"/>
    </row>
    <row r="27" spans="2:11" s="1" customFormat="1" ht="15" customHeight="1">
      <c r="B27" s="304"/>
      <c r="C27" s="303"/>
      <c r="D27" s="303" t="s">
        <v>6112</v>
      </c>
      <c r="E27" s="303"/>
      <c r="F27" s="303"/>
      <c r="G27" s="303"/>
      <c r="H27" s="303"/>
      <c r="I27" s="303"/>
      <c r="J27" s="303"/>
      <c r="K27" s="301"/>
    </row>
    <row r="28" spans="2:11" s="1" customFormat="1" ht="15" customHeight="1">
      <c r="B28" s="304"/>
      <c r="C28" s="305"/>
      <c r="D28" s="303" t="s">
        <v>6113</v>
      </c>
      <c r="E28" s="303"/>
      <c r="F28" s="303"/>
      <c r="G28" s="303"/>
      <c r="H28" s="303"/>
      <c r="I28" s="303"/>
      <c r="J28" s="303"/>
      <c r="K28" s="301"/>
    </row>
    <row r="29" spans="2:11" s="1" customFormat="1" ht="12.75" customHeight="1">
      <c r="B29" s="304"/>
      <c r="C29" s="305"/>
      <c r="D29" s="305"/>
      <c r="E29" s="305"/>
      <c r="F29" s="305"/>
      <c r="G29" s="305"/>
      <c r="H29" s="305"/>
      <c r="I29" s="305"/>
      <c r="J29" s="305"/>
      <c r="K29" s="301"/>
    </row>
    <row r="30" spans="2:11" s="1" customFormat="1" ht="15" customHeight="1">
      <c r="B30" s="304"/>
      <c r="C30" s="305"/>
      <c r="D30" s="303" t="s">
        <v>6114</v>
      </c>
      <c r="E30" s="303"/>
      <c r="F30" s="303"/>
      <c r="G30" s="303"/>
      <c r="H30" s="303"/>
      <c r="I30" s="303"/>
      <c r="J30" s="303"/>
      <c r="K30" s="301"/>
    </row>
    <row r="31" spans="2:11" s="1" customFormat="1" ht="15" customHeight="1">
      <c r="B31" s="304"/>
      <c r="C31" s="305"/>
      <c r="D31" s="303" t="s">
        <v>6115</v>
      </c>
      <c r="E31" s="303"/>
      <c r="F31" s="303"/>
      <c r="G31" s="303"/>
      <c r="H31" s="303"/>
      <c r="I31" s="303"/>
      <c r="J31" s="303"/>
      <c r="K31" s="301"/>
    </row>
    <row r="32" spans="2:11" s="1" customFormat="1" ht="12.75" customHeight="1">
      <c r="B32" s="304"/>
      <c r="C32" s="305"/>
      <c r="D32" s="305"/>
      <c r="E32" s="305"/>
      <c r="F32" s="305"/>
      <c r="G32" s="305"/>
      <c r="H32" s="305"/>
      <c r="I32" s="305"/>
      <c r="J32" s="305"/>
      <c r="K32" s="301"/>
    </row>
    <row r="33" spans="2:11" s="1" customFormat="1" ht="15" customHeight="1">
      <c r="B33" s="304"/>
      <c r="C33" s="305"/>
      <c r="D33" s="303" t="s">
        <v>6116</v>
      </c>
      <c r="E33" s="303"/>
      <c r="F33" s="303"/>
      <c r="G33" s="303"/>
      <c r="H33" s="303"/>
      <c r="I33" s="303"/>
      <c r="J33" s="303"/>
      <c r="K33" s="301"/>
    </row>
    <row r="34" spans="2:11" s="1" customFormat="1" ht="15" customHeight="1">
      <c r="B34" s="304"/>
      <c r="C34" s="305"/>
      <c r="D34" s="303" t="s">
        <v>6117</v>
      </c>
      <c r="E34" s="303"/>
      <c r="F34" s="303"/>
      <c r="G34" s="303"/>
      <c r="H34" s="303"/>
      <c r="I34" s="303"/>
      <c r="J34" s="303"/>
      <c r="K34" s="301"/>
    </row>
    <row r="35" spans="2:11" s="1" customFormat="1" ht="15" customHeight="1">
      <c r="B35" s="304"/>
      <c r="C35" s="305"/>
      <c r="D35" s="303" t="s">
        <v>6118</v>
      </c>
      <c r="E35" s="303"/>
      <c r="F35" s="303"/>
      <c r="G35" s="303"/>
      <c r="H35" s="303"/>
      <c r="I35" s="303"/>
      <c r="J35" s="303"/>
      <c r="K35" s="301"/>
    </row>
    <row r="36" spans="2:11" s="1" customFormat="1" ht="15" customHeight="1">
      <c r="B36" s="304"/>
      <c r="C36" s="305"/>
      <c r="D36" s="303"/>
      <c r="E36" s="306" t="s">
        <v>338</v>
      </c>
      <c r="F36" s="303"/>
      <c r="G36" s="303" t="s">
        <v>6119</v>
      </c>
      <c r="H36" s="303"/>
      <c r="I36" s="303"/>
      <c r="J36" s="303"/>
      <c r="K36" s="301"/>
    </row>
    <row r="37" spans="2:11" s="1" customFormat="1" ht="30.75" customHeight="1">
      <c r="B37" s="304"/>
      <c r="C37" s="305"/>
      <c r="D37" s="303"/>
      <c r="E37" s="306" t="s">
        <v>6120</v>
      </c>
      <c r="F37" s="303"/>
      <c r="G37" s="303" t="s">
        <v>6121</v>
      </c>
      <c r="H37" s="303"/>
      <c r="I37" s="303"/>
      <c r="J37" s="303"/>
      <c r="K37" s="301"/>
    </row>
    <row r="38" spans="2:11" s="1" customFormat="1" ht="15" customHeight="1">
      <c r="B38" s="304"/>
      <c r="C38" s="305"/>
      <c r="D38" s="303"/>
      <c r="E38" s="306" t="s">
        <v>55</v>
      </c>
      <c r="F38" s="303"/>
      <c r="G38" s="303" t="s">
        <v>6122</v>
      </c>
      <c r="H38" s="303"/>
      <c r="I38" s="303"/>
      <c r="J38" s="303"/>
      <c r="K38" s="301"/>
    </row>
    <row r="39" spans="2:11" s="1" customFormat="1" ht="15" customHeight="1">
      <c r="B39" s="304"/>
      <c r="C39" s="305"/>
      <c r="D39" s="303"/>
      <c r="E39" s="306" t="s">
        <v>56</v>
      </c>
      <c r="F39" s="303"/>
      <c r="G39" s="303" t="s">
        <v>6123</v>
      </c>
      <c r="H39" s="303"/>
      <c r="I39" s="303"/>
      <c r="J39" s="303"/>
      <c r="K39" s="301"/>
    </row>
    <row r="40" spans="2:11" s="1" customFormat="1" ht="15" customHeight="1">
      <c r="B40" s="304"/>
      <c r="C40" s="305"/>
      <c r="D40" s="303"/>
      <c r="E40" s="306" t="s">
        <v>339</v>
      </c>
      <c r="F40" s="303"/>
      <c r="G40" s="303" t="s">
        <v>6124</v>
      </c>
      <c r="H40" s="303"/>
      <c r="I40" s="303"/>
      <c r="J40" s="303"/>
      <c r="K40" s="301"/>
    </row>
    <row r="41" spans="2:11" s="1" customFormat="1" ht="15" customHeight="1">
      <c r="B41" s="304"/>
      <c r="C41" s="305"/>
      <c r="D41" s="303"/>
      <c r="E41" s="306" t="s">
        <v>340</v>
      </c>
      <c r="F41" s="303"/>
      <c r="G41" s="303" t="s">
        <v>6125</v>
      </c>
      <c r="H41" s="303"/>
      <c r="I41" s="303"/>
      <c r="J41" s="303"/>
      <c r="K41" s="301"/>
    </row>
    <row r="42" spans="2:11" s="1" customFormat="1" ht="15" customHeight="1">
      <c r="B42" s="304"/>
      <c r="C42" s="305"/>
      <c r="D42" s="303"/>
      <c r="E42" s="306" t="s">
        <v>6126</v>
      </c>
      <c r="F42" s="303"/>
      <c r="G42" s="303" t="s">
        <v>6127</v>
      </c>
      <c r="H42" s="303"/>
      <c r="I42" s="303"/>
      <c r="J42" s="303"/>
      <c r="K42" s="301"/>
    </row>
    <row r="43" spans="2:11" s="1" customFormat="1" ht="15" customHeight="1">
      <c r="B43" s="304"/>
      <c r="C43" s="305"/>
      <c r="D43" s="303"/>
      <c r="E43" s="306"/>
      <c r="F43" s="303"/>
      <c r="G43" s="303" t="s">
        <v>6128</v>
      </c>
      <c r="H43" s="303"/>
      <c r="I43" s="303"/>
      <c r="J43" s="303"/>
      <c r="K43" s="301"/>
    </row>
    <row r="44" spans="2:11" s="1" customFormat="1" ht="15" customHeight="1">
      <c r="B44" s="304"/>
      <c r="C44" s="305"/>
      <c r="D44" s="303"/>
      <c r="E44" s="306" t="s">
        <v>6129</v>
      </c>
      <c r="F44" s="303"/>
      <c r="G44" s="303" t="s">
        <v>6130</v>
      </c>
      <c r="H44" s="303"/>
      <c r="I44" s="303"/>
      <c r="J44" s="303"/>
      <c r="K44" s="301"/>
    </row>
    <row r="45" spans="2:11" s="1" customFormat="1" ht="15" customHeight="1">
      <c r="B45" s="304"/>
      <c r="C45" s="305"/>
      <c r="D45" s="303"/>
      <c r="E45" s="306" t="s">
        <v>342</v>
      </c>
      <c r="F45" s="303"/>
      <c r="G45" s="303" t="s">
        <v>6131</v>
      </c>
      <c r="H45" s="303"/>
      <c r="I45" s="303"/>
      <c r="J45" s="303"/>
      <c r="K45" s="301"/>
    </row>
    <row r="46" spans="2:11" s="1" customFormat="1" ht="12.75" customHeight="1">
      <c r="B46" s="304"/>
      <c r="C46" s="305"/>
      <c r="D46" s="303"/>
      <c r="E46" s="303"/>
      <c r="F46" s="303"/>
      <c r="G46" s="303"/>
      <c r="H46" s="303"/>
      <c r="I46" s="303"/>
      <c r="J46" s="303"/>
      <c r="K46" s="301"/>
    </row>
    <row r="47" spans="2:11" s="1" customFormat="1" ht="15" customHeight="1">
      <c r="B47" s="304"/>
      <c r="C47" s="305"/>
      <c r="D47" s="303" t="s">
        <v>6132</v>
      </c>
      <c r="E47" s="303"/>
      <c r="F47" s="303"/>
      <c r="G47" s="303"/>
      <c r="H47" s="303"/>
      <c r="I47" s="303"/>
      <c r="J47" s="303"/>
      <c r="K47" s="301"/>
    </row>
    <row r="48" spans="2:11" s="1" customFormat="1" ht="15" customHeight="1">
      <c r="B48" s="304"/>
      <c r="C48" s="305"/>
      <c r="D48" s="305"/>
      <c r="E48" s="303" t="s">
        <v>6133</v>
      </c>
      <c r="F48" s="303"/>
      <c r="G48" s="303"/>
      <c r="H48" s="303"/>
      <c r="I48" s="303"/>
      <c r="J48" s="303"/>
      <c r="K48" s="301"/>
    </row>
    <row r="49" spans="2:11" s="1" customFormat="1" ht="15" customHeight="1">
      <c r="B49" s="304"/>
      <c r="C49" s="305"/>
      <c r="D49" s="305"/>
      <c r="E49" s="303" t="s">
        <v>6134</v>
      </c>
      <c r="F49" s="303"/>
      <c r="G49" s="303"/>
      <c r="H49" s="303"/>
      <c r="I49" s="303"/>
      <c r="J49" s="303"/>
      <c r="K49" s="301"/>
    </row>
    <row r="50" spans="2:11" s="1" customFormat="1" ht="15" customHeight="1">
      <c r="B50" s="304"/>
      <c r="C50" s="305"/>
      <c r="D50" s="305"/>
      <c r="E50" s="303" t="s">
        <v>6135</v>
      </c>
      <c r="F50" s="303"/>
      <c r="G50" s="303"/>
      <c r="H50" s="303"/>
      <c r="I50" s="303"/>
      <c r="J50" s="303"/>
      <c r="K50" s="301"/>
    </row>
    <row r="51" spans="2:11" s="1" customFormat="1" ht="15" customHeight="1">
      <c r="B51" s="304"/>
      <c r="C51" s="305"/>
      <c r="D51" s="303" t="s">
        <v>6136</v>
      </c>
      <c r="E51" s="303"/>
      <c r="F51" s="303"/>
      <c r="G51" s="303"/>
      <c r="H51" s="303"/>
      <c r="I51" s="303"/>
      <c r="J51" s="303"/>
      <c r="K51" s="301"/>
    </row>
    <row r="52" spans="2:11" s="1" customFormat="1" ht="25.5" customHeight="1">
      <c r="B52" s="299"/>
      <c r="C52" s="300" t="s">
        <v>6137</v>
      </c>
      <c r="D52" s="300"/>
      <c r="E52" s="300"/>
      <c r="F52" s="300"/>
      <c r="G52" s="300"/>
      <c r="H52" s="300"/>
      <c r="I52" s="300"/>
      <c r="J52" s="300"/>
      <c r="K52" s="301"/>
    </row>
    <row r="53" spans="2:11" s="1" customFormat="1" ht="5.25" customHeight="1">
      <c r="B53" s="299"/>
      <c r="C53" s="302"/>
      <c r="D53" s="302"/>
      <c r="E53" s="302"/>
      <c r="F53" s="302"/>
      <c r="G53" s="302"/>
      <c r="H53" s="302"/>
      <c r="I53" s="302"/>
      <c r="J53" s="302"/>
      <c r="K53" s="301"/>
    </row>
    <row r="54" spans="2:11" s="1" customFormat="1" ht="15" customHeight="1">
      <c r="B54" s="299"/>
      <c r="C54" s="303" t="s">
        <v>6138</v>
      </c>
      <c r="D54" s="303"/>
      <c r="E54" s="303"/>
      <c r="F54" s="303"/>
      <c r="G54" s="303"/>
      <c r="H54" s="303"/>
      <c r="I54" s="303"/>
      <c r="J54" s="303"/>
      <c r="K54" s="301"/>
    </row>
    <row r="55" spans="2:11" s="1" customFormat="1" ht="15" customHeight="1">
      <c r="B55" s="299"/>
      <c r="C55" s="303" t="s">
        <v>6139</v>
      </c>
      <c r="D55" s="303"/>
      <c r="E55" s="303"/>
      <c r="F55" s="303"/>
      <c r="G55" s="303"/>
      <c r="H55" s="303"/>
      <c r="I55" s="303"/>
      <c r="J55" s="303"/>
      <c r="K55" s="301"/>
    </row>
    <row r="56" spans="2:11" s="1" customFormat="1" ht="12.75" customHeight="1">
      <c r="B56" s="299"/>
      <c r="C56" s="303"/>
      <c r="D56" s="303"/>
      <c r="E56" s="303"/>
      <c r="F56" s="303"/>
      <c r="G56" s="303"/>
      <c r="H56" s="303"/>
      <c r="I56" s="303"/>
      <c r="J56" s="303"/>
      <c r="K56" s="301"/>
    </row>
    <row r="57" spans="2:11" s="1" customFormat="1" ht="15" customHeight="1">
      <c r="B57" s="299"/>
      <c r="C57" s="303" t="s">
        <v>6140</v>
      </c>
      <c r="D57" s="303"/>
      <c r="E57" s="303"/>
      <c r="F57" s="303"/>
      <c r="G57" s="303"/>
      <c r="H57" s="303"/>
      <c r="I57" s="303"/>
      <c r="J57" s="303"/>
      <c r="K57" s="301"/>
    </row>
    <row r="58" spans="2:11" s="1" customFormat="1" ht="15" customHeight="1">
      <c r="B58" s="299"/>
      <c r="C58" s="305"/>
      <c r="D58" s="303" t="s">
        <v>6141</v>
      </c>
      <c r="E58" s="303"/>
      <c r="F58" s="303"/>
      <c r="G58" s="303"/>
      <c r="H58" s="303"/>
      <c r="I58" s="303"/>
      <c r="J58" s="303"/>
      <c r="K58" s="301"/>
    </row>
    <row r="59" spans="2:11" s="1" customFormat="1" ht="15" customHeight="1">
      <c r="B59" s="299"/>
      <c r="C59" s="305"/>
      <c r="D59" s="303" t="s">
        <v>6142</v>
      </c>
      <c r="E59" s="303"/>
      <c r="F59" s="303"/>
      <c r="G59" s="303"/>
      <c r="H59" s="303"/>
      <c r="I59" s="303"/>
      <c r="J59" s="303"/>
      <c r="K59" s="301"/>
    </row>
    <row r="60" spans="2:11" s="1" customFormat="1" ht="15" customHeight="1">
      <c r="B60" s="299"/>
      <c r="C60" s="305"/>
      <c r="D60" s="303" t="s">
        <v>6143</v>
      </c>
      <c r="E60" s="303"/>
      <c r="F60" s="303"/>
      <c r="G60" s="303"/>
      <c r="H60" s="303"/>
      <c r="I60" s="303"/>
      <c r="J60" s="303"/>
      <c r="K60" s="301"/>
    </row>
    <row r="61" spans="2:11" s="1" customFormat="1" ht="15" customHeight="1">
      <c r="B61" s="299"/>
      <c r="C61" s="305"/>
      <c r="D61" s="303" t="s">
        <v>6144</v>
      </c>
      <c r="E61" s="303"/>
      <c r="F61" s="303"/>
      <c r="G61" s="303"/>
      <c r="H61" s="303"/>
      <c r="I61" s="303"/>
      <c r="J61" s="303"/>
      <c r="K61" s="301"/>
    </row>
    <row r="62" spans="2:11" s="1" customFormat="1" ht="15" customHeight="1">
      <c r="B62" s="299"/>
      <c r="C62" s="305"/>
      <c r="D62" s="308" t="s">
        <v>6145</v>
      </c>
      <c r="E62" s="308"/>
      <c r="F62" s="308"/>
      <c r="G62" s="308"/>
      <c r="H62" s="308"/>
      <c r="I62" s="308"/>
      <c r="J62" s="308"/>
      <c r="K62" s="301"/>
    </row>
    <row r="63" spans="2:11" s="1" customFormat="1" ht="15" customHeight="1">
      <c r="B63" s="299"/>
      <c r="C63" s="305"/>
      <c r="D63" s="303" t="s">
        <v>6146</v>
      </c>
      <c r="E63" s="303"/>
      <c r="F63" s="303"/>
      <c r="G63" s="303"/>
      <c r="H63" s="303"/>
      <c r="I63" s="303"/>
      <c r="J63" s="303"/>
      <c r="K63" s="301"/>
    </row>
    <row r="64" spans="2:11" s="1" customFormat="1" ht="12.75" customHeight="1">
      <c r="B64" s="299"/>
      <c r="C64" s="305"/>
      <c r="D64" s="305"/>
      <c r="E64" s="309"/>
      <c r="F64" s="305"/>
      <c r="G64" s="305"/>
      <c r="H64" s="305"/>
      <c r="I64" s="305"/>
      <c r="J64" s="305"/>
      <c r="K64" s="301"/>
    </row>
    <row r="65" spans="2:11" s="1" customFormat="1" ht="15" customHeight="1">
      <c r="B65" s="299"/>
      <c r="C65" s="305"/>
      <c r="D65" s="303" t="s">
        <v>6147</v>
      </c>
      <c r="E65" s="303"/>
      <c r="F65" s="303"/>
      <c r="G65" s="303"/>
      <c r="H65" s="303"/>
      <c r="I65" s="303"/>
      <c r="J65" s="303"/>
      <c r="K65" s="301"/>
    </row>
    <row r="66" spans="2:11" s="1" customFormat="1" ht="15" customHeight="1">
      <c r="B66" s="299"/>
      <c r="C66" s="305"/>
      <c r="D66" s="308" t="s">
        <v>6148</v>
      </c>
      <c r="E66" s="308"/>
      <c r="F66" s="308"/>
      <c r="G66" s="308"/>
      <c r="H66" s="308"/>
      <c r="I66" s="308"/>
      <c r="J66" s="308"/>
      <c r="K66" s="301"/>
    </row>
    <row r="67" spans="2:11" s="1" customFormat="1" ht="15" customHeight="1">
      <c r="B67" s="299"/>
      <c r="C67" s="305"/>
      <c r="D67" s="303" t="s">
        <v>6149</v>
      </c>
      <c r="E67" s="303"/>
      <c r="F67" s="303"/>
      <c r="G67" s="303"/>
      <c r="H67" s="303"/>
      <c r="I67" s="303"/>
      <c r="J67" s="303"/>
      <c r="K67" s="301"/>
    </row>
    <row r="68" spans="2:11" s="1" customFormat="1" ht="15" customHeight="1">
      <c r="B68" s="299"/>
      <c r="C68" s="305"/>
      <c r="D68" s="303" t="s">
        <v>6150</v>
      </c>
      <c r="E68" s="303"/>
      <c r="F68" s="303"/>
      <c r="G68" s="303"/>
      <c r="H68" s="303"/>
      <c r="I68" s="303"/>
      <c r="J68" s="303"/>
      <c r="K68" s="301"/>
    </row>
    <row r="69" spans="2:11" s="1" customFormat="1" ht="15" customHeight="1">
      <c r="B69" s="299"/>
      <c r="C69" s="305"/>
      <c r="D69" s="303" t="s">
        <v>6151</v>
      </c>
      <c r="E69" s="303"/>
      <c r="F69" s="303"/>
      <c r="G69" s="303"/>
      <c r="H69" s="303"/>
      <c r="I69" s="303"/>
      <c r="J69" s="303"/>
      <c r="K69" s="301"/>
    </row>
    <row r="70" spans="2:11" s="1" customFormat="1" ht="15" customHeight="1">
      <c r="B70" s="299"/>
      <c r="C70" s="305"/>
      <c r="D70" s="303" t="s">
        <v>6152</v>
      </c>
      <c r="E70" s="303"/>
      <c r="F70" s="303"/>
      <c r="G70" s="303"/>
      <c r="H70" s="303"/>
      <c r="I70" s="303"/>
      <c r="J70" s="303"/>
      <c r="K70" s="301"/>
    </row>
    <row r="71" spans="2:11" s="1" customFormat="1" ht="12.75" customHeight="1">
      <c r="B71" s="310"/>
      <c r="C71" s="311"/>
      <c r="D71" s="311"/>
      <c r="E71" s="311"/>
      <c r="F71" s="311"/>
      <c r="G71" s="311"/>
      <c r="H71" s="311"/>
      <c r="I71" s="311"/>
      <c r="J71" s="311"/>
      <c r="K71" s="312"/>
    </row>
    <row r="72" spans="2:11" s="1" customFormat="1" ht="18.75" customHeight="1">
      <c r="B72" s="313"/>
      <c r="C72" s="313"/>
      <c r="D72" s="313"/>
      <c r="E72" s="313"/>
      <c r="F72" s="313"/>
      <c r="G72" s="313"/>
      <c r="H72" s="313"/>
      <c r="I72" s="313"/>
      <c r="J72" s="313"/>
      <c r="K72" s="314"/>
    </row>
    <row r="73" spans="2:11" s="1" customFormat="1" ht="18.75" customHeight="1">
      <c r="B73" s="314"/>
      <c r="C73" s="314"/>
      <c r="D73" s="314"/>
      <c r="E73" s="314"/>
      <c r="F73" s="314"/>
      <c r="G73" s="314"/>
      <c r="H73" s="314"/>
      <c r="I73" s="314"/>
      <c r="J73" s="314"/>
      <c r="K73" s="314"/>
    </row>
    <row r="74" spans="2:11" s="1" customFormat="1" ht="7.5" customHeight="1">
      <c r="B74" s="315"/>
      <c r="C74" s="316"/>
      <c r="D74" s="316"/>
      <c r="E74" s="316"/>
      <c r="F74" s="316"/>
      <c r="G74" s="316"/>
      <c r="H74" s="316"/>
      <c r="I74" s="316"/>
      <c r="J74" s="316"/>
      <c r="K74" s="317"/>
    </row>
    <row r="75" spans="2:11" s="1" customFormat="1" ht="45" customHeight="1">
      <c r="B75" s="318"/>
      <c r="C75" s="319" t="s">
        <v>6153</v>
      </c>
      <c r="D75" s="319"/>
      <c r="E75" s="319"/>
      <c r="F75" s="319"/>
      <c r="G75" s="319"/>
      <c r="H75" s="319"/>
      <c r="I75" s="319"/>
      <c r="J75" s="319"/>
      <c r="K75" s="320"/>
    </row>
    <row r="76" spans="2:11" s="1" customFormat="1" ht="17.25" customHeight="1">
      <c r="B76" s="318"/>
      <c r="C76" s="321" t="s">
        <v>6154</v>
      </c>
      <c r="D76" s="321"/>
      <c r="E76" s="321"/>
      <c r="F76" s="321" t="s">
        <v>6155</v>
      </c>
      <c r="G76" s="322"/>
      <c r="H76" s="321" t="s">
        <v>56</v>
      </c>
      <c r="I76" s="321" t="s">
        <v>59</v>
      </c>
      <c r="J76" s="321" t="s">
        <v>6156</v>
      </c>
      <c r="K76" s="320"/>
    </row>
    <row r="77" spans="2:11" s="1" customFormat="1" ht="17.25" customHeight="1">
      <c r="B77" s="318"/>
      <c r="C77" s="323" t="s">
        <v>6157</v>
      </c>
      <c r="D77" s="323"/>
      <c r="E77" s="323"/>
      <c r="F77" s="324" t="s">
        <v>6158</v>
      </c>
      <c r="G77" s="325"/>
      <c r="H77" s="323"/>
      <c r="I77" s="323"/>
      <c r="J77" s="323" t="s">
        <v>6159</v>
      </c>
      <c r="K77" s="320"/>
    </row>
    <row r="78" spans="2:11" s="1" customFormat="1" ht="5.25" customHeight="1">
      <c r="B78" s="318"/>
      <c r="C78" s="326"/>
      <c r="D78" s="326"/>
      <c r="E78" s="326"/>
      <c r="F78" s="326"/>
      <c r="G78" s="327"/>
      <c r="H78" s="326"/>
      <c r="I78" s="326"/>
      <c r="J78" s="326"/>
      <c r="K78" s="320"/>
    </row>
    <row r="79" spans="2:11" s="1" customFormat="1" ht="15" customHeight="1">
      <c r="B79" s="318"/>
      <c r="C79" s="306" t="s">
        <v>55</v>
      </c>
      <c r="D79" s="326"/>
      <c r="E79" s="326"/>
      <c r="F79" s="328" t="s">
        <v>6160</v>
      </c>
      <c r="G79" s="327"/>
      <c r="H79" s="306" t="s">
        <v>6161</v>
      </c>
      <c r="I79" s="306" t="s">
        <v>6162</v>
      </c>
      <c r="J79" s="306">
        <v>20</v>
      </c>
      <c r="K79" s="320"/>
    </row>
    <row r="80" spans="2:11" s="1" customFormat="1" ht="15" customHeight="1">
      <c r="B80" s="318"/>
      <c r="C80" s="306" t="s">
        <v>6163</v>
      </c>
      <c r="D80" s="306"/>
      <c r="E80" s="306"/>
      <c r="F80" s="328" t="s">
        <v>6160</v>
      </c>
      <c r="G80" s="327"/>
      <c r="H80" s="306" t="s">
        <v>6164</v>
      </c>
      <c r="I80" s="306" t="s">
        <v>6162</v>
      </c>
      <c r="J80" s="306">
        <v>120</v>
      </c>
      <c r="K80" s="320"/>
    </row>
    <row r="81" spans="2:11" s="1" customFormat="1" ht="15" customHeight="1">
      <c r="B81" s="329"/>
      <c r="C81" s="306" t="s">
        <v>6165</v>
      </c>
      <c r="D81" s="306"/>
      <c r="E81" s="306"/>
      <c r="F81" s="328" t="s">
        <v>6166</v>
      </c>
      <c r="G81" s="327"/>
      <c r="H81" s="306" t="s">
        <v>6167</v>
      </c>
      <c r="I81" s="306" t="s">
        <v>6162</v>
      </c>
      <c r="J81" s="306">
        <v>50</v>
      </c>
      <c r="K81" s="320"/>
    </row>
    <row r="82" spans="2:11" s="1" customFormat="1" ht="15" customHeight="1">
      <c r="B82" s="329"/>
      <c r="C82" s="306" t="s">
        <v>6168</v>
      </c>
      <c r="D82" s="306"/>
      <c r="E82" s="306"/>
      <c r="F82" s="328" t="s">
        <v>6160</v>
      </c>
      <c r="G82" s="327"/>
      <c r="H82" s="306" t="s">
        <v>6169</v>
      </c>
      <c r="I82" s="306" t="s">
        <v>6170</v>
      </c>
      <c r="J82" s="306"/>
      <c r="K82" s="320"/>
    </row>
    <row r="83" spans="2:11" s="1" customFormat="1" ht="15" customHeight="1">
      <c r="B83" s="329"/>
      <c r="C83" s="330" t="s">
        <v>6171</v>
      </c>
      <c r="D83" s="330"/>
      <c r="E83" s="330"/>
      <c r="F83" s="331" t="s">
        <v>6166</v>
      </c>
      <c r="G83" s="330"/>
      <c r="H83" s="330" t="s">
        <v>6172</v>
      </c>
      <c r="I83" s="330" t="s">
        <v>6162</v>
      </c>
      <c r="J83" s="330">
        <v>15</v>
      </c>
      <c r="K83" s="320"/>
    </row>
    <row r="84" spans="2:11" s="1" customFormat="1" ht="15" customHeight="1">
      <c r="B84" s="329"/>
      <c r="C84" s="330" t="s">
        <v>6173</v>
      </c>
      <c r="D84" s="330"/>
      <c r="E84" s="330"/>
      <c r="F84" s="331" t="s">
        <v>6166</v>
      </c>
      <c r="G84" s="330"/>
      <c r="H84" s="330" t="s">
        <v>6174</v>
      </c>
      <c r="I84" s="330" t="s">
        <v>6162</v>
      </c>
      <c r="J84" s="330">
        <v>15</v>
      </c>
      <c r="K84" s="320"/>
    </row>
    <row r="85" spans="2:11" s="1" customFormat="1" ht="15" customHeight="1">
      <c r="B85" s="329"/>
      <c r="C85" s="330" t="s">
        <v>6175</v>
      </c>
      <c r="D85" s="330"/>
      <c r="E85" s="330"/>
      <c r="F85" s="331" t="s">
        <v>6166</v>
      </c>
      <c r="G85" s="330"/>
      <c r="H85" s="330" t="s">
        <v>6176</v>
      </c>
      <c r="I85" s="330" t="s">
        <v>6162</v>
      </c>
      <c r="J85" s="330">
        <v>20</v>
      </c>
      <c r="K85" s="320"/>
    </row>
    <row r="86" spans="2:11" s="1" customFormat="1" ht="15" customHeight="1">
      <c r="B86" s="329"/>
      <c r="C86" s="330" t="s">
        <v>6177</v>
      </c>
      <c r="D86" s="330"/>
      <c r="E86" s="330"/>
      <c r="F86" s="331" t="s">
        <v>6166</v>
      </c>
      <c r="G86" s="330"/>
      <c r="H86" s="330" t="s">
        <v>6178</v>
      </c>
      <c r="I86" s="330" t="s">
        <v>6162</v>
      </c>
      <c r="J86" s="330">
        <v>20</v>
      </c>
      <c r="K86" s="320"/>
    </row>
    <row r="87" spans="2:11" s="1" customFormat="1" ht="15" customHeight="1">
      <c r="B87" s="329"/>
      <c r="C87" s="306" t="s">
        <v>6179</v>
      </c>
      <c r="D87" s="306"/>
      <c r="E87" s="306"/>
      <c r="F87" s="328" t="s">
        <v>6166</v>
      </c>
      <c r="G87" s="327"/>
      <c r="H87" s="306" t="s">
        <v>6180</v>
      </c>
      <c r="I87" s="306" t="s">
        <v>6162</v>
      </c>
      <c r="J87" s="306">
        <v>50</v>
      </c>
      <c r="K87" s="320"/>
    </row>
    <row r="88" spans="2:11" s="1" customFormat="1" ht="15" customHeight="1">
      <c r="B88" s="329"/>
      <c r="C88" s="306" t="s">
        <v>6181</v>
      </c>
      <c r="D88" s="306"/>
      <c r="E88" s="306"/>
      <c r="F88" s="328" t="s">
        <v>6166</v>
      </c>
      <c r="G88" s="327"/>
      <c r="H88" s="306" t="s">
        <v>6182</v>
      </c>
      <c r="I88" s="306" t="s">
        <v>6162</v>
      </c>
      <c r="J88" s="306">
        <v>20</v>
      </c>
      <c r="K88" s="320"/>
    </row>
    <row r="89" spans="2:11" s="1" customFormat="1" ht="15" customHeight="1">
      <c r="B89" s="329"/>
      <c r="C89" s="306" t="s">
        <v>6183</v>
      </c>
      <c r="D89" s="306"/>
      <c r="E89" s="306"/>
      <c r="F89" s="328" t="s">
        <v>6166</v>
      </c>
      <c r="G89" s="327"/>
      <c r="H89" s="306" t="s">
        <v>6184</v>
      </c>
      <c r="I89" s="306" t="s">
        <v>6162</v>
      </c>
      <c r="J89" s="306">
        <v>20</v>
      </c>
      <c r="K89" s="320"/>
    </row>
    <row r="90" spans="2:11" s="1" customFormat="1" ht="15" customHeight="1">
      <c r="B90" s="329"/>
      <c r="C90" s="306" t="s">
        <v>6185</v>
      </c>
      <c r="D90" s="306"/>
      <c r="E90" s="306"/>
      <c r="F90" s="328" t="s">
        <v>6166</v>
      </c>
      <c r="G90" s="327"/>
      <c r="H90" s="306" t="s">
        <v>6186</v>
      </c>
      <c r="I90" s="306" t="s">
        <v>6162</v>
      </c>
      <c r="J90" s="306">
        <v>50</v>
      </c>
      <c r="K90" s="320"/>
    </row>
    <row r="91" spans="2:11" s="1" customFormat="1" ht="15" customHeight="1">
      <c r="B91" s="329"/>
      <c r="C91" s="306" t="s">
        <v>6187</v>
      </c>
      <c r="D91" s="306"/>
      <c r="E91" s="306"/>
      <c r="F91" s="328" t="s">
        <v>6166</v>
      </c>
      <c r="G91" s="327"/>
      <c r="H91" s="306" t="s">
        <v>6187</v>
      </c>
      <c r="I91" s="306" t="s">
        <v>6162</v>
      </c>
      <c r="J91" s="306">
        <v>50</v>
      </c>
      <c r="K91" s="320"/>
    </row>
    <row r="92" spans="2:11" s="1" customFormat="1" ht="15" customHeight="1">
      <c r="B92" s="329"/>
      <c r="C92" s="306" t="s">
        <v>6188</v>
      </c>
      <c r="D92" s="306"/>
      <c r="E92" s="306"/>
      <c r="F92" s="328" t="s">
        <v>6166</v>
      </c>
      <c r="G92" s="327"/>
      <c r="H92" s="306" t="s">
        <v>6189</v>
      </c>
      <c r="I92" s="306" t="s">
        <v>6162</v>
      </c>
      <c r="J92" s="306">
        <v>255</v>
      </c>
      <c r="K92" s="320"/>
    </row>
    <row r="93" spans="2:11" s="1" customFormat="1" ht="15" customHeight="1">
      <c r="B93" s="329"/>
      <c r="C93" s="306" t="s">
        <v>6190</v>
      </c>
      <c r="D93" s="306"/>
      <c r="E93" s="306"/>
      <c r="F93" s="328" t="s">
        <v>6160</v>
      </c>
      <c r="G93" s="327"/>
      <c r="H93" s="306" t="s">
        <v>6191</v>
      </c>
      <c r="I93" s="306" t="s">
        <v>6192</v>
      </c>
      <c r="J93" s="306"/>
      <c r="K93" s="320"/>
    </row>
    <row r="94" spans="2:11" s="1" customFormat="1" ht="15" customHeight="1">
      <c r="B94" s="329"/>
      <c r="C94" s="306" t="s">
        <v>6193</v>
      </c>
      <c r="D94" s="306"/>
      <c r="E94" s="306"/>
      <c r="F94" s="328" t="s">
        <v>6160</v>
      </c>
      <c r="G94" s="327"/>
      <c r="H94" s="306" t="s">
        <v>6194</v>
      </c>
      <c r="I94" s="306" t="s">
        <v>6195</v>
      </c>
      <c r="J94" s="306"/>
      <c r="K94" s="320"/>
    </row>
    <row r="95" spans="2:11" s="1" customFormat="1" ht="15" customHeight="1">
      <c r="B95" s="329"/>
      <c r="C95" s="306" t="s">
        <v>6196</v>
      </c>
      <c r="D95" s="306"/>
      <c r="E95" s="306"/>
      <c r="F95" s="328" t="s">
        <v>6160</v>
      </c>
      <c r="G95" s="327"/>
      <c r="H95" s="306" t="s">
        <v>6196</v>
      </c>
      <c r="I95" s="306" t="s">
        <v>6195</v>
      </c>
      <c r="J95" s="306"/>
      <c r="K95" s="320"/>
    </row>
    <row r="96" spans="2:11" s="1" customFormat="1" ht="15" customHeight="1">
      <c r="B96" s="329"/>
      <c r="C96" s="306" t="s">
        <v>40</v>
      </c>
      <c r="D96" s="306"/>
      <c r="E96" s="306"/>
      <c r="F96" s="328" t="s">
        <v>6160</v>
      </c>
      <c r="G96" s="327"/>
      <c r="H96" s="306" t="s">
        <v>6197</v>
      </c>
      <c r="I96" s="306" t="s">
        <v>6195</v>
      </c>
      <c r="J96" s="306"/>
      <c r="K96" s="320"/>
    </row>
    <row r="97" spans="2:11" s="1" customFormat="1" ht="15" customHeight="1">
      <c r="B97" s="329"/>
      <c r="C97" s="306" t="s">
        <v>50</v>
      </c>
      <c r="D97" s="306"/>
      <c r="E97" s="306"/>
      <c r="F97" s="328" t="s">
        <v>6160</v>
      </c>
      <c r="G97" s="327"/>
      <c r="H97" s="306" t="s">
        <v>6198</v>
      </c>
      <c r="I97" s="306" t="s">
        <v>6195</v>
      </c>
      <c r="J97" s="306"/>
      <c r="K97" s="320"/>
    </row>
    <row r="98" spans="2:11" s="1" customFormat="1" ht="15" customHeight="1">
      <c r="B98" s="332"/>
      <c r="C98" s="333"/>
      <c r="D98" s="333"/>
      <c r="E98" s="333"/>
      <c r="F98" s="333"/>
      <c r="G98" s="333"/>
      <c r="H98" s="333"/>
      <c r="I98" s="333"/>
      <c r="J98" s="333"/>
      <c r="K98" s="334"/>
    </row>
    <row r="99" spans="2:11" s="1" customFormat="1" ht="18.75" customHeight="1">
      <c r="B99" s="335"/>
      <c r="C99" s="336"/>
      <c r="D99" s="336"/>
      <c r="E99" s="336"/>
      <c r="F99" s="336"/>
      <c r="G99" s="336"/>
      <c r="H99" s="336"/>
      <c r="I99" s="336"/>
      <c r="J99" s="336"/>
      <c r="K99" s="335"/>
    </row>
    <row r="100" spans="2:11" s="1" customFormat="1" ht="18.75" customHeight="1">
      <c r="B100" s="314"/>
      <c r="C100" s="314"/>
      <c r="D100" s="314"/>
      <c r="E100" s="314"/>
      <c r="F100" s="314"/>
      <c r="G100" s="314"/>
      <c r="H100" s="314"/>
      <c r="I100" s="314"/>
      <c r="J100" s="314"/>
      <c r="K100" s="314"/>
    </row>
    <row r="101" spans="2:11" s="1" customFormat="1" ht="7.5" customHeight="1">
      <c r="B101" s="315"/>
      <c r="C101" s="316"/>
      <c r="D101" s="316"/>
      <c r="E101" s="316"/>
      <c r="F101" s="316"/>
      <c r="G101" s="316"/>
      <c r="H101" s="316"/>
      <c r="I101" s="316"/>
      <c r="J101" s="316"/>
      <c r="K101" s="317"/>
    </row>
    <row r="102" spans="2:11" s="1" customFormat="1" ht="45" customHeight="1">
      <c r="B102" s="318"/>
      <c r="C102" s="319" t="s">
        <v>6199</v>
      </c>
      <c r="D102" s="319"/>
      <c r="E102" s="319"/>
      <c r="F102" s="319"/>
      <c r="G102" s="319"/>
      <c r="H102" s="319"/>
      <c r="I102" s="319"/>
      <c r="J102" s="319"/>
      <c r="K102" s="320"/>
    </row>
    <row r="103" spans="2:11" s="1" customFormat="1" ht="17.25" customHeight="1">
      <c r="B103" s="318"/>
      <c r="C103" s="321" t="s">
        <v>6154</v>
      </c>
      <c r="D103" s="321"/>
      <c r="E103" s="321"/>
      <c r="F103" s="321" t="s">
        <v>6155</v>
      </c>
      <c r="G103" s="322"/>
      <c r="H103" s="321" t="s">
        <v>56</v>
      </c>
      <c r="I103" s="321" t="s">
        <v>59</v>
      </c>
      <c r="J103" s="321" t="s">
        <v>6156</v>
      </c>
      <c r="K103" s="320"/>
    </row>
    <row r="104" spans="2:11" s="1" customFormat="1" ht="17.25" customHeight="1">
      <c r="B104" s="318"/>
      <c r="C104" s="323" t="s">
        <v>6157</v>
      </c>
      <c r="D104" s="323"/>
      <c r="E104" s="323"/>
      <c r="F104" s="324" t="s">
        <v>6158</v>
      </c>
      <c r="G104" s="325"/>
      <c r="H104" s="323"/>
      <c r="I104" s="323"/>
      <c r="J104" s="323" t="s">
        <v>6159</v>
      </c>
      <c r="K104" s="320"/>
    </row>
    <row r="105" spans="2:11" s="1" customFormat="1" ht="5.25" customHeight="1">
      <c r="B105" s="318"/>
      <c r="C105" s="321"/>
      <c r="D105" s="321"/>
      <c r="E105" s="321"/>
      <c r="F105" s="321"/>
      <c r="G105" s="337"/>
      <c r="H105" s="321"/>
      <c r="I105" s="321"/>
      <c r="J105" s="321"/>
      <c r="K105" s="320"/>
    </row>
    <row r="106" spans="2:11" s="1" customFormat="1" ht="15" customHeight="1">
      <c r="B106" s="318"/>
      <c r="C106" s="306" t="s">
        <v>55</v>
      </c>
      <c r="D106" s="326"/>
      <c r="E106" s="326"/>
      <c r="F106" s="328" t="s">
        <v>6160</v>
      </c>
      <c r="G106" s="337"/>
      <c r="H106" s="306" t="s">
        <v>6200</v>
      </c>
      <c r="I106" s="306" t="s">
        <v>6162</v>
      </c>
      <c r="J106" s="306">
        <v>20</v>
      </c>
      <c r="K106" s="320"/>
    </row>
    <row r="107" spans="2:11" s="1" customFormat="1" ht="15" customHeight="1">
      <c r="B107" s="318"/>
      <c r="C107" s="306" t="s">
        <v>6163</v>
      </c>
      <c r="D107" s="306"/>
      <c r="E107" s="306"/>
      <c r="F107" s="328" t="s">
        <v>6160</v>
      </c>
      <c r="G107" s="306"/>
      <c r="H107" s="306" t="s">
        <v>6200</v>
      </c>
      <c r="I107" s="306" t="s">
        <v>6162</v>
      </c>
      <c r="J107" s="306">
        <v>120</v>
      </c>
      <c r="K107" s="320"/>
    </row>
    <row r="108" spans="2:11" s="1" customFormat="1" ht="15" customHeight="1">
      <c r="B108" s="329"/>
      <c r="C108" s="306" t="s">
        <v>6165</v>
      </c>
      <c r="D108" s="306"/>
      <c r="E108" s="306"/>
      <c r="F108" s="328" t="s">
        <v>6166</v>
      </c>
      <c r="G108" s="306"/>
      <c r="H108" s="306" t="s">
        <v>6200</v>
      </c>
      <c r="I108" s="306" t="s">
        <v>6162</v>
      </c>
      <c r="J108" s="306">
        <v>50</v>
      </c>
      <c r="K108" s="320"/>
    </row>
    <row r="109" spans="2:11" s="1" customFormat="1" ht="15" customHeight="1">
      <c r="B109" s="329"/>
      <c r="C109" s="306" t="s">
        <v>6168</v>
      </c>
      <c r="D109" s="306"/>
      <c r="E109" s="306"/>
      <c r="F109" s="328" t="s">
        <v>6160</v>
      </c>
      <c r="G109" s="306"/>
      <c r="H109" s="306" t="s">
        <v>6200</v>
      </c>
      <c r="I109" s="306" t="s">
        <v>6170</v>
      </c>
      <c r="J109" s="306"/>
      <c r="K109" s="320"/>
    </row>
    <row r="110" spans="2:11" s="1" customFormat="1" ht="15" customHeight="1">
      <c r="B110" s="329"/>
      <c r="C110" s="306" t="s">
        <v>6179</v>
      </c>
      <c r="D110" s="306"/>
      <c r="E110" s="306"/>
      <c r="F110" s="328" t="s">
        <v>6166</v>
      </c>
      <c r="G110" s="306"/>
      <c r="H110" s="306" t="s">
        <v>6200</v>
      </c>
      <c r="I110" s="306" t="s">
        <v>6162</v>
      </c>
      <c r="J110" s="306">
        <v>50</v>
      </c>
      <c r="K110" s="320"/>
    </row>
    <row r="111" spans="2:11" s="1" customFormat="1" ht="15" customHeight="1">
      <c r="B111" s="329"/>
      <c r="C111" s="306" t="s">
        <v>6187</v>
      </c>
      <c r="D111" s="306"/>
      <c r="E111" s="306"/>
      <c r="F111" s="328" t="s">
        <v>6166</v>
      </c>
      <c r="G111" s="306"/>
      <c r="H111" s="306" t="s">
        <v>6200</v>
      </c>
      <c r="I111" s="306" t="s">
        <v>6162</v>
      </c>
      <c r="J111" s="306">
        <v>50</v>
      </c>
      <c r="K111" s="320"/>
    </row>
    <row r="112" spans="2:11" s="1" customFormat="1" ht="15" customHeight="1">
      <c r="B112" s="329"/>
      <c r="C112" s="306" t="s">
        <v>6185</v>
      </c>
      <c r="D112" s="306"/>
      <c r="E112" s="306"/>
      <c r="F112" s="328" t="s">
        <v>6166</v>
      </c>
      <c r="G112" s="306"/>
      <c r="H112" s="306" t="s">
        <v>6200</v>
      </c>
      <c r="I112" s="306" t="s">
        <v>6162</v>
      </c>
      <c r="J112" s="306">
        <v>50</v>
      </c>
      <c r="K112" s="320"/>
    </row>
    <row r="113" spans="2:11" s="1" customFormat="1" ht="15" customHeight="1">
      <c r="B113" s="329"/>
      <c r="C113" s="306" t="s">
        <v>55</v>
      </c>
      <c r="D113" s="306"/>
      <c r="E113" s="306"/>
      <c r="F113" s="328" t="s">
        <v>6160</v>
      </c>
      <c r="G113" s="306"/>
      <c r="H113" s="306" t="s">
        <v>6201</v>
      </c>
      <c r="I113" s="306" t="s">
        <v>6162</v>
      </c>
      <c r="J113" s="306">
        <v>20</v>
      </c>
      <c r="K113" s="320"/>
    </row>
    <row r="114" spans="2:11" s="1" customFormat="1" ht="15" customHeight="1">
      <c r="B114" s="329"/>
      <c r="C114" s="306" t="s">
        <v>6202</v>
      </c>
      <c r="D114" s="306"/>
      <c r="E114" s="306"/>
      <c r="F114" s="328" t="s">
        <v>6160</v>
      </c>
      <c r="G114" s="306"/>
      <c r="H114" s="306" t="s">
        <v>6203</v>
      </c>
      <c r="I114" s="306" t="s">
        <v>6162</v>
      </c>
      <c r="J114" s="306">
        <v>120</v>
      </c>
      <c r="K114" s="320"/>
    </row>
    <row r="115" spans="2:11" s="1" customFormat="1" ht="15" customHeight="1">
      <c r="B115" s="329"/>
      <c r="C115" s="306" t="s">
        <v>40</v>
      </c>
      <c r="D115" s="306"/>
      <c r="E115" s="306"/>
      <c r="F115" s="328" t="s">
        <v>6160</v>
      </c>
      <c r="G115" s="306"/>
      <c r="H115" s="306" t="s">
        <v>6204</v>
      </c>
      <c r="I115" s="306" t="s">
        <v>6195</v>
      </c>
      <c r="J115" s="306"/>
      <c r="K115" s="320"/>
    </row>
    <row r="116" spans="2:11" s="1" customFormat="1" ht="15" customHeight="1">
      <c r="B116" s="329"/>
      <c r="C116" s="306" t="s">
        <v>50</v>
      </c>
      <c r="D116" s="306"/>
      <c r="E116" s="306"/>
      <c r="F116" s="328" t="s">
        <v>6160</v>
      </c>
      <c r="G116" s="306"/>
      <c r="H116" s="306" t="s">
        <v>6205</v>
      </c>
      <c r="I116" s="306" t="s">
        <v>6195</v>
      </c>
      <c r="J116" s="306"/>
      <c r="K116" s="320"/>
    </row>
    <row r="117" spans="2:11" s="1" customFormat="1" ht="15" customHeight="1">
      <c r="B117" s="329"/>
      <c r="C117" s="306" t="s">
        <v>59</v>
      </c>
      <c r="D117" s="306"/>
      <c r="E117" s="306"/>
      <c r="F117" s="328" t="s">
        <v>6160</v>
      </c>
      <c r="G117" s="306"/>
      <c r="H117" s="306" t="s">
        <v>6206</v>
      </c>
      <c r="I117" s="306" t="s">
        <v>6207</v>
      </c>
      <c r="J117" s="306"/>
      <c r="K117" s="320"/>
    </row>
    <row r="118" spans="2:11" s="1" customFormat="1" ht="15" customHeight="1">
      <c r="B118" s="332"/>
      <c r="C118" s="338"/>
      <c r="D118" s="338"/>
      <c r="E118" s="338"/>
      <c r="F118" s="338"/>
      <c r="G118" s="338"/>
      <c r="H118" s="338"/>
      <c r="I118" s="338"/>
      <c r="J118" s="338"/>
      <c r="K118" s="334"/>
    </row>
    <row r="119" spans="2:11" s="1" customFormat="1" ht="18.75" customHeight="1">
      <c r="B119" s="339"/>
      <c r="C119" s="303"/>
      <c r="D119" s="303"/>
      <c r="E119" s="303"/>
      <c r="F119" s="340"/>
      <c r="G119" s="303"/>
      <c r="H119" s="303"/>
      <c r="I119" s="303"/>
      <c r="J119" s="303"/>
      <c r="K119" s="339"/>
    </row>
    <row r="120" spans="2:11" s="1" customFormat="1" ht="18.75" customHeight="1">
      <c r="B120" s="314"/>
      <c r="C120" s="314"/>
      <c r="D120" s="314"/>
      <c r="E120" s="314"/>
      <c r="F120" s="314"/>
      <c r="G120" s="314"/>
      <c r="H120" s="314"/>
      <c r="I120" s="314"/>
      <c r="J120" s="314"/>
      <c r="K120" s="314"/>
    </row>
    <row r="121" spans="2:11" s="1" customFormat="1" ht="7.5" customHeight="1">
      <c r="B121" s="341"/>
      <c r="C121" s="342"/>
      <c r="D121" s="342"/>
      <c r="E121" s="342"/>
      <c r="F121" s="342"/>
      <c r="G121" s="342"/>
      <c r="H121" s="342"/>
      <c r="I121" s="342"/>
      <c r="J121" s="342"/>
      <c r="K121" s="343"/>
    </row>
    <row r="122" spans="2:11" s="1" customFormat="1" ht="45" customHeight="1">
      <c r="B122" s="344"/>
      <c r="C122" s="297" t="s">
        <v>6208</v>
      </c>
      <c r="D122" s="297"/>
      <c r="E122" s="297"/>
      <c r="F122" s="297"/>
      <c r="G122" s="297"/>
      <c r="H122" s="297"/>
      <c r="I122" s="297"/>
      <c r="J122" s="297"/>
      <c r="K122" s="345"/>
    </row>
    <row r="123" spans="2:11" s="1" customFormat="1" ht="17.25" customHeight="1">
      <c r="B123" s="346"/>
      <c r="C123" s="321" t="s">
        <v>6154</v>
      </c>
      <c r="D123" s="321"/>
      <c r="E123" s="321"/>
      <c r="F123" s="321" t="s">
        <v>6155</v>
      </c>
      <c r="G123" s="322"/>
      <c r="H123" s="321" t="s">
        <v>56</v>
      </c>
      <c r="I123" s="321" t="s">
        <v>59</v>
      </c>
      <c r="J123" s="321" t="s">
        <v>6156</v>
      </c>
      <c r="K123" s="347"/>
    </row>
    <row r="124" spans="2:11" s="1" customFormat="1" ht="17.25" customHeight="1">
      <c r="B124" s="346"/>
      <c r="C124" s="323" t="s">
        <v>6157</v>
      </c>
      <c r="D124" s="323"/>
      <c r="E124" s="323"/>
      <c r="F124" s="324" t="s">
        <v>6158</v>
      </c>
      <c r="G124" s="325"/>
      <c r="H124" s="323"/>
      <c r="I124" s="323"/>
      <c r="J124" s="323" t="s">
        <v>6159</v>
      </c>
      <c r="K124" s="347"/>
    </row>
    <row r="125" spans="2:11" s="1" customFormat="1" ht="5.25" customHeight="1">
      <c r="B125" s="348"/>
      <c r="C125" s="326"/>
      <c r="D125" s="326"/>
      <c r="E125" s="326"/>
      <c r="F125" s="326"/>
      <c r="G125" s="306"/>
      <c r="H125" s="326"/>
      <c r="I125" s="326"/>
      <c r="J125" s="326"/>
      <c r="K125" s="349"/>
    </row>
    <row r="126" spans="2:11" s="1" customFormat="1" ht="15" customHeight="1">
      <c r="B126" s="348"/>
      <c r="C126" s="306" t="s">
        <v>6163</v>
      </c>
      <c r="D126" s="326"/>
      <c r="E126" s="326"/>
      <c r="F126" s="328" t="s">
        <v>6160</v>
      </c>
      <c r="G126" s="306"/>
      <c r="H126" s="306" t="s">
        <v>6200</v>
      </c>
      <c r="I126" s="306" t="s">
        <v>6162</v>
      </c>
      <c r="J126" s="306">
        <v>120</v>
      </c>
      <c r="K126" s="350"/>
    </row>
    <row r="127" spans="2:11" s="1" customFormat="1" ht="15" customHeight="1">
      <c r="B127" s="348"/>
      <c r="C127" s="306" t="s">
        <v>6209</v>
      </c>
      <c r="D127" s="306"/>
      <c r="E127" s="306"/>
      <c r="F127" s="328" t="s">
        <v>6160</v>
      </c>
      <c r="G127" s="306"/>
      <c r="H127" s="306" t="s">
        <v>6210</v>
      </c>
      <c r="I127" s="306" t="s">
        <v>6162</v>
      </c>
      <c r="J127" s="306" t="s">
        <v>6211</v>
      </c>
      <c r="K127" s="350"/>
    </row>
    <row r="128" spans="2:11" s="1" customFormat="1" ht="15" customHeight="1">
      <c r="B128" s="348"/>
      <c r="C128" s="306" t="s">
        <v>6108</v>
      </c>
      <c r="D128" s="306"/>
      <c r="E128" s="306"/>
      <c r="F128" s="328" t="s">
        <v>6160</v>
      </c>
      <c r="G128" s="306"/>
      <c r="H128" s="306" t="s">
        <v>6212</v>
      </c>
      <c r="I128" s="306" t="s">
        <v>6162</v>
      </c>
      <c r="J128" s="306" t="s">
        <v>6211</v>
      </c>
      <c r="K128" s="350"/>
    </row>
    <row r="129" spans="2:11" s="1" customFormat="1" ht="15" customHeight="1">
      <c r="B129" s="348"/>
      <c r="C129" s="306" t="s">
        <v>6171</v>
      </c>
      <c r="D129" s="306"/>
      <c r="E129" s="306"/>
      <c r="F129" s="328" t="s">
        <v>6166</v>
      </c>
      <c r="G129" s="306"/>
      <c r="H129" s="306" t="s">
        <v>6172</v>
      </c>
      <c r="I129" s="306" t="s">
        <v>6162</v>
      </c>
      <c r="J129" s="306">
        <v>15</v>
      </c>
      <c r="K129" s="350"/>
    </row>
    <row r="130" spans="2:11" s="1" customFormat="1" ht="15" customHeight="1">
      <c r="B130" s="348"/>
      <c r="C130" s="330" t="s">
        <v>6173</v>
      </c>
      <c r="D130" s="330"/>
      <c r="E130" s="330"/>
      <c r="F130" s="331" t="s">
        <v>6166</v>
      </c>
      <c r="G130" s="330"/>
      <c r="H130" s="330" t="s">
        <v>6174</v>
      </c>
      <c r="I130" s="330" t="s">
        <v>6162</v>
      </c>
      <c r="J130" s="330">
        <v>15</v>
      </c>
      <c r="K130" s="350"/>
    </row>
    <row r="131" spans="2:11" s="1" customFormat="1" ht="15" customHeight="1">
      <c r="B131" s="348"/>
      <c r="C131" s="330" t="s">
        <v>6175</v>
      </c>
      <c r="D131" s="330"/>
      <c r="E131" s="330"/>
      <c r="F131" s="331" t="s">
        <v>6166</v>
      </c>
      <c r="G131" s="330"/>
      <c r="H131" s="330" t="s">
        <v>6176</v>
      </c>
      <c r="I131" s="330" t="s">
        <v>6162</v>
      </c>
      <c r="J131" s="330">
        <v>20</v>
      </c>
      <c r="K131" s="350"/>
    </row>
    <row r="132" spans="2:11" s="1" customFormat="1" ht="15" customHeight="1">
      <c r="B132" s="348"/>
      <c r="C132" s="330" t="s">
        <v>6177</v>
      </c>
      <c r="D132" s="330"/>
      <c r="E132" s="330"/>
      <c r="F132" s="331" t="s">
        <v>6166</v>
      </c>
      <c r="G132" s="330"/>
      <c r="H132" s="330" t="s">
        <v>6178</v>
      </c>
      <c r="I132" s="330" t="s">
        <v>6162</v>
      </c>
      <c r="J132" s="330">
        <v>20</v>
      </c>
      <c r="K132" s="350"/>
    </row>
    <row r="133" spans="2:11" s="1" customFormat="1" ht="15" customHeight="1">
      <c r="B133" s="348"/>
      <c r="C133" s="306" t="s">
        <v>6165</v>
      </c>
      <c r="D133" s="306"/>
      <c r="E133" s="306"/>
      <c r="F133" s="328" t="s">
        <v>6166</v>
      </c>
      <c r="G133" s="306"/>
      <c r="H133" s="306" t="s">
        <v>6200</v>
      </c>
      <c r="I133" s="306" t="s">
        <v>6162</v>
      </c>
      <c r="J133" s="306">
        <v>50</v>
      </c>
      <c r="K133" s="350"/>
    </row>
    <row r="134" spans="2:11" s="1" customFormat="1" ht="15" customHeight="1">
      <c r="B134" s="348"/>
      <c r="C134" s="306" t="s">
        <v>6179</v>
      </c>
      <c r="D134" s="306"/>
      <c r="E134" s="306"/>
      <c r="F134" s="328" t="s">
        <v>6166</v>
      </c>
      <c r="G134" s="306"/>
      <c r="H134" s="306" t="s">
        <v>6200</v>
      </c>
      <c r="I134" s="306" t="s">
        <v>6162</v>
      </c>
      <c r="J134" s="306">
        <v>50</v>
      </c>
      <c r="K134" s="350"/>
    </row>
    <row r="135" spans="2:11" s="1" customFormat="1" ht="15" customHeight="1">
      <c r="B135" s="348"/>
      <c r="C135" s="306" t="s">
        <v>6185</v>
      </c>
      <c r="D135" s="306"/>
      <c r="E135" s="306"/>
      <c r="F135" s="328" t="s">
        <v>6166</v>
      </c>
      <c r="G135" s="306"/>
      <c r="H135" s="306" t="s">
        <v>6200</v>
      </c>
      <c r="I135" s="306" t="s">
        <v>6162</v>
      </c>
      <c r="J135" s="306">
        <v>50</v>
      </c>
      <c r="K135" s="350"/>
    </row>
    <row r="136" spans="2:11" s="1" customFormat="1" ht="15" customHeight="1">
      <c r="B136" s="348"/>
      <c r="C136" s="306" t="s">
        <v>6187</v>
      </c>
      <c r="D136" s="306"/>
      <c r="E136" s="306"/>
      <c r="F136" s="328" t="s">
        <v>6166</v>
      </c>
      <c r="G136" s="306"/>
      <c r="H136" s="306" t="s">
        <v>6200</v>
      </c>
      <c r="I136" s="306" t="s">
        <v>6162</v>
      </c>
      <c r="J136" s="306">
        <v>50</v>
      </c>
      <c r="K136" s="350"/>
    </row>
    <row r="137" spans="2:11" s="1" customFormat="1" ht="15" customHeight="1">
      <c r="B137" s="348"/>
      <c r="C137" s="306" t="s">
        <v>6188</v>
      </c>
      <c r="D137" s="306"/>
      <c r="E137" s="306"/>
      <c r="F137" s="328" t="s">
        <v>6166</v>
      </c>
      <c r="G137" s="306"/>
      <c r="H137" s="306" t="s">
        <v>6213</v>
      </c>
      <c r="I137" s="306" t="s">
        <v>6162</v>
      </c>
      <c r="J137" s="306">
        <v>255</v>
      </c>
      <c r="K137" s="350"/>
    </row>
    <row r="138" spans="2:11" s="1" customFormat="1" ht="15" customHeight="1">
      <c r="B138" s="348"/>
      <c r="C138" s="306" t="s">
        <v>6190</v>
      </c>
      <c r="D138" s="306"/>
      <c r="E138" s="306"/>
      <c r="F138" s="328" t="s">
        <v>6160</v>
      </c>
      <c r="G138" s="306"/>
      <c r="H138" s="306" t="s">
        <v>6214</v>
      </c>
      <c r="I138" s="306" t="s">
        <v>6192</v>
      </c>
      <c r="J138" s="306"/>
      <c r="K138" s="350"/>
    </row>
    <row r="139" spans="2:11" s="1" customFormat="1" ht="15" customHeight="1">
      <c r="B139" s="348"/>
      <c r="C139" s="306" t="s">
        <v>6193</v>
      </c>
      <c r="D139" s="306"/>
      <c r="E139" s="306"/>
      <c r="F139" s="328" t="s">
        <v>6160</v>
      </c>
      <c r="G139" s="306"/>
      <c r="H139" s="306" t="s">
        <v>6215</v>
      </c>
      <c r="I139" s="306" t="s">
        <v>6195</v>
      </c>
      <c r="J139" s="306"/>
      <c r="K139" s="350"/>
    </row>
    <row r="140" spans="2:11" s="1" customFormat="1" ht="15" customHeight="1">
      <c r="B140" s="348"/>
      <c r="C140" s="306" t="s">
        <v>6196</v>
      </c>
      <c r="D140" s="306"/>
      <c r="E140" s="306"/>
      <c r="F140" s="328" t="s">
        <v>6160</v>
      </c>
      <c r="G140" s="306"/>
      <c r="H140" s="306" t="s">
        <v>6196</v>
      </c>
      <c r="I140" s="306" t="s">
        <v>6195</v>
      </c>
      <c r="J140" s="306"/>
      <c r="K140" s="350"/>
    </row>
    <row r="141" spans="2:11" s="1" customFormat="1" ht="15" customHeight="1">
      <c r="B141" s="348"/>
      <c r="C141" s="306" t="s">
        <v>40</v>
      </c>
      <c r="D141" s="306"/>
      <c r="E141" s="306"/>
      <c r="F141" s="328" t="s">
        <v>6160</v>
      </c>
      <c r="G141" s="306"/>
      <c r="H141" s="306" t="s">
        <v>6216</v>
      </c>
      <c r="I141" s="306" t="s">
        <v>6195</v>
      </c>
      <c r="J141" s="306"/>
      <c r="K141" s="350"/>
    </row>
    <row r="142" spans="2:11" s="1" customFormat="1" ht="15" customHeight="1">
      <c r="B142" s="348"/>
      <c r="C142" s="306" t="s">
        <v>6217</v>
      </c>
      <c r="D142" s="306"/>
      <c r="E142" s="306"/>
      <c r="F142" s="328" t="s">
        <v>6160</v>
      </c>
      <c r="G142" s="306"/>
      <c r="H142" s="306" t="s">
        <v>6218</v>
      </c>
      <c r="I142" s="306" t="s">
        <v>6195</v>
      </c>
      <c r="J142" s="306"/>
      <c r="K142" s="350"/>
    </row>
    <row r="143" spans="2:11" s="1" customFormat="1" ht="15" customHeight="1">
      <c r="B143" s="351"/>
      <c r="C143" s="352"/>
      <c r="D143" s="352"/>
      <c r="E143" s="352"/>
      <c r="F143" s="352"/>
      <c r="G143" s="352"/>
      <c r="H143" s="352"/>
      <c r="I143" s="352"/>
      <c r="J143" s="352"/>
      <c r="K143" s="353"/>
    </row>
    <row r="144" spans="2:11" s="1" customFormat="1" ht="18.75" customHeight="1">
      <c r="B144" s="303"/>
      <c r="C144" s="303"/>
      <c r="D144" s="303"/>
      <c r="E144" s="303"/>
      <c r="F144" s="340"/>
      <c r="G144" s="303"/>
      <c r="H144" s="303"/>
      <c r="I144" s="303"/>
      <c r="J144" s="303"/>
      <c r="K144" s="303"/>
    </row>
    <row r="145" spans="2:11" s="1" customFormat="1" ht="18.75" customHeight="1">
      <c r="B145" s="314"/>
      <c r="C145" s="314"/>
      <c r="D145" s="314"/>
      <c r="E145" s="314"/>
      <c r="F145" s="314"/>
      <c r="G145" s="314"/>
      <c r="H145" s="314"/>
      <c r="I145" s="314"/>
      <c r="J145" s="314"/>
      <c r="K145" s="314"/>
    </row>
    <row r="146" spans="2:11" s="1" customFormat="1" ht="7.5" customHeight="1">
      <c r="B146" s="315"/>
      <c r="C146" s="316"/>
      <c r="D146" s="316"/>
      <c r="E146" s="316"/>
      <c r="F146" s="316"/>
      <c r="G146" s="316"/>
      <c r="H146" s="316"/>
      <c r="I146" s="316"/>
      <c r="J146" s="316"/>
      <c r="K146" s="317"/>
    </row>
    <row r="147" spans="2:11" s="1" customFormat="1" ht="45" customHeight="1">
      <c r="B147" s="318"/>
      <c r="C147" s="319" t="s">
        <v>6219</v>
      </c>
      <c r="D147" s="319"/>
      <c r="E147" s="319"/>
      <c r="F147" s="319"/>
      <c r="G147" s="319"/>
      <c r="H147" s="319"/>
      <c r="I147" s="319"/>
      <c r="J147" s="319"/>
      <c r="K147" s="320"/>
    </row>
    <row r="148" spans="2:11" s="1" customFormat="1" ht="17.25" customHeight="1">
      <c r="B148" s="318"/>
      <c r="C148" s="321" t="s">
        <v>6154</v>
      </c>
      <c r="D148" s="321"/>
      <c r="E148" s="321"/>
      <c r="F148" s="321" t="s">
        <v>6155</v>
      </c>
      <c r="G148" s="322"/>
      <c r="H148" s="321" t="s">
        <v>56</v>
      </c>
      <c r="I148" s="321" t="s">
        <v>59</v>
      </c>
      <c r="J148" s="321" t="s">
        <v>6156</v>
      </c>
      <c r="K148" s="320"/>
    </row>
    <row r="149" spans="2:11" s="1" customFormat="1" ht="17.25" customHeight="1">
      <c r="B149" s="318"/>
      <c r="C149" s="323" t="s">
        <v>6157</v>
      </c>
      <c r="D149" s="323"/>
      <c r="E149" s="323"/>
      <c r="F149" s="324" t="s">
        <v>6158</v>
      </c>
      <c r="G149" s="325"/>
      <c r="H149" s="323"/>
      <c r="I149" s="323"/>
      <c r="J149" s="323" t="s">
        <v>6159</v>
      </c>
      <c r="K149" s="320"/>
    </row>
    <row r="150" spans="2:11" s="1" customFormat="1" ht="5.25" customHeight="1">
      <c r="B150" s="329"/>
      <c r="C150" s="326"/>
      <c r="D150" s="326"/>
      <c r="E150" s="326"/>
      <c r="F150" s="326"/>
      <c r="G150" s="327"/>
      <c r="H150" s="326"/>
      <c r="I150" s="326"/>
      <c r="J150" s="326"/>
      <c r="K150" s="350"/>
    </row>
    <row r="151" spans="2:11" s="1" customFormat="1" ht="15" customHeight="1">
      <c r="B151" s="329"/>
      <c r="C151" s="354" t="s">
        <v>6163</v>
      </c>
      <c r="D151" s="306"/>
      <c r="E151" s="306"/>
      <c r="F151" s="355" t="s">
        <v>6160</v>
      </c>
      <c r="G151" s="306"/>
      <c r="H151" s="354" t="s">
        <v>6200</v>
      </c>
      <c r="I151" s="354" t="s">
        <v>6162</v>
      </c>
      <c r="J151" s="354">
        <v>120</v>
      </c>
      <c r="K151" s="350"/>
    </row>
    <row r="152" spans="2:11" s="1" customFormat="1" ht="15" customHeight="1">
      <c r="B152" s="329"/>
      <c r="C152" s="354" t="s">
        <v>6209</v>
      </c>
      <c r="D152" s="306"/>
      <c r="E152" s="306"/>
      <c r="F152" s="355" t="s">
        <v>6160</v>
      </c>
      <c r="G152" s="306"/>
      <c r="H152" s="354" t="s">
        <v>6220</v>
      </c>
      <c r="I152" s="354" t="s">
        <v>6162</v>
      </c>
      <c r="J152" s="354" t="s">
        <v>6211</v>
      </c>
      <c r="K152" s="350"/>
    </row>
    <row r="153" spans="2:11" s="1" customFormat="1" ht="15" customHeight="1">
      <c r="B153" s="329"/>
      <c r="C153" s="354" t="s">
        <v>6108</v>
      </c>
      <c r="D153" s="306"/>
      <c r="E153" s="306"/>
      <c r="F153" s="355" t="s">
        <v>6160</v>
      </c>
      <c r="G153" s="306"/>
      <c r="H153" s="354" t="s">
        <v>6221</v>
      </c>
      <c r="I153" s="354" t="s">
        <v>6162</v>
      </c>
      <c r="J153" s="354" t="s">
        <v>6211</v>
      </c>
      <c r="K153" s="350"/>
    </row>
    <row r="154" spans="2:11" s="1" customFormat="1" ht="15" customHeight="1">
      <c r="B154" s="329"/>
      <c r="C154" s="354" t="s">
        <v>6165</v>
      </c>
      <c r="D154" s="306"/>
      <c r="E154" s="306"/>
      <c r="F154" s="355" t="s">
        <v>6166</v>
      </c>
      <c r="G154" s="306"/>
      <c r="H154" s="354" t="s">
        <v>6200</v>
      </c>
      <c r="I154" s="354" t="s">
        <v>6162</v>
      </c>
      <c r="J154" s="354">
        <v>50</v>
      </c>
      <c r="K154" s="350"/>
    </row>
    <row r="155" spans="2:11" s="1" customFormat="1" ht="15" customHeight="1">
      <c r="B155" s="329"/>
      <c r="C155" s="354" t="s">
        <v>6168</v>
      </c>
      <c r="D155" s="306"/>
      <c r="E155" s="306"/>
      <c r="F155" s="355" t="s">
        <v>6160</v>
      </c>
      <c r="G155" s="306"/>
      <c r="H155" s="354" t="s">
        <v>6200</v>
      </c>
      <c r="I155" s="354" t="s">
        <v>6170</v>
      </c>
      <c r="J155" s="354"/>
      <c r="K155" s="350"/>
    </row>
    <row r="156" spans="2:11" s="1" customFormat="1" ht="15" customHeight="1">
      <c r="B156" s="329"/>
      <c r="C156" s="354" t="s">
        <v>6179</v>
      </c>
      <c r="D156" s="306"/>
      <c r="E156" s="306"/>
      <c r="F156" s="355" t="s">
        <v>6166</v>
      </c>
      <c r="G156" s="306"/>
      <c r="H156" s="354" t="s">
        <v>6200</v>
      </c>
      <c r="I156" s="354" t="s">
        <v>6162</v>
      </c>
      <c r="J156" s="354">
        <v>50</v>
      </c>
      <c r="K156" s="350"/>
    </row>
    <row r="157" spans="2:11" s="1" customFormat="1" ht="15" customHeight="1">
      <c r="B157" s="329"/>
      <c r="C157" s="354" t="s">
        <v>6187</v>
      </c>
      <c r="D157" s="306"/>
      <c r="E157" s="306"/>
      <c r="F157" s="355" t="s">
        <v>6166</v>
      </c>
      <c r="G157" s="306"/>
      <c r="H157" s="354" t="s">
        <v>6200</v>
      </c>
      <c r="I157" s="354" t="s">
        <v>6162</v>
      </c>
      <c r="J157" s="354">
        <v>50</v>
      </c>
      <c r="K157" s="350"/>
    </row>
    <row r="158" spans="2:11" s="1" customFormat="1" ht="15" customHeight="1">
      <c r="B158" s="329"/>
      <c r="C158" s="354" t="s">
        <v>6185</v>
      </c>
      <c r="D158" s="306"/>
      <c r="E158" s="306"/>
      <c r="F158" s="355" t="s">
        <v>6166</v>
      </c>
      <c r="G158" s="306"/>
      <c r="H158" s="354" t="s">
        <v>6200</v>
      </c>
      <c r="I158" s="354" t="s">
        <v>6162</v>
      </c>
      <c r="J158" s="354">
        <v>50</v>
      </c>
      <c r="K158" s="350"/>
    </row>
    <row r="159" spans="2:11" s="1" customFormat="1" ht="15" customHeight="1">
      <c r="B159" s="329"/>
      <c r="C159" s="354" t="s">
        <v>243</v>
      </c>
      <c r="D159" s="306"/>
      <c r="E159" s="306"/>
      <c r="F159" s="355" t="s">
        <v>6160</v>
      </c>
      <c r="G159" s="306"/>
      <c r="H159" s="354" t="s">
        <v>6222</v>
      </c>
      <c r="I159" s="354" t="s">
        <v>6162</v>
      </c>
      <c r="J159" s="354" t="s">
        <v>6223</v>
      </c>
      <c r="K159" s="350"/>
    </row>
    <row r="160" spans="2:11" s="1" customFormat="1" ht="15" customHeight="1">
      <c r="B160" s="329"/>
      <c r="C160" s="354" t="s">
        <v>6224</v>
      </c>
      <c r="D160" s="306"/>
      <c r="E160" s="306"/>
      <c r="F160" s="355" t="s">
        <v>6160</v>
      </c>
      <c r="G160" s="306"/>
      <c r="H160" s="354" t="s">
        <v>6225</v>
      </c>
      <c r="I160" s="354" t="s">
        <v>6195</v>
      </c>
      <c r="J160" s="354"/>
      <c r="K160" s="350"/>
    </row>
    <row r="161" spans="2:11" s="1" customFormat="1" ht="15" customHeight="1">
      <c r="B161" s="356"/>
      <c r="C161" s="338"/>
      <c r="D161" s="338"/>
      <c r="E161" s="338"/>
      <c r="F161" s="338"/>
      <c r="G161" s="338"/>
      <c r="H161" s="338"/>
      <c r="I161" s="338"/>
      <c r="J161" s="338"/>
      <c r="K161" s="357"/>
    </row>
    <row r="162" spans="2:11" s="1" customFormat="1" ht="18.75" customHeight="1">
      <c r="B162" s="303"/>
      <c r="C162" s="306"/>
      <c r="D162" s="306"/>
      <c r="E162" s="306"/>
      <c r="F162" s="328"/>
      <c r="G162" s="306"/>
      <c r="H162" s="306"/>
      <c r="I162" s="306"/>
      <c r="J162" s="306"/>
      <c r="K162" s="303"/>
    </row>
    <row r="163" spans="2:11" s="1" customFormat="1" ht="18.75" customHeight="1">
      <c r="B163" s="314"/>
      <c r="C163" s="314"/>
      <c r="D163" s="314"/>
      <c r="E163" s="314"/>
      <c r="F163" s="314"/>
      <c r="G163" s="314"/>
      <c r="H163" s="314"/>
      <c r="I163" s="314"/>
      <c r="J163" s="314"/>
      <c r="K163" s="314"/>
    </row>
    <row r="164" spans="2:11" s="1" customFormat="1" ht="7.5" customHeight="1">
      <c r="B164" s="293"/>
      <c r="C164" s="294"/>
      <c r="D164" s="294"/>
      <c r="E164" s="294"/>
      <c r="F164" s="294"/>
      <c r="G164" s="294"/>
      <c r="H164" s="294"/>
      <c r="I164" s="294"/>
      <c r="J164" s="294"/>
      <c r="K164" s="295"/>
    </row>
    <row r="165" spans="2:11" s="1" customFormat="1" ht="45" customHeight="1">
      <c r="B165" s="296"/>
      <c r="C165" s="297" t="s">
        <v>6226</v>
      </c>
      <c r="D165" s="297"/>
      <c r="E165" s="297"/>
      <c r="F165" s="297"/>
      <c r="G165" s="297"/>
      <c r="H165" s="297"/>
      <c r="I165" s="297"/>
      <c r="J165" s="297"/>
      <c r="K165" s="298"/>
    </row>
    <row r="166" spans="2:11" s="1" customFormat="1" ht="17.25" customHeight="1">
      <c r="B166" s="296"/>
      <c r="C166" s="321" t="s">
        <v>6154</v>
      </c>
      <c r="D166" s="321"/>
      <c r="E166" s="321"/>
      <c r="F166" s="321" t="s">
        <v>6155</v>
      </c>
      <c r="G166" s="358"/>
      <c r="H166" s="359" t="s">
        <v>56</v>
      </c>
      <c r="I166" s="359" t="s">
        <v>59</v>
      </c>
      <c r="J166" s="321" t="s">
        <v>6156</v>
      </c>
      <c r="K166" s="298"/>
    </row>
    <row r="167" spans="2:11" s="1" customFormat="1" ht="17.25" customHeight="1">
      <c r="B167" s="299"/>
      <c r="C167" s="323" t="s">
        <v>6157</v>
      </c>
      <c r="D167" s="323"/>
      <c r="E167" s="323"/>
      <c r="F167" s="324" t="s">
        <v>6158</v>
      </c>
      <c r="G167" s="360"/>
      <c r="H167" s="361"/>
      <c r="I167" s="361"/>
      <c r="J167" s="323" t="s">
        <v>6159</v>
      </c>
      <c r="K167" s="301"/>
    </row>
    <row r="168" spans="2:11" s="1" customFormat="1" ht="5.25" customHeight="1">
      <c r="B168" s="329"/>
      <c r="C168" s="326"/>
      <c r="D168" s="326"/>
      <c r="E168" s="326"/>
      <c r="F168" s="326"/>
      <c r="G168" s="327"/>
      <c r="H168" s="326"/>
      <c r="I168" s="326"/>
      <c r="J168" s="326"/>
      <c r="K168" s="350"/>
    </row>
    <row r="169" spans="2:11" s="1" customFormat="1" ht="15" customHeight="1">
      <c r="B169" s="329"/>
      <c r="C169" s="306" t="s">
        <v>6163</v>
      </c>
      <c r="D169" s="306"/>
      <c r="E169" s="306"/>
      <c r="F169" s="328" t="s">
        <v>6160</v>
      </c>
      <c r="G169" s="306"/>
      <c r="H169" s="306" t="s">
        <v>6200</v>
      </c>
      <c r="I169" s="306" t="s">
        <v>6162</v>
      </c>
      <c r="J169" s="306">
        <v>120</v>
      </c>
      <c r="K169" s="350"/>
    </row>
    <row r="170" spans="2:11" s="1" customFormat="1" ht="15" customHeight="1">
      <c r="B170" s="329"/>
      <c r="C170" s="306" t="s">
        <v>6209</v>
      </c>
      <c r="D170" s="306"/>
      <c r="E170" s="306"/>
      <c r="F170" s="328" t="s">
        <v>6160</v>
      </c>
      <c r="G170" s="306"/>
      <c r="H170" s="306" t="s">
        <v>6210</v>
      </c>
      <c r="I170" s="306" t="s">
        <v>6162</v>
      </c>
      <c r="J170" s="306" t="s">
        <v>6211</v>
      </c>
      <c r="K170" s="350"/>
    </row>
    <row r="171" spans="2:11" s="1" customFormat="1" ht="15" customHeight="1">
      <c r="B171" s="329"/>
      <c r="C171" s="306" t="s">
        <v>6108</v>
      </c>
      <c r="D171" s="306"/>
      <c r="E171" s="306"/>
      <c r="F171" s="328" t="s">
        <v>6160</v>
      </c>
      <c r="G171" s="306"/>
      <c r="H171" s="306" t="s">
        <v>6227</v>
      </c>
      <c r="I171" s="306" t="s">
        <v>6162</v>
      </c>
      <c r="J171" s="306" t="s">
        <v>6211</v>
      </c>
      <c r="K171" s="350"/>
    </row>
    <row r="172" spans="2:11" s="1" customFormat="1" ht="15" customHeight="1">
      <c r="B172" s="329"/>
      <c r="C172" s="306" t="s">
        <v>6165</v>
      </c>
      <c r="D172" s="306"/>
      <c r="E172" s="306"/>
      <c r="F172" s="328" t="s">
        <v>6166</v>
      </c>
      <c r="G172" s="306"/>
      <c r="H172" s="306" t="s">
        <v>6227</v>
      </c>
      <c r="I172" s="306" t="s">
        <v>6162</v>
      </c>
      <c r="J172" s="306">
        <v>50</v>
      </c>
      <c r="K172" s="350"/>
    </row>
    <row r="173" spans="2:11" s="1" customFormat="1" ht="15" customHeight="1">
      <c r="B173" s="329"/>
      <c r="C173" s="306" t="s">
        <v>6168</v>
      </c>
      <c r="D173" s="306"/>
      <c r="E173" s="306"/>
      <c r="F173" s="328" t="s">
        <v>6160</v>
      </c>
      <c r="G173" s="306"/>
      <c r="H173" s="306" t="s">
        <v>6227</v>
      </c>
      <c r="I173" s="306" t="s">
        <v>6170</v>
      </c>
      <c r="J173" s="306"/>
      <c r="K173" s="350"/>
    </row>
    <row r="174" spans="2:11" s="1" customFormat="1" ht="15" customHeight="1">
      <c r="B174" s="329"/>
      <c r="C174" s="306" t="s">
        <v>6179</v>
      </c>
      <c r="D174" s="306"/>
      <c r="E174" s="306"/>
      <c r="F174" s="328" t="s">
        <v>6166</v>
      </c>
      <c r="G174" s="306"/>
      <c r="H174" s="306" t="s">
        <v>6227</v>
      </c>
      <c r="I174" s="306" t="s">
        <v>6162</v>
      </c>
      <c r="J174" s="306">
        <v>50</v>
      </c>
      <c r="K174" s="350"/>
    </row>
    <row r="175" spans="2:11" s="1" customFormat="1" ht="15" customHeight="1">
      <c r="B175" s="329"/>
      <c r="C175" s="306" t="s">
        <v>6187</v>
      </c>
      <c r="D175" s="306"/>
      <c r="E175" s="306"/>
      <c r="F175" s="328" t="s">
        <v>6166</v>
      </c>
      <c r="G175" s="306"/>
      <c r="H175" s="306" t="s">
        <v>6227</v>
      </c>
      <c r="I175" s="306" t="s">
        <v>6162</v>
      </c>
      <c r="J175" s="306">
        <v>50</v>
      </c>
      <c r="K175" s="350"/>
    </row>
    <row r="176" spans="2:11" s="1" customFormat="1" ht="15" customHeight="1">
      <c r="B176" s="329"/>
      <c r="C176" s="306" t="s">
        <v>6185</v>
      </c>
      <c r="D176" s="306"/>
      <c r="E176" s="306"/>
      <c r="F176" s="328" t="s">
        <v>6166</v>
      </c>
      <c r="G176" s="306"/>
      <c r="H176" s="306" t="s">
        <v>6227</v>
      </c>
      <c r="I176" s="306" t="s">
        <v>6162</v>
      </c>
      <c r="J176" s="306">
        <v>50</v>
      </c>
      <c r="K176" s="350"/>
    </row>
    <row r="177" spans="2:11" s="1" customFormat="1" ht="15" customHeight="1">
      <c r="B177" s="329"/>
      <c r="C177" s="306" t="s">
        <v>338</v>
      </c>
      <c r="D177" s="306"/>
      <c r="E177" s="306"/>
      <c r="F177" s="328" t="s">
        <v>6160</v>
      </c>
      <c r="G177" s="306"/>
      <c r="H177" s="306" t="s">
        <v>6228</v>
      </c>
      <c r="I177" s="306" t="s">
        <v>6229</v>
      </c>
      <c r="J177" s="306"/>
      <c r="K177" s="350"/>
    </row>
    <row r="178" spans="2:11" s="1" customFormat="1" ht="15" customHeight="1">
      <c r="B178" s="329"/>
      <c r="C178" s="306" t="s">
        <v>59</v>
      </c>
      <c r="D178" s="306"/>
      <c r="E178" s="306"/>
      <c r="F178" s="328" t="s">
        <v>6160</v>
      </c>
      <c r="G178" s="306"/>
      <c r="H178" s="306" t="s">
        <v>6230</v>
      </c>
      <c r="I178" s="306" t="s">
        <v>6231</v>
      </c>
      <c r="J178" s="306">
        <v>1</v>
      </c>
      <c r="K178" s="350"/>
    </row>
    <row r="179" spans="2:11" s="1" customFormat="1" ht="15" customHeight="1">
      <c r="B179" s="329"/>
      <c r="C179" s="306" t="s">
        <v>55</v>
      </c>
      <c r="D179" s="306"/>
      <c r="E179" s="306"/>
      <c r="F179" s="328" t="s">
        <v>6160</v>
      </c>
      <c r="G179" s="306"/>
      <c r="H179" s="306" t="s">
        <v>6232</v>
      </c>
      <c r="I179" s="306" t="s">
        <v>6162</v>
      </c>
      <c r="J179" s="306">
        <v>20</v>
      </c>
      <c r="K179" s="350"/>
    </row>
    <row r="180" spans="2:11" s="1" customFormat="1" ht="15" customHeight="1">
      <c r="B180" s="329"/>
      <c r="C180" s="306" t="s">
        <v>56</v>
      </c>
      <c r="D180" s="306"/>
      <c r="E180" s="306"/>
      <c r="F180" s="328" t="s">
        <v>6160</v>
      </c>
      <c r="G180" s="306"/>
      <c r="H180" s="306" t="s">
        <v>6233</v>
      </c>
      <c r="I180" s="306" t="s">
        <v>6162</v>
      </c>
      <c r="J180" s="306">
        <v>255</v>
      </c>
      <c r="K180" s="350"/>
    </row>
    <row r="181" spans="2:11" s="1" customFormat="1" ht="15" customHeight="1">
      <c r="B181" s="329"/>
      <c r="C181" s="306" t="s">
        <v>339</v>
      </c>
      <c r="D181" s="306"/>
      <c r="E181" s="306"/>
      <c r="F181" s="328" t="s">
        <v>6160</v>
      </c>
      <c r="G181" s="306"/>
      <c r="H181" s="306" t="s">
        <v>6124</v>
      </c>
      <c r="I181" s="306" t="s">
        <v>6162</v>
      </c>
      <c r="J181" s="306">
        <v>10</v>
      </c>
      <c r="K181" s="350"/>
    </row>
    <row r="182" spans="2:11" s="1" customFormat="1" ht="15" customHeight="1">
      <c r="B182" s="329"/>
      <c r="C182" s="306" t="s">
        <v>340</v>
      </c>
      <c r="D182" s="306"/>
      <c r="E182" s="306"/>
      <c r="F182" s="328" t="s">
        <v>6160</v>
      </c>
      <c r="G182" s="306"/>
      <c r="H182" s="306" t="s">
        <v>6234</v>
      </c>
      <c r="I182" s="306" t="s">
        <v>6195</v>
      </c>
      <c r="J182" s="306"/>
      <c r="K182" s="350"/>
    </row>
    <row r="183" spans="2:11" s="1" customFormat="1" ht="15" customHeight="1">
      <c r="B183" s="329"/>
      <c r="C183" s="306" t="s">
        <v>6235</v>
      </c>
      <c r="D183" s="306"/>
      <c r="E183" s="306"/>
      <c r="F183" s="328" t="s">
        <v>6160</v>
      </c>
      <c r="G183" s="306"/>
      <c r="H183" s="306" t="s">
        <v>6236</v>
      </c>
      <c r="I183" s="306" t="s">
        <v>6195</v>
      </c>
      <c r="J183" s="306"/>
      <c r="K183" s="350"/>
    </row>
    <row r="184" spans="2:11" s="1" customFormat="1" ht="15" customHeight="1">
      <c r="B184" s="329"/>
      <c r="C184" s="306" t="s">
        <v>6224</v>
      </c>
      <c r="D184" s="306"/>
      <c r="E184" s="306"/>
      <c r="F184" s="328" t="s">
        <v>6160</v>
      </c>
      <c r="G184" s="306"/>
      <c r="H184" s="306" t="s">
        <v>6237</v>
      </c>
      <c r="I184" s="306" t="s">
        <v>6195</v>
      </c>
      <c r="J184" s="306"/>
      <c r="K184" s="350"/>
    </row>
    <row r="185" spans="2:11" s="1" customFormat="1" ht="15" customHeight="1">
      <c r="B185" s="329"/>
      <c r="C185" s="306" t="s">
        <v>342</v>
      </c>
      <c r="D185" s="306"/>
      <c r="E185" s="306"/>
      <c r="F185" s="328" t="s">
        <v>6166</v>
      </c>
      <c r="G185" s="306"/>
      <c r="H185" s="306" t="s">
        <v>6238</v>
      </c>
      <c r="I185" s="306" t="s">
        <v>6162</v>
      </c>
      <c r="J185" s="306">
        <v>50</v>
      </c>
      <c r="K185" s="350"/>
    </row>
    <row r="186" spans="2:11" s="1" customFormat="1" ht="15" customHeight="1">
      <c r="B186" s="329"/>
      <c r="C186" s="306" t="s">
        <v>6239</v>
      </c>
      <c r="D186" s="306"/>
      <c r="E186" s="306"/>
      <c r="F186" s="328" t="s">
        <v>6166</v>
      </c>
      <c r="G186" s="306"/>
      <c r="H186" s="306" t="s">
        <v>6240</v>
      </c>
      <c r="I186" s="306" t="s">
        <v>6241</v>
      </c>
      <c r="J186" s="306"/>
      <c r="K186" s="350"/>
    </row>
    <row r="187" spans="2:11" s="1" customFormat="1" ht="15" customHeight="1">
      <c r="B187" s="329"/>
      <c r="C187" s="306" t="s">
        <v>6242</v>
      </c>
      <c r="D187" s="306"/>
      <c r="E187" s="306"/>
      <c r="F187" s="328" t="s">
        <v>6166</v>
      </c>
      <c r="G187" s="306"/>
      <c r="H187" s="306" t="s">
        <v>6243</v>
      </c>
      <c r="I187" s="306" t="s">
        <v>6241</v>
      </c>
      <c r="J187" s="306"/>
      <c r="K187" s="350"/>
    </row>
    <row r="188" spans="2:11" s="1" customFormat="1" ht="15" customHeight="1">
      <c r="B188" s="329"/>
      <c r="C188" s="306" t="s">
        <v>6244</v>
      </c>
      <c r="D188" s="306"/>
      <c r="E188" s="306"/>
      <c r="F188" s="328" t="s">
        <v>6166</v>
      </c>
      <c r="G188" s="306"/>
      <c r="H188" s="306" t="s">
        <v>6245</v>
      </c>
      <c r="I188" s="306" t="s">
        <v>6241</v>
      </c>
      <c r="J188" s="306"/>
      <c r="K188" s="350"/>
    </row>
    <row r="189" spans="2:11" s="1" customFormat="1" ht="15" customHeight="1">
      <c r="B189" s="329"/>
      <c r="C189" s="362" t="s">
        <v>6246</v>
      </c>
      <c r="D189" s="306"/>
      <c r="E189" s="306"/>
      <c r="F189" s="328" t="s">
        <v>6166</v>
      </c>
      <c r="G189" s="306"/>
      <c r="H189" s="306" t="s">
        <v>6247</v>
      </c>
      <c r="I189" s="306" t="s">
        <v>6248</v>
      </c>
      <c r="J189" s="363" t="s">
        <v>6249</v>
      </c>
      <c r="K189" s="350"/>
    </row>
    <row r="190" spans="2:11" s="1" customFormat="1" ht="15" customHeight="1">
      <c r="B190" s="329"/>
      <c r="C190" s="313" t="s">
        <v>44</v>
      </c>
      <c r="D190" s="306"/>
      <c r="E190" s="306"/>
      <c r="F190" s="328" t="s">
        <v>6160</v>
      </c>
      <c r="G190" s="306"/>
      <c r="H190" s="303" t="s">
        <v>6250</v>
      </c>
      <c r="I190" s="306" t="s">
        <v>6251</v>
      </c>
      <c r="J190" s="306"/>
      <c r="K190" s="350"/>
    </row>
    <row r="191" spans="2:11" s="1" customFormat="1" ht="15" customHeight="1">
      <c r="B191" s="329"/>
      <c r="C191" s="313" t="s">
        <v>6252</v>
      </c>
      <c r="D191" s="306"/>
      <c r="E191" s="306"/>
      <c r="F191" s="328" t="s">
        <v>6160</v>
      </c>
      <c r="G191" s="306"/>
      <c r="H191" s="306" t="s">
        <v>6253</v>
      </c>
      <c r="I191" s="306" t="s">
        <v>6195</v>
      </c>
      <c r="J191" s="306"/>
      <c r="K191" s="350"/>
    </row>
    <row r="192" spans="2:11" s="1" customFormat="1" ht="15" customHeight="1">
      <c r="B192" s="329"/>
      <c r="C192" s="313" t="s">
        <v>6254</v>
      </c>
      <c r="D192" s="306"/>
      <c r="E192" s="306"/>
      <c r="F192" s="328" t="s">
        <v>6160</v>
      </c>
      <c r="G192" s="306"/>
      <c r="H192" s="306" t="s">
        <v>6255</v>
      </c>
      <c r="I192" s="306" t="s">
        <v>6195</v>
      </c>
      <c r="J192" s="306"/>
      <c r="K192" s="350"/>
    </row>
    <row r="193" spans="2:11" s="1" customFormat="1" ht="15" customHeight="1">
      <c r="B193" s="329"/>
      <c r="C193" s="313" t="s">
        <v>6256</v>
      </c>
      <c r="D193" s="306"/>
      <c r="E193" s="306"/>
      <c r="F193" s="328" t="s">
        <v>6166</v>
      </c>
      <c r="G193" s="306"/>
      <c r="H193" s="306" t="s">
        <v>6257</v>
      </c>
      <c r="I193" s="306" t="s">
        <v>6195</v>
      </c>
      <c r="J193" s="306"/>
      <c r="K193" s="350"/>
    </row>
    <row r="194" spans="2:11" s="1" customFormat="1" ht="15" customHeight="1">
      <c r="B194" s="356"/>
      <c r="C194" s="364"/>
      <c r="D194" s="338"/>
      <c r="E194" s="338"/>
      <c r="F194" s="338"/>
      <c r="G194" s="338"/>
      <c r="H194" s="338"/>
      <c r="I194" s="338"/>
      <c r="J194" s="338"/>
      <c r="K194" s="357"/>
    </row>
    <row r="195" spans="2:11" s="1" customFormat="1" ht="18.75" customHeight="1">
      <c r="B195" s="303"/>
      <c r="C195" s="306"/>
      <c r="D195" s="306"/>
      <c r="E195" s="306"/>
      <c r="F195" s="328"/>
      <c r="G195" s="306"/>
      <c r="H195" s="306"/>
      <c r="I195" s="306"/>
      <c r="J195" s="306"/>
      <c r="K195" s="303"/>
    </row>
    <row r="196" spans="2:11" s="1" customFormat="1" ht="18.75" customHeight="1">
      <c r="B196" s="303"/>
      <c r="C196" s="306"/>
      <c r="D196" s="306"/>
      <c r="E196" s="306"/>
      <c r="F196" s="328"/>
      <c r="G196" s="306"/>
      <c r="H196" s="306"/>
      <c r="I196" s="306"/>
      <c r="J196" s="306"/>
      <c r="K196" s="303"/>
    </row>
    <row r="197" spans="2:11" s="1" customFormat="1" ht="18.75" customHeight="1">
      <c r="B197" s="314"/>
      <c r="C197" s="314"/>
      <c r="D197" s="314"/>
      <c r="E197" s="314"/>
      <c r="F197" s="314"/>
      <c r="G197" s="314"/>
      <c r="H197" s="314"/>
      <c r="I197" s="314"/>
      <c r="J197" s="314"/>
      <c r="K197" s="314"/>
    </row>
    <row r="198" spans="2:11" s="1" customFormat="1" ht="13.5">
      <c r="B198" s="293"/>
      <c r="C198" s="294"/>
      <c r="D198" s="294"/>
      <c r="E198" s="294"/>
      <c r="F198" s="294"/>
      <c r="G198" s="294"/>
      <c r="H198" s="294"/>
      <c r="I198" s="294"/>
      <c r="J198" s="294"/>
      <c r="K198" s="295"/>
    </row>
    <row r="199" spans="2:11" s="1" customFormat="1" ht="21">
      <c r="B199" s="296"/>
      <c r="C199" s="297" t="s">
        <v>6258</v>
      </c>
      <c r="D199" s="297"/>
      <c r="E199" s="297"/>
      <c r="F199" s="297"/>
      <c r="G199" s="297"/>
      <c r="H199" s="297"/>
      <c r="I199" s="297"/>
      <c r="J199" s="297"/>
      <c r="K199" s="298"/>
    </row>
    <row r="200" spans="2:11" s="1" customFormat="1" ht="25.5" customHeight="1">
      <c r="B200" s="296"/>
      <c r="C200" s="365" t="s">
        <v>6259</v>
      </c>
      <c r="D200" s="365"/>
      <c r="E200" s="365"/>
      <c r="F200" s="365" t="s">
        <v>6260</v>
      </c>
      <c r="G200" s="366"/>
      <c r="H200" s="365" t="s">
        <v>6261</v>
      </c>
      <c r="I200" s="365"/>
      <c r="J200" s="365"/>
      <c r="K200" s="298"/>
    </row>
    <row r="201" spans="2:11" s="1" customFormat="1" ht="5.25" customHeight="1">
      <c r="B201" s="329"/>
      <c r="C201" s="326"/>
      <c r="D201" s="326"/>
      <c r="E201" s="326"/>
      <c r="F201" s="326"/>
      <c r="G201" s="306"/>
      <c r="H201" s="326"/>
      <c r="I201" s="326"/>
      <c r="J201" s="326"/>
      <c r="K201" s="350"/>
    </row>
    <row r="202" spans="2:11" s="1" customFormat="1" ht="15" customHeight="1">
      <c r="B202" s="329"/>
      <c r="C202" s="306" t="s">
        <v>6251</v>
      </c>
      <c r="D202" s="306"/>
      <c r="E202" s="306"/>
      <c r="F202" s="328" t="s">
        <v>45</v>
      </c>
      <c r="G202" s="306"/>
      <c r="H202" s="306" t="s">
        <v>6262</v>
      </c>
      <c r="I202" s="306"/>
      <c r="J202" s="306"/>
      <c r="K202" s="350"/>
    </row>
    <row r="203" spans="2:11" s="1" customFormat="1" ht="15" customHeight="1">
      <c r="B203" s="329"/>
      <c r="C203" s="335"/>
      <c r="D203" s="306"/>
      <c r="E203" s="306"/>
      <c r="F203" s="328" t="s">
        <v>46</v>
      </c>
      <c r="G203" s="306"/>
      <c r="H203" s="306" t="s">
        <v>6263</v>
      </c>
      <c r="I203" s="306"/>
      <c r="J203" s="306"/>
      <c r="K203" s="350"/>
    </row>
    <row r="204" spans="2:11" s="1" customFormat="1" ht="15" customHeight="1">
      <c r="B204" s="329"/>
      <c r="C204" s="335"/>
      <c r="D204" s="306"/>
      <c r="E204" s="306"/>
      <c r="F204" s="328" t="s">
        <v>49</v>
      </c>
      <c r="G204" s="306"/>
      <c r="H204" s="306" t="s">
        <v>6264</v>
      </c>
      <c r="I204" s="306"/>
      <c r="J204" s="306"/>
      <c r="K204" s="350"/>
    </row>
    <row r="205" spans="2:11" s="1" customFormat="1" ht="15" customHeight="1">
      <c r="B205" s="329"/>
      <c r="C205" s="306"/>
      <c r="D205" s="306"/>
      <c r="E205" s="306"/>
      <c r="F205" s="328" t="s">
        <v>47</v>
      </c>
      <c r="G205" s="306"/>
      <c r="H205" s="306" t="s">
        <v>6265</v>
      </c>
      <c r="I205" s="306"/>
      <c r="J205" s="306"/>
      <c r="K205" s="350"/>
    </row>
    <row r="206" spans="2:11" s="1" customFormat="1" ht="15" customHeight="1">
      <c r="B206" s="329"/>
      <c r="C206" s="306"/>
      <c r="D206" s="306"/>
      <c r="E206" s="306"/>
      <c r="F206" s="328" t="s">
        <v>48</v>
      </c>
      <c r="G206" s="306"/>
      <c r="H206" s="306" t="s">
        <v>6266</v>
      </c>
      <c r="I206" s="306"/>
      <c r="J206" s="306"/>
      <c r="K206" s="350"/>
    </row>
    <row r="207" spans="2:11" s="1" customFormat="1" ht="15" customHeight="1">
      <c r="B207" s="329"/>
      <c r="C207" s="306"/>
      <c r="D207" s="306"/>
      <c r="E207" s="306"/>
      <c r="F207" s="328"/>
      <c r="G207" s="306"/>
      <c r="H207" s="306"/>
      <c r="I207" s="306"/>
      <c r="J207" s="306"/>
      <c r="K207" s="350"/>
    </row>
    <row r="208" spans="2:11" s="1" customFormat="1" ht="15" customHeight="1">
      <c r="B208" s="329"/>
      <c r="C208" s="306" t="s">
        <v>6207</v>
      </c>
      <c r="D208" s="306"/>
      <c r="E208" s="306"/>
      <c r="F208" s="328" t="s">
        <v>81</v>
      </c>
      <c r="G208" s="306"/>
      <c r="H208" s="306" t="s">
        <v>6267</v>
      </c>
      <c r="I208" s="306"/>
      <c r="J208" s="306"/>
      <c r="K208" s="350"/>
    </row>
    <row r="209" spans="2:11" s="1" customFormat="1" ht="15" customHeight="1">
      <c r="B209" s="329"/>
      <c r="C209" s="335"/>
      <c r="D209" s="306"/>
      <c r="E209" s="306"/>
      <c r="F209" s="328" t="s">
        <v>6104</v>
      </c>
      <c r="G209" s="306"/>
      <c r="H209" s="306" t="s">
        <v>6105</v>
      </c>
      <c r="I209" s="306"/>
      <c r="J209" s="306"/>
      <c r="K209" s="350"/>
    </row>
    <row r="210" spans="2:11" s="1" customFormat="1" ht="15" customHeight="1">
      <c r="B210" s="329"/>
      <c r="C210" s="306"/>
      <c r="D210" s="306"/>
      <c r="E210" s="306"/>
      <c r="F210" s="328" t="s">
        <v>6102</v>
      </c>
      <c r="G210" s="306"/>
      <c r="H210" s="306" t="s">
        <v>6268</v>
      </c>
      <c r="I210" s="306"/>
      <c r="J210" s="306"/>
      <c r="K210" s="350"/>
    </row>
    <row r="211" spans="2:11" s="1" customFormat="1" ht="15" customHeight="1">
      <c r="B211" s="367"/>
      <c r="C211" s="335"/>
      <c r="D211" s="335"/>
      <c r="E211" s="335"/>
      <c r="F211" s="328" t="s">
        <v>6106</v>
      </c>
      <c r="G211" s="313"/>
      <c r="H211" s="354" t="s">
        <v>6107</v>
      </c>
      <c r="I211" s="354"/>
      <c r="J211" s="354"/>
      <c r="K211" s="368"/>
    </row>
    <row r="212" spans="2:11" s="1" customFormat="1" ht="15" customHeight="1">
      <c r="B212" s="367"/>
      <c r="C212" s="335"/>
      <c r="D212" s="335"/>
      <c r="E212" s="335"/>
      <c r="F212" s="328" t="s">
        <v>3975</v>
      </c>
      <c r="G212" s="313"/>
      <c r="H212" s="354" t="s">
        <v>6269</v>
      </c>
      <c r="I212" s="354"/>
      <c r="J212" s="354"/>
      <c r="K212" s="368"/>
    </row>
    <row r="213" spans="2:11" s="1" customFormat="1" ht="15" customHeight="1">
      <c r="B213" s="367"/>
      <c r="C213" s="335"/>
      <c r="D213" s="335"/>
      <c r="E213" s="335"/>
      <c r="F213" s="369"/>
      <c r="G213" s="313"/>
      <c r="H213" s="370"/>
      <c r="I213" s="370"/>
      <c r="J213" s="370"/>
      <c r="K213" s="368"/>
    </row>
    <row r="214" spans="2:11" s="1" customFormat="1" ht="15" customHeight="1">
      <c r="B214" s="367"/>
      <c r="C214" s="306" t="s">
        <v>6231</v>
      </c>
      <c r="D214" s="335"/>
      <c r="E214" s="335"/>
      <c r="F214" s="328">
        <v>1</v>
      </c>
      <c r="G214" s="313"/>
      <c r="H214" s="354" t="s">
        <v>6270</v>
      </c>
      <c r="I214" s="354"/>
      <c r="J214" s="354"/>
      <c r="K214" s="368"/>
    </row>
    <row r="215" spans="2:11" s="1" customFormat="1" ht="15" customHeight="1">
      <c r="B215" s="367"/>
      <c r="C215" s="335"/>
      <c r="D215" s="335"/>
      <c r="E215" s="335"/>
      <c r="F215" s="328">
        <v>2</v>
      </c>
      <c r="G215" s="313"/>
      <c r="H215" s="354" t="s">
        <v>6271</v>
      </c>
      <c r="I215" s="354"/>
      <c r="J215" s="354"/>
      <c r="K215" s="368"/>
    </row>
    <row r="216" spans="2:11" s="1" customFormat="1" ht="15" customHeight="1">
      <c r="B216" s="367"/>
      <c r="C216" s="335"/>
      <c r="D216" s="335"/>
      <c r="E216" s="335"/>
      <c r="F216" s="328">
        <v>3</v>
      </c>
      <c r="G216" s="313"/>
      <c r="H216" s="354" t="s">
        <v>6272</v>
      </c>
      <c r="I216" s="354"/>
      <c r="J216" s="354"/>
      <c r="K216" s="368"/>
    </row>
    <row r="217" spans="2:11" s="1" customFormat="1" ht="15" customHeight="1">
      <c r="B217" s="367"/>
      <c r="C217" s="335"/>
      <c r="D217" s="335"/>
      <c r="E217" s="335"/>
      <c r="F217" s="328">
        <v>4</v>
      </c>
      <c r="G217" s="313"/>
      <c r="H217" s="354" t="s">
        <v>6273</v>
      </c>
      <c r="I217" s="354"/>
      <c r="J217" s="354"/>
      <c r="K217" s="368"/>
    </row>
    <row r="218" spans="2:11" s="1" customFormat="1" ht="12.75" customHeight="1">
      <c r="B218" s="371"/>
      <c r="C218" s="372"/>
      <c r="D218" s="372"/>
      <c r="E218" s="372"/>
      <c r="F218" s="372"/>
      <c r="G218" s="372"/>
      <c r="H218" s="372"/>
      <c r="I218" s="372"/>
      <c r="J218" s="372"/>
      <c r="K218" s="373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89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28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56" s="1" customFormat="1" ht="36.95" customHeight="1">
      <c r="I2" s="128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87</v>
      </c>
      <c r="AZ2" s="129" t="s">
        <v>2498</v>
      </c>
      <c r="BA2" s="129" t="s">
        <v>2498</v>
      </c>
      <c r="BB2" s="129" t="s">
        <v>28</v>
      </c>
      <c r="BC2" s="129" t="s">
        <v>2499</v>
      </c>
      <c r="BD2" s="129" t="s">
        <v>138</v>
      </c>
    </row>
    <row r="3" spans="2:56" s="1" customFormat="1" ht="6.95" customHeight="1">
      <c r="B3" s="130"/>
      <c r="C3" s="131"/>
      <c r="D3" s="131"/>
      <c r="E3" s="131"/>
      <c r="F3" s="131"/>
      <c r="G3" s="131"/>
      <c r="H3" s="131"/>
      <c r="I3" s="132"/>
      <c r="J3" s="131"/>
      <c r="K3" s="131"/>
      <c r="L3" s="20"/>
      <c r="AT3" s="17" t="s">
        <v>84</v>
      </c>
      <c r="AZ3" s="129" t="s">
        <v>2500</v>
      </c>
      <c r="BA3" s="129" t="s">
        <v>2500</v>
      </c>
      <c r="BB3" s="129" t="s">
        <v>28</v>
      </c>
      <c r="BC3" s="129" t="s">
        <v>2501</v>
      </c>
      <c r="BD3" s="129" t="s">
        <v>138</v>
      </c>
    </row>
    <row r="4" spans="2:56" s="1" customFormat="1" ht="24.95" customHeight="1">
      <c r="B4" s="20"/>
      <c r="D4" s="133" t="s">
        <v>141</v>
      </c>
      <c r="I4" s="128"/>
      <c r="L4" s="20"/>
      <c r="M4" s="134" t="s">
        <v>10</v>
      </c>
      <c r="AT4" s="17" t="s">
        <v>4</v>
      </c>
      <c r="AZ4" s="129" t="s">
        <v>2502</v>
      </c>
      <c r="BA4" s="129" t="s">
        <v>2502</v>
      </c>
      <c r="BB4" s="129" t="s">
        <v>28</v>
      </c>
      <c r="BC4" s="129" t="s">
        <v>2503</v>
      </c>
      <c r="BD4" s="129" t="s">
        <v>138</v>
      </c>
    </row>
    <row r="5" spans="2:56" s="1" customFormat="1" ht="6.95" customHeight="1">
      <c r="B5" s="20"/>
      <c r="I5" s="128"/>
      <c r="L5" s="20"/>
      <c r="AZ5" s="129" t="s">
        <v>2504</v>
      </c>
      <c r="BA5" s="129" t="s">
        <v>2504</v>
      </c>
      <c r="BB5" s="129" t="s">
        <v>28</v>
      </c>
      <c r="BC5" s="129" t="s">
        <v>2505</v>
      </c>
      <c r="BD5" s="129" t="s">
        <v>138</v>
      </c>
    </row>
    <row r="6" spans="2:56" s="1" customFormat="1" ht="12" customHeight="1">
      <c r="B6" s="20"/>
      <c r="D6" s="135" t="s">
        <v>16</v>
      </c>
      <c r="I6" s="128"/>
      <c r="L6" s="20"/>
      <c r="AZ6" s="129" t="s">
        <v>2506</v>
      </c>
      <c r="BA6" s="129" t="s">
        <v>2506</v>
      </c>
      <c r="BB6" s="129" t="s">
        <v>28</v>
      </c>
      <c r="BC6" s="129" t="s">
        <v>2507</v>
      </c>
      <c r="BD6" s="129" t="s">
        <v>138</v>
      </c>
    </row>
    <row r="7" spans="2:56" s="1" customFormat="1" ht="16.5" customHeight="1">
      <c r="B7" s="20"/>
      <c r="E7" s="136" t="str">
        <f>'Rekapitulace stavby'!K6</f>
        <v>Transform. domova Kamelie Křižanov IV - SO.3 výstavba Měřín DA a DS</v>
      </c>
      <c r="F7" s="135"/>
      <c r="G7" s="135"/>
      <c r="H7" s="135"/>
      <c r="I7" s="128"/>
      <c r="L7" s="20"/>
      <c r="AZ7" s="129" t="s">
        <v>2508</v>
      </c>
      <c r="BA7" s="129" t="s">
        <v>2508</v>
      </c>
      <c r="BB7" s="129" t="s">
        <v>28</v>
      </c>
      <c r="BC7" s="129" t="s">
        <v>2509</v>
      </c>
      <c r="BD7" s="129" t="s">
        <v>138</v>
      </c>
    </row>
    <row r="8" spans="1:56" s="2" customFormat="1" ht="12" customHeight="1">
      <c r="A8" s="38"/>
      <c r="B8" s="44"/>
      <c r="C8" s="38"/>
      <c r="D8" s="135" t="s">
        <v>149</v>
      </c>
      <c r="E8" s="38"/>
      <c r="F8" s="38"/>
      <c r="G8" s="38"/>
      <c r="H8" s="38"/>
      <c r="I8" s="137"/>
      <c r="J8" s="38"/>
      <c r="K8" s="38"/>
      <c r="L8" s="1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Z8" s="129" t="s">
        <v>2510</v>
      </c>
      <c r="BA8" s="129" t="s">
        <v>2510</v>
      </c>
      <c r="BB8" s="129" t="s">
        <v>28</v>
      </c>
      <c r="BC8" s="129" t="s">
        <v>2511</v>
      </c>
      <c r="BD8" s="129" t="s">
        <v>138</v>
      </c>
    </row>
    <row r="9" spans="1:56" s="2" customFormat="1" ht="16.5" customHeight="1">
      <c r="A9" s="38"/>
      <c r="B9" s="44"/>
      <c r="C9" s="38"/>
      <c r="D9" s="38"/>
      <c r="E9" s="139" t="s">
        <v>2512</v>
      </c>
      <c r="F9" s="38"/>
      <c r="G9" s="38"/>
      <c r="H9" s="38"/>
      <c r="I9" s="137"/>
      <c r="J9" s="38"/>
      <c r="K9" s="38"/>
      <c r="L9" s="1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Z9" s="129" t="s">
        <v>2513</v>
      </c>
      <c r="BA9" s="129" t="s">
        <v>2513</v>
      </c>
      <c r="BB9" s="129" t="s">
        <v>28</v>
      </c>
      <c r="BC9" s="129" t="s">
        <v>2514</v>
      </c>
      <c r="BD9" s="129" t="s">
        <v>138</v>
      </c>
    </row>
    <row r="10" spans="1:56" s="2" customFormat="1" ht="12">
      <c r="A10" s="38"/>
      <c r="B10" s="44"/>
      <c r="C10" s="38"/>
      <c r="D10" s="38"/>
      <c r="E10" s="38"/>
      <c r="F10" s="38"/>
      <c r="G10" s="38"/>
      <c r="H10" s="38"/>
      <c r="I10" s="137"/>
      <c r="J10" s="38"/>
      <c r="K10" s="38"/>
      <c r="L10" s="1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Z10" s="129" t="s">
        <v>2515</v>
      </c>
      <c r="BA10" s="129" t="s">
        <v>2515</v>
      </c>
      <c r="BB10" s="129" t="s">
        <v>28</v>
      </c>
      <c r="BC10" s="129" t="s">
        <v>2516</v>
      </c>
      <c r="BD10" s="129" t="s">
        <v>138</v>
      </c>
    </row>
    <row r="11" spans="1:56" s="2" customFormat="1" ht="12" customHeight="1">
      <c r="A11" s="38"/>
      <c r="B11" s="44"/>
      <c r="C11" s="38"/>
      <c r="D11" s="135" t="s">
        <v>18</v>
      </c>
      <c r="E11" s="38"/>
      <c r="F11" s="140" t="s">
        <v>28</v>
      </c>
      <c r="G11" s="38"/>
      <c r="H11" s="38"/>
      <c r="I11" s="141" t="s">
        <v>20</v>
      </c>
      <c r="J11" s="140" t="s">
        <v>28</v>
      </c>
      <c r="K11" s="38"/>
      <c r="L11" s="1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Z11" s="129" t="s">
        <v>2517</v>
      </c>
      <c r="BA11" s="129" t="s">
        <v>2517</v>
      </c>
      <c r="BB11" s="129" t="s">
        <v>28</v>
      </c>
      <c r="BC11" s="129" t="s">
        <v>2518</v>
      </c>
      <c r="BD11" s="129" t="s">
        <v>138</v>
      </c>
    </row>
    <row r="12" spans="1:56" s="2" customFormat="1" ht="12" customHeight="1">
      <c r="A12" s="38"/>
      <c r="B12" s="44"/>
      <c r="C12" s="38"/>
      <c r="D12" s="135" t="s">
        <v>22</v>
      </c>
      <c r="E12" s="38"/>
      <c r="F12" s="140" t="s">
        <v>23</v>
      </c>
      <c r="G12" s="38"/>
      <c r="H12" s="38"/>
      <c r="I12" s="141" t="s">
        <v>24</v>
      </c>
      <c r="J12" s="142" t="str">
        <f>'Rekapitulace stavby'!AN8</f>
        <v>27. 1. 2020</v>
      </c>
      <c r="K12" s="38"/>
      <c r="L12" s="1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Z12" s="129" t="s">
        <v>2519</v>
      </c>
      <c r="BA12" s="129" t="s">
        <v>2519</v>
      </c>
      <c r="BB12" s="129" t="s">
        <v>28</v>
      </c>
      <c r="BC12" s="129" t="s">
        <v>2520</v>
      </c>
      <c r="BD12" s="129" t="s">
        <v>138</v>
      </c>
    </row>
    <row r="13" spans="1:56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37"/>
      <c r="J13" s="38"/>
      <c r="K13" s="38"/>
      <c r="L13" s="1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Z13" s="129" t="s">
        <v>2521</v>
      </c>
      <c r="BA13" s="129" t="s">
        <v>2521</v>
      </c>
      <c r="BB13" s="129" t="s">
        <v>28</v>
      </c>
      <c r="BC13" s="129" t="s">
        <v>2522</v>
      </c>
      <c r="BD13" s="129" t="s">
        <v>138</v>
      </c>
    </row>
    <row r="14" spans="1:56" s="2" customFormat="1" ht="12" customHeight="1">
      <c r="A14" s="38"/>
      <c r="B14" s="44"/>
      <c r="C14" s="38"/>
      <c r="D14" s="135" t="s">
        <v>26</v>
      </c>
      <c r="E14" s="38"/>
      <c r="F14" s="38"/>
      <c r="G14" s="38"/>
      <c r="H14" s="38"/>
      <c r="I14" s="141" t="s">
        <v>27</v>
      </c>
      <c r="J14" s="140" t="s">
        <v>28</v>
      </c>
      <c r="K14" s="38"/>
      <c r="L14" s="1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Z14" s="129" t="s">
        <v>2523</v>
      </c>
      <c r="BA14" s="129" t="s">
        <v>2523</v>
      </c>
      <c r="BB14" s="129" t="s">
        <v>28</v>
      </c>
      <c r="BC14" s="129" t="s">
        <v>2524</v>
      </c>
      <c r="BD14" s="129" t="s">
        <v>138</v>
      </c>
    </row>
    <row r="15" spans="1:56" s="2" customFormat="1" ht="18" customHeight="1">
      <c r="A15" s="38"/>
      <c r="B15" s="44"/>
      <c r="C15" s="38"/>
      <c r="D15" s="38"/>
      <c r="E15" s="140" t="s">
        <v>29</v>
      </c>
      <c r="F15" s="38"/>
      <c r="G15" s="38"/>
      <c r="H15" s="38"/>
      <c r="I15" s="141" t="s">
        <v>30</v>
      </c>
      <c r="J15" s="140" t="s">
        <v>28</v>
      </c>
      <c r="K15" s="38"/>
      <c r="L15" s="1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Z15" s="129" t="s">
        <v>2525</v>
      </c>
      <c r="BA15" s="129" t="s">
        <v>2525</v>
      </c>
      <c r="BB15" s="129" t="s">
        <v>28</v>
      </c>
      <c r="BC15" s="129" t="s">
        <v>2526</v>
      </c>
      <c r="BD15" s="129" t="s">
        <v>138</v>
      </c>
    </row>
    <row r="16" spans="1:56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137"/>
      <c r="J16" s="38"/>
      <c r="K16" s="38"/>
      <c r="L16" s="1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Z16" s="129" t="s">
        <v>2527</v>
      </c>
      <c r="BA16" s="129" t="s">
        <v>2527</v>
      </c>
      <c r="BB16" s="129" t="s">
        <v>28</v>
      </c>
      <c r="BC16" s="129" t="s">
        <v>2528</v>
      </c>
      <c r="BD16" s="129" t="s">
        <v>138</v>
      </c>
    </row>
    <row r="17" spans="1:56" s="2" customFormat="1" ht="12" customHeight="1">
      <c r="A17" s="38"/>
      <c r="B17" s="44"/>
      <c r="C17" s="38"/>
      <c r="D17" s="135" t="s">
        <v>31</v>
      </c>
      <c r="E17" s="38"/>
      <c r="F17" s="38"/>
      <c r="G17" s="38"/>
      <c r="H17" s="38"/>
      <c r="I17" s="141" t="s">
        <v>27</v>
      </c>
      <c r="J17" s="33" t="str">
        <f>'Rekapitulace stavby'!AN13</f>
        <v>Vyplň údaj</v>
      </c>
      <c r="K17" s="38"/>
      <c r="L17" s="1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Z17" s="129" t="s">
        <v>2529</v>
      </c>
      <c r="BA17" s="129" t="s">
        <v>2529</v>
      </c>
      <c r="BB17" s="129" t="s">
        <v>28</v>
      </c>
      <c r="BC17" s="129" t="s">
        <v>2530</v>
      </c>
      <c r="BD17" s="129" t="s">
        <v>138</v>
      </c>
    </row>
    <row r="18" spans="1:56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0"/>
      <c r="G18" s="140"/>
      <c r="H18" s="140"/>
      <c r="I18" s="141" t="s">
        <v>30</v>
      </c>
      <c r="J18" s="33" t="str">
        <f>'Rekapitulace stavby'!AN14</f>
        <v>Vyplň údaj</v>
      </c>
      <c r="K18" s="38"/>
      <c r="L18" s="1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Z18" s="129" t="s">
        <v>2531</v>
      </c>
      <c r="BA18" s="129" t="s">
        <v>2531</v>
      </c>
      <c r="BB18" s="129" t="s">
        <v>28</v>
      </c>
      <c r="BC18" s="129" t="s">
        <v>2532</v>
      </c>
      <c r="BD18" s="129" t="s">
        <v>138</v>
      </c>
    </row>
    <row r="19" spans="1:56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137"/>
      <c r="J19" s="38"/>
      <c r="K19" s="38"/>
      <c r="L19" s="1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Z19" s="129" t="s">
        <v>2533</v>
      </c>
      <c r="BA19" s="129" t="s">
        <v>2533</v>
      </c>
      <c r="BB19" s="129" t="s">
        <v>28</v>
      </c>
      <c r="BC19" s="129" t="s">
        <v>2534</v>
      </c>
      <c r="BD19" s="129" t="s">
        <v>138</v>
      </c>
    </row>
    <row r="20" spans="1:56" s="2" customFormat="1" ht="12" customHeight="1">
      <c r="A20" s="38"/>
      <c r="B20" s="44"/>
      <c r="C20" s="38"/>
      <c r="D20" s="135" t="s">
        <v>33</v>
      </c>
      <c r="E20" s="38"/>
      <c r="F20" s="38"/>
      <c r="G20" s="38"/>
      <c r="H20" s="38"/>
      <c r="I20" s="141" t="s">
        <v>27</v>
      </c>
      <c r="J20" s="140" t="s">
        <v>28</v>
      </c>
      <c r="K20" s="38"/>
      <c r="L20" s="1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Z20" s="129" t="s">
        <v>2535</v>
      </c>
      <c r="BA20" s="129" t="s">
        <v>2535</v>
      </c>
      <c r="BB20" s="129" t="s">
        <v>28</v>
      </c>
      <c r="BC20" s="129" t="s">
        <v>2536</v>
      </c>
      <c r="BD20" s="129" t="s">
        <v>138</v>
      </c>
    </row>
    <row r="21" spans="1:56" s="2" customFormat="1" ht="18" customHeight="1">
      <c r="A21" s="38"/>
      <c r="B21" s="44"/>
      <c r="C21" s="38"/>
      <c r="D21" s="38"/>
      <c r="E21" s="140" t="s">
        <v>34</v>
      </c>
      <c r="F21" s="38"/>
      <c r="G21" s="38"/>
      <c r="H21" s="38"/>
      <c r="I21" s="141" t="s">
        <v>30</v>
      </c>
      <c r="J21" s="140" t="s">
        <v>28</v>
      </c>
      <c r="K21" s="38"/>
      <c r="L21" s="1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Z21" s="129" t="s">
        <v>2537</v>
      </c>
      <c r="BA21" s="129" t="s">
        <v>2537</v>
      </c>
      <c r="BB21" s="129" t="s">
        <v>28</v>
      </c>
      <c r="BC21" s="129" t="s">
        <v>2538</v>
      </c>
      <c r="BD21" s="129" t="s">
        <v>138</v>
      </c>
    </row>
    <row r="22" spans="1:56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137"/>
      <c r="J22" s="38"/>
      <c r="K22" s="38"/>
      <c r="L22" s="1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Z22" s="129" t="s">
        <v>2539</v>
      </c>
      <c r="BA22" s="129" t="s">
        <v>2539</v>
      </c>
      <c r="BB22" s="129" t="s">
        <v>28</v>
      </c>
      <c r="BC22" s="129" t="s">
        <v>2540</v>
      </c>
      <c r="BD22" s="129" t="s">
        <v>138</v>
      </c>
    </row>
    <row r="23" spans="1:56" s="2" customFormat="1" ht="12" customHeight="1">
      <c r="A23" s="38"/>
      <c r="B23" s="44"/>
      <c r="C23" s="38"/>
      <c r="D23" s="135" t="s">
        <v>36</v>
      </c>
      <c r="E23" s="38"/>
      <c r="F23" s="38"/>
      <c r="G23" s="38"/>
      <c r="H23" s="38"/>
      <c r="I23" s="141" t="s">
        <v>27</v>
      </c>
      <c r="J23" s="140" t="str">
        <f>IF('Rekapitulace stavby'!AN19="","",'Rekapitulace stavby'!AN19)</f>
        <v/>
      </c>
      <c r="K23" s="38"/>
      <c r="L23" s="1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Z23" s="129" t="s">
        <v>2541</v>
      </c>
      <c r="BA23" s="129" t="s">
        <v>2541</v>
      </c>
      <c r="BB23" s="129" t="s">
        <v>28</v>
      </c>
      <c r="BC23" s="129" t="s">
        <v>2542</v>
      </c>
      <c r="BD23" s="129" t="s">
        <v>138</v>
      </c>
    </row>
    <row r="24" spans="1:56" s="2" customFormat="1" ht="18" customHeight="1">
      <c r="A24" s="38"/>
      <c r="B24" s="44"/>
      <c r="C24" s="38"/>
      <c r="D24" s="38"/>
      <c r="E24" s="140" t="str">
        <f>IF('Rekapitulace stavby'!E20="","",'Rekapitulace stavby'!E20)</f>
        <v xml:space="preserve"> </v>
      </c>
      <c r="F24" s="38"/>
      <c r="G24" s="38"/>
      <c r="H24" s="38"/>
      <c r="I24" s="141" t="s">
        <v>30</v>
      </c>
      <c r="J24" s="140" t="str">
        <f>IF('Rekapitulace stavby'!AN20="","",'Rekapitulace stavby'!AN20)</f>
        <v/>
      </c>
      <c r="K24" s="38"/>
      <c r="L24" s="1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Z24" s="129" t="s">
        <v>2543</v>
      </c>
      <c r="BA24" s="129" t="s">
        <v>2543</v>
      </c>
      <c r="BB24" s="129" t="s">
        <v>28</v>
      </c>
      <c r="BC24" s="129" t="s">
        <v>2544</v>
      </c>
      <c r="BD24" s="129" t="s">
        <v>138</v>
      </c>
    </row>
    <row r="25" spans="1:56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137"/>
      <c r="J25" s="38"/>
      <c r="K25" s="38"/>
      <c r="L25" s="1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Z25" s="129" t="s">
        <v>2545</v>
      </c>
      <c r="BA25" s="129" t="s">
        <v>2545</v>
      </c>
      <c r="BB25" s="129" t="s">
        <v>28</v>
      </c>
      <c r="BC25" s="129" t="s">
        <v>2546</v>
      </c>
      <c r="BD25" s="129" t="s">
        <v>138</v>
      </c>
    </row>
    <row r="26" spans="1:56" s="2" customFormat="1" ht="12" customHeight="1">
      <c r="A26" s="38"/>
      <c r="B26" s="44"/>
      <c r="C26" s="38"/>
      <c r="D26" s="135" t="s">
        <v>38</v>
      </c>
      <c r="E26" s="38"/>
      <c r="F26" s="38"/>
      <c r="G26" s="38"/>
      <c r="H26" s="38"/>
      <c r="I26" s="137"/>
      <c r="J26" s="38"/>
      <c r="K26" s="38"/>
      <c r="L26" s="1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Z26" s="129" t="s">
        <v>2547</v>
      </c>
      <c r="BA26" s="129" t="s">
        <v>2547</v>
      </c>
      <c r="BB26" s="129" t="s">
        <v>28</v>
      </c>
      <c r="BC26" s="129" t="s">
        <v>2548</v>
      </c>
      <c r="BD26" s="129" t="s">
        <v>138</v>
      </c>
    </row>
    <row r="27" spans="1:56" s="8" customFormat="1" ht="16.5" customHeight="1">
      <c r="A27" s="143"/>
      <c r="B27" s="144"/>
      <c r="C27" s="143"/>
      <c r="D27" s="143"/>
      <c r="E27" s="145" t="s">
        <v>28</v>
      </c>
      <c r="F27" s="145"/>
      <c r="G27" s="145"/>
      <c r="H27" s="145"/>
      <c r="I27" s="146"/>
      <c r="J27" s="143"/>
      <c r="K27" s="143"/>
      <c r="L27" s="147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Z27" s="148" t="s">
        <v>2549</v>
      </c>
      <c r="BA27" s="148" t="s">
        <v>2549</v>
      </c>
      <c r="BB27" s="148" t="s">
        <v>28</v>
      </c>
      <c r="BC27" s="148" t="s">
        <v>2550</v>
      </c>
      <c r="BD27" s="148" t="s">
        <v>138</v>
      </c>
    </row>
    <row r="28" spans="1:56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137"/>
      <c r="J28" s="38"/>
      <c r="K28" s="38"/>
      <c r="L28" s="1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Z28" s="129" t="s">
        <v>2551</v>
      </c>
      <c r="BA28" s="129" t="s">
        <v>2551</v>
      </c>
      <c r="BB28" s="129" t="s">
        <v>28</v>
      </c>
      <c r="BC28" s="129" t="s">
        <v>2552</v>
      </c>
      <c r="BD28" s="129" t="s">
        <v>138</v>
      </c>
    </row>
    <row r="29" spans="1:56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50"/>
      <c r="J29" s="149"/>
      <c r="K29" s="149"/>
      <c r="L29" s="1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Z29" s="129" t="s">
        <v>2553</v>
      </c>
      <c r="BA29" s="129" t="s">
        <v>2553</v>
      </c>
      <c r="BB29" s="129" t="s">
        <v>28</v>
      </c>
      <c r="BC29" s="129" t="s">
        <v>2554</v>
      </c>
      <c r="BD29" s="129" t="s">
        <v>138</v>
      </c>
    </row>
    <row r="30" spans="1:56" s="2" customFormat="1" ht="25.4" customHeight="1">
      <c r="A30" s="38"/>
      <c r="B30" s="44"/>
      <c r="C30" s="38"/>
      <c r="D30" s="151" t="s">
        <v>40</v>
      </c>
      <c r="E30" s="38"/>
      <c r="F30" s="38"/>
      <c r="G30" s="38"/>
      <c r="H30" s="38"/>
      <c r="I30" s="137"/>
      <c r="J30" s="152">
        <f>ROUND(J93,2)</f>
        <v>0</v>
      </c>
      <c r="K30" s="38"/>
      <c r="L30" s="1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Z30" s="129" t="s">
        <v>2555</v>
      </c>
      <c r="BA30" s="129" t="s">
        <v>2555</v>
      </c>
      <c r="BB30" s="129" t="s">
        <v>28</v>
      </c>
      <c r="BC30" s="129" t="s">
        <v>2556</v>
      </c>
      <c r="BD30" s="129" t="s">
        <v>138</v>
      </c>
    </row>
    <row r="31" spans="1:56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50"/>
      <c r="J31" s="149"/>
      <c r="K31" s="149"/>
      <c r="L31" s="1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Z31" s="129" t="s">
        <v>2557</v>
      </c>
      <c r="BA31" s="129" t="s">
        <v>2557</v>
      </c>
      <c r="BB31" s="129" t="s">
        <v>28</v>
      </c>
      <c r="BC31" s="129" t="s">
        <v>2558</v>
      </c>
      <c r="BD31" s="129" t="s">
        <v>138</v>
      </c>
    </row>
    <row r="32" spans="1:56" s="2" customFormat="1" ht="14.4" customHeight="1">
      <c r="A32" s="38"/>
      <c r="B32" s="44"/>
      <c r="C32" s="38"/>
      <c r="D32" s="38"/>
      <c r="E32" s="38"/>
      <c r="F32" s="153" t="s">
        <v>42</v>
      </c>
      <c r="G32" s="38"/>
      <c r="H32" s="38"/>
      <c r="I32" s="154" t="s">
        <v>41</v>
      </c>
      <c r="J32" s="153" t="s">
        <v>43</v>
      </c>
      <c r="K32" s="38"/>
      <c r="L32" s="1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Z32" s="129" t="s">
        <v>2559</v>
      </c>
      <c r="BA32" s="129" t="s">
        <v>2559</v>
      </c>
      <c r="BB32" s="129" t="s">
        <v>28</v>
      </c>
      <c r="BC32" s="129" t="s">
        <v>2560</v>
      </c>
      <c r="BD32" s="129" t="s">
        <v>138</v>
      </c>
    </row>
    <row r="33" spans="1:56" s="2" customFormat="1" ht="14.4" customHeight="1">
      <c r="A33" s="38"/>
      <c r="B33" s="44"/>
      <c r="C33" s="38"/>
      <c r="D33" s="155" t="s">
        <v>44</v>
      </c>
      <c r="E33" s="135" t="s">
        <v>45</v>
      </c>
      <c r="F33" s="156">
        <f>ROUND((SUM(BE93:BE889)),2)</f>
        <v>0</v>
      </c>
      <c r="G33" s="38"/>
      <c r="H33" s="38"/>
      <c r="I33" s="157">
        <v>0.21</v>
      </c>
      <c r="J33" s="156">
        <f>ROUND(((SUM(BE93:BE889))*I33),2)</f>
        <v>0</v>
      </c>
      <c r="K33" s="38"/>
      <c r="L33" s="1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Z33" s="129" t="s">
        <v>2561</v>
      </c>
      <c r="BA33" s="129" t="s">
        <v>2561</v>
      </c>
      <c r="BB33" s="129" t="s">
        <v>28</v>
      </c>
      <c r="BC33" s="129" t="s">
        <v>2562</v>
      </c>
      <c r="BD33" s="129" t="s">
        <v>138</v>
      </c>
    </row>
    <row r="34" spans="1:56" s="2" customFormat="1" ht="14.4" customHeight="1">
      <c r="A34" s="38"/>
      <c r="B34" s="44"/>
      <c r="C34" s="38"/>
      <c r="D34" s="38"/>
      <c r="E34" s="135" t="s">
        <v>46</v>
      </c>
      <c r="F34" s="156">
        <f>ROUND((SUM(BF93:BF889)),2)</f>
        <v>0</v>
      </c>
      <c r="G34" s="38"/>
      <c r="H34" s="38"/>
      <c r="I34" s="157">
        <v>0.15</v>
      </c>
      <c r="J34" s="156">
        <f>ROUND(((SUM(BF93:BF889))*I34),2)</f>
        <v>0</v>
      </c>
      <c r="K34" s="38"/>
      <c r="L34" s="1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Z34" s="129" t="s">
        <v>2563</v>
      </c>
      <c r="BA34" s="129" t="s">
        <v>2563</v>
      </c>
      <c r="BB34" s="129" t="s">
        <v>28</v>
      </c>
      <c r="BC34" s="129" t="s">
        <v>2564</v>
      </c>
      <c r="BD34" s="129" t="s">
        <v>138</v>
      </c>
    </row>
    <row r="35" spans="1:56" s="2" customFormat="1" ht="14.4" customHeight="1" hidden="1">
      <c r="A35" s="38"/>
      <c r="B35" s="44"/>
      <c r="C35" s="38"/>
      <c r="D35" s="38"/>
      <c r="E35" s="135" t="s">
        <v>47</v>
      </c>
      <c r="F35" s="156">
        <f>ROUND((SUM(BG93:BG889)),2)</f>
        <v>0</v>
      </c>
      <c r="G35" s="38"/>
      <c r="H35" s="38"/>
      <c r="I35" s="157">
        <v>0.21</v>
      </c>
      <c r="J35" s="156">
        <f>0</f>
        <v>0</v>
      </c>
      <c r="K35" s="38"/>
      <c r="L35" s="1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Z35" s="129" t="s">
        <v>2565</v>
      </c>
      <c r="BA35" s="129" t="s">
        <v>2565</v>
      </c>
      <c r="BB35" s="129" t="s">
        <v>28</v>
      </c>
      <c r="BC35" s="129" t="s">
        <v>2564</v>
      </c>
      <c r="BD35" s="129" t="s">
        <v>138</v>
      </c>
    </row>
    <row r="36" spans="1:56" s="2" customFormat="1" ht="14.4" customHeight="1" hidden="1">
      <c r="A36" s="38"/>
      <c r="B36" s="44"/>
      <c r="C36" s="38"/>
      <c r="D36" s="38"/>
      <c r="E36" s="135" t="s">
        <v>48</v>
      </c>
      <c r="F36" s="156">
        <f>ROUND((SUM(BH93:BH889)),2)</f>
        <v>0</v>
      </c>
      <c r="G36" s="38"/>
      <c r="H36" s="38"/>
      <c r="I36" s="157">
        <v>0.15</v>
      </c>
      <c r="J36" s="156">
        <f>0</f>
        <v>0</v>
      </c>
      <c r="K36" s="38"/>
      <c r="L36" s="1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Z36" s="129" t="s">
        <v>2566</v>
      </c>
      <c r="BA36" s="129" t="s">
        <v>2566</v>
      </c>
      <c r="BB36" s="129" t="s">
        <v>28</v>
      </c>
      <c r="BC36" s="129" t="s">
        <v>2567</v>
      </c>
      <c r="BD36" s="129" t="s">
        <v>138</v>
      </c>
    </row>
    <row r="37" spans="1:56" s="2" customFormat="1" ht="14.4" customHeight="1" hidden="1">
      <c r="A37" s="38"/>
      <c r="B37" s="44"/>
      <c r="C37" s="38"/>
      <c r="D37" s="38"/>
      <c r="E37" s="135" t="s">
        <v>49</v>
      </c>
      <c r="F37" s="156">
        <f>ROUND((SUM(BI93:BI889)),2)</f>
        <v>0</v>
      </c>
      <c r="G37" s="38"/>
      <c r="H37" s="38"/>
      <c r="I37" s="157">
        <v>0</v>
      </c>
      <c r="J37" s="156">
        <f>0</f>
        <v>0</v>
      </c>
      <c r="K37" s="38"/>
      <c r="L37" s="1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Z37" s="129" t="s">
        <v>2568</v>
      </c>
      <c r="BA37" s="129" t="s">
        <v>2568</v>
      </c>
      <c r="BB37" s="129" t="s">
        <v>28</v>
      </c>
      <c r="BC37" s="129" t="s">
        <v>2562</v>
      </c>
      <c r="BD37" s="129" t="s">
        <v>138</v>
      </c>
    </row>
    <row r="38" spans="1:56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137"/>
      <c r="J38" s="38"/>
      <c r="K38" s="38"/>
      <c r="L38" s="1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Z38" s="129" t="s">
        <v>2569</v>
      </c>
      <c r="BA38" s="129" t="s">
        <v>2569</v>
      </c>
      <c r="BB38" s="129" t="s">
        <v>28</v>
      </c>
      <c r="BC38" s="129" t="s">
        <v>6</v>
      </c>
      <c r="BD38" s="129" t="s">
        <v>138</v>
      </c>
    </row>
    <row r="39" spans="1:56" s="2" customFormat="1" ht="25.4" customHeight="1">
      <c r="A39" s="38"/>
      <c r="B39" s="44"/>
      <c r="C39" s="158"/>
      <c r="D39" s="159" t="s">
        <v>50</v>
      </c>
      <c r="E39" s="160"/>
      <c r="F39" s="160"/>
      <c r="G39" s="161" t="s">
        <v>51</v>
      </c>
      <c r="H39" s="162" t="s">
        <v>52</v>
      </c>
      <c r="I39" s="163"/>
      <c r="J39" s="164">
        <f>SUM(J30:J37)</f>
        <v>0</v>
      </c>
      <c r="K39" s="165"/>
      <c r="L39" s="1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Z39" s="129" t="s">
        <v>2570</v>
      </c>
      <c r="BA39" s="129" t="s">
        <v>2570</v>
      </c>
      <c r="BB39" s="129" t="s">
        <v>28</v>
      </c>
      <c r="BC39" s="129" t="s">
        <v>2571</v>
      </c>
      <c r="BD39" s="129" t="s">
        <v>138</v>
      </c>
    </row>
    <row r="40" spans="1:56" s="2" customFormat="1" ht="14.4" customHeight="1">
      <c r="A40" s="38"/>
      <c r="B40" s="166"/>
      <c r="C40" s="167"/>
      <c r="D40" s="167"/>
      <c r="E40" s="167"/>
      <c r="F40" s="167"/>
      <c r="G40" s="167"/>
      <c r="H40" s="167"/>
      <c r="I40" s="168"/>
      <c r="J40" s="167"/>
      <c r="K40" s="167"/>
      <c r="L40" s="1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Z40" s="129" t="s">
        <v>2572</v>
      </c>
      <c r="BA40" s="129" t="s">
        <v>2572</v>
      </c>
      <c r="BB40" s="129" t="s">
        <v>28</v>
      </c>
      <c r="BC40" s="129" t="s">
        <v>2573</v>
      </c>
      <c r="BD40" s="129" t="s">
        <v>138</v>
      </c>
    </row>
    <row r="41" spans="52:56" ht="12">
      <c r="AZ41" s="129" t="s">
        <v>2574</v>
      </c>
      <c r="BA41" s="129" t="s">
        <v>2574</v>
      </c>
      <c r="BB41" s="129" t="s">
        <v>28</v>
      </c>
      <c r="BC41" s="129" t="s">
        <v>2575</v>
      </c>
      <c r="BD41" s="129" t="s">
        <v>138</v>
      </c>
    </row>
    <row r="42" spans="52:56" ht="12">
      <c r="AZ42" s="129" t="s">
        <v>2576</v>
      </c>
      <c r="BA42" s="129" t="s">
        <v>2576</v>
      </c>
      <c r="BB42" s="129" t="s">
        <v>28</v>
      </c>
      <c r="BC42" s="129" t="s">
        <v>2577</v>
      </c>
      <c r="BD42" s="129" t="s">
        <v>138</v>
      </c>
    </row>
    <row r="43" spans="52:56" ht="12">
      <c r="AZ43" s="129" t="s">
        <v>2578</v>
      </c>
      <c r="BA43" s="129" t="s">
        <v>2578</v>
      </c>
      <c r="BB43" s="129" t="s">
        <v>28</v>
      </c>
      <c r="BC43" s="129" t="s">
        <v>2579</v>
      </c>
      <c r="BD43" s="129" t="s">
        <v>138</v>
      </c>
    </row>
    <row r="44" spans="1:56" s="2" customFormat="1" ht="6.95" customHeight="1">
      <c r="A44" s="38"/>
      <c r="B44" s="169"/>
      <c r="C44" s="170"/>
      <c r="D44" s="170"/>
      <c r="E44" s="170"/>
      <c r="F44" s="170"/>
      <c r="G44" s="170"/>
      <c r="H44" s="170"/>
      <c r="I44" s="171"/>
      <c r="J44" s="170"/>
      <c r="K44" s="170"/>
      <c r="L44" s="1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Z44" s="129" t="s">
        <v>2580</v>
      </c>
      <c r="BA44" s="129" t="s">
        <v>2580</v>
      </c>
      <c r="BB44" s="129" t="s">
        <v>28</v>
      </c>
      <c r="BC44" s="129" t="s">
        <v>6</v>
      </c>
      <c r="BD44" s="129" t="s">
        <v>138</v>
      </c>
    </row>
    <row r="45" spans="1:56" s="2" customFormat="1" ht="24.95" customHeight="1">
      <c r="A45" s="38"/>
      <c r="B45" s="39"/>
      <c r="C45" s="23" t="s">
        <v>218</v>
      </c>
      <c r="D45" s="40"/>
      <c r="E45" s="40"/>
      <c r="F45" s="40"/>
      <c r="G45" s="40"/>
      <c r="H45" s="40"/>
      <c r="I45" s="137"/>
      <c r="J45" s="40"/>
      <c r="K45" s="40"/>
      <c r="L45" s="1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Z45" s="129" t="s">
        <v>2581</v>
      </c>
      <c r="BA45" s="129" t="s">
        <v>2581</v>
      </c>
      <c r="BB45" s="129" t="s">
        <v>28</v>
      </c>
      <c r="BC45" s="129" t="s">
        <v>2582</v>
      </c>
      <c r="BD45" s="129" t="s">
        <v>138</v>
      </c>
    </row>
    <row r="46" spans="1:56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137"/>
      <c r="J46" s="40"/>
      <c r="K46" s="40"/>
      <c r="L46" s="1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Z46" s="129" t="s">
        <v>2583</v>
      </c>
      <c r="BA46" s="129" t="s">
        <v>2583</v>
      </c>
      <c r="BB46" s="129" t="s">
        <v>28</v>
      </c>
      <c r="BC46" s="129" t="s">
        <v>2584</v>
      </c>
      <c r="BD46" s="129" t="s">
        <v>138</v>
      </c>
    </row>
    <row r="47" spans="1:56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137"/>
      <c r="J47" s="40"/>
      <c r="K47" s="40"/>
      <c r="L47" s="1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Z47" s="129" t="s">
        <v>2585</v>
      </c>
      <c r="BA47" s="129" t="s">
        <v>2585</v>
      </c>
      <c r="BB47" s="129" t="s">
        <v>28</v>
      </c>
      <c r="BC47" s="129" t="s">
        <v>138</v>
      </c>
      <c r="BD47" s="129" t="s">
        <v>138</v>
      </c>
    </row>
    <row r="48" spans="1:56" s="2" customFormat="1" ht="16.5" customHeight="1">
      <c r="A48" s="38"/>
      <c r="B48" s="39"/>
      <c r="C48" s="40"/>
      <c r="D48" s="40"/>
      <c r="E48" s="172" t="str">
        <f>E7</f>
        <v>Transform. domova Kamelie Křižanov IV - SO.3 výstavba Měřín DA a DS</v>
      </c>
      <c r="F48" s="32"/>
      <c r="G48" s="32"/>
      <c r="H48" s="32"/>
      <c r="I48" s="137"/>
      <c r="J48" s="40"/>
      <c r="K48" s="40"/>
      <c r="L48" s="1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Z48" s="129" t="s">
        <v>2586</v>
      </c>
      <c r="BA48" s="129" t="s">
        <v>2586</v>
      </c>
      <c r="BB48" s="129" t="s">
        <v>28</v>
      </c>
      <c r="BC48" s="129" t="s">
        <v>82</v>
      </c>
      <c r="BD48" s="129" t="s">
        <v>138</v>
      </c>
    </row>
    <row r="49" spans="1:56" s="2" customFormat="1" ht="12" customHeight="1">
      <c r="A49" s="38"/>
      <c r="B49" s="39"/>
      <c r="C49" s="32" t="s">
        <v>149</v>
      </c>
      <c r="D49" s="40"/>
      <c r="E49" s="40"/>
      <c r="F49" s="40"/>
      <c r="G49" s="40"/>
      <c r="H49" s="40"/>
      <c r="I49" s="137"/>
      <c r="J49" s="40"/>
      <c r="K49" s="40"/>
      <c r="L49" s="1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Z49" s="129" t="s">
        <v>2587</v>
      </c>
      <c r="BA49" s="129" t="s">
        <v>2587</v>
      </c>
      <c r="BB49" s="129" t="s">
        <v>28</v>
      </c>
      <c r="BC49" s="129" t="s">
        <v>385</v>
      </c>
      <c r="BD49" s="129" t="s">
        <v>138</v>
      </c>
    </row>
    <row r="50" spans="1:56" s="2" customFormat="1" ht="16.5" customHeight="1">
      <c r="A50" s="38"/>
      <c r="B50" s="39"/>
      <c r="C50" s="40"/>
      <c r="D50" s="40"/>
      <c r="E50" s="69" t="str">
        <f>E9</f>
        <v>ALFA-26502 - D.1.4.1. - ZTI</v>
      </c>
      <c r="F50" s="40"/>
      <c r="G50" s="40"/>
      <c r="H50" s="40"/>
      <c r="I50" s="137"/>
      <c r="J50" s="40"/>
      <c r="K50" s="40"/>
      <c r="L50" s="1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Z50" s="129" t="s">
        <v>2588</v>
      </c>
      <c r="BA50" s="129" t="s">
        <v>2588</v>
      </c>
      <c r="BB50" s="129" t="s">
        <v>28</v>
      </c>
      <c r="BC50" s="129" t="s">
        <v>376</v>
      </c>
      <c r="BD50" s="129" t="s">
        <v>138</v>
      </c>
    </row>
    <row r="51" spans="1:56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137"/>
      <c r="J51" s="40"/>
      <c r="K51" s="40"/>
      <c r="L51" s="1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Z51" s="129" t="s">
        <v>2589</v>
      </c>
      <c r="BA51" s="129" t="s">
        <v>2589</v>
      </c>
      <c r="BB51" s="129" t="s">
        <v>28</v>
      </c>
      <c r="BC51" s="129" t="s">
        <v>395</v>
      </c>
      <c r="BD51" s="129" t="s">
        <v>138</v>
      </c>
    </row>
    <row r="52" spans="1:56" s="2" customFormat="1" ht="12" customHeight="1">
      <c r="A52" s="38"/>
      <c r="B52" s="39"/>
      <c r="C52" s="32" t="s">
        <v>22</v>
      </c>
      <c r="D52" s="40"/>
      <c r="E52" s="40"/>
      <c r="F52" s="27" t="str">
        <f>F12</f>
        <v>Měřín</v>
      </c>
      <c r="G52" s="40"/>
      <c r="H52" s="40"/>
      <c r="I52" s="141" t="s">
        <v>24</v>
      </c>
      <c r="J52" s="72" t="str">
        <f>IF(J12="","",J12)</f>
        <v>27. 1. 2020</v>
      </c>
      <c r="K52" s="40"/>
      <c r="L52" s="1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Z52" s="129" t="s">
        <v>2590</v>
      </c>
      <c r="BA52" s="129" t="s">
        <v>2590</v>
      </c>
      <c r="BB52" s="129" t="s">
        <v>28</v>
      </c>
      <c r="BC52" s="129" t="s">
        <v>138</v>
      </c>
      <c r="BD52" s="129" t="s">
        <v>138</v>
      </c>
    </row>
    <row r="53" spans="1:56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137"/>
      <c r="J53" s="40"/>
      <c r="K53" s="40"/>
      <c r="L53" s="1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Z53" s="129" t="s">
        <v>2591</v>
      </c>
      <c r="BA53" s="129" t="s">
        <v>2591</v>
      </c>
      <c r="BB53" s="129" t="s">
        <v>28</v>
      </c>
      <c r="BC53" s="129" t="s">
        <v>405</v>
      </c>
      <c r="BD53" s="129" t="s">
        <v>138</v>
      </c>
    </row>
    <row r="54" spans="1:56" s="2" customFormat="1" ht="40.05" customHeight="1">
      <c r="A54" s="38"/>
      <c r="B54" s="39"/>
      <c r="C54" s="32" t="s">
        <v>26</v>
      </c>
      <c r="D54" s="40"/>
      <c r="E54" s="40"/>
      <c r="F54" s="27" t="str">
        <f>E15</f>
        <v>Kraj Výsočina, Žižkova57, Jihlava</v>
      </c>
      <c r="G54" s="40"/>
      <c r="H54" s="40"/>
      <c r="I54" s="141" t="s">
        <v>33</v>
      </c>
      <c r="J54" s="36" t="str">
        <f>E21</f>
        <v>Atelier Alfa, spol. s r.o., Brněnská 48, Jihlava</v>
      </c>
      <c r="K54" s="40"/>
      <c r="L54" s="1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Z54" s="129" t="s">
        <v>2592</v>
      </c>
      <c r="BA54" s="129" t="s">
        <v>2592</v>
      </c>
      <c r="BB54" s="129" t="s">
        <v>28</v>
      </c>
      <c r="BC54" s="129" t="s">
        <v>138</v>
      </c>
      <c r="BD54" s="129" t="s">
        <v>138</v>
      </c>
    </row>
    <row r="55" spans="1:56" s="2" customFormat="1" ht="15.15" customHeight="1">
      <c r="A55" s="38"/>
      <c r="B55" s="39"/>
      <c r="C55" s="32" t="s">
        <v>31</v>
      </c>
      <c r="D55" s="40"/>
      <c r="E55" s="40"/>
      <c r="F55" s="27" t="str">
        <f>IF(E18="","",E18)</f>
        <v>Vyplň údaj</v>
      </c>
      <c r="G55" s="40"/>
      <c r="H55" s="40"/>
      <c r="I55" s="141" t="s">
        <v>36</v>
      </c>
      <c r="J55" s="36" t="str">
        <f>E24</f>
        <v xml:space="preserve"> </v>
      </c>
      <c r="K55" s="40"/>
      <c r="L55" s="1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Z55" s="129" t="s">
        <v>2593</v>
      </c>
      <c r="BA55" s="129" t="s">
        <v>2593</v>
      </c>
      <c r="BB55" s="129" t="s">
        <v>28</v>
      </c>
      <c r="BC55" s="129" t="s">
        <v>138</v>
      </c>
      <c r="BD55" s="129" t="s">
        <v>138</v>
      </c>
    </row>
    <row r="56" spans="1:56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137"/>
      <c r="J56" s="40"/>
      <c r="K56" s="40"/>
      <c r="L56" s="1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Z56" s="129" t="s">
        <v>2594</v>
      </c>
      <c r="BA56" s="129" t="s">
        <v>2594</v>
      </c>
      <c r="BB56" s="129" t="s">
        <v>28</v>
      </c>
      <c r="BC56" s="129" t="s">
        <v>385</v>
      </c>
      <c r="BD56" s="129" t="s">
        <v>138</v>
      </c>
    </row>
    <row r="57" spans="1:56" s="2" customFormat="1" ht="29.25" customHeight="1">
      <c r="A57" s="38"/>
      <c r="B57" s="39"/>
      <c r="C57" s="173" t="s">
        <v>243</v>
      </c>
      <c r="D57" s="174"/>
      <c r="E57" s="174"/>
      <c r="F57" s="174"/>
      <c r="G57" s="174"/>
      <c r="H57" s="174"/>
      <c r="I57" s="175"/>
      <c r="J57" s="176" t="s">
        <v>244</v>
      </c>
      <c r="K57" s="174"/>
      <c r="L57" s="1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Z57" s="129" t="s">
        <v>2595</v>
      </c>
      <c r="BA57" s="129" t="s">
        <v>2595</v>
      </c>
      <c r="BB57" s="129" t="s">
        <v>28</v>
      </c>
      <c r="BC57" s="129" t="s">
        <v>376</v>
      </c>
      <c r="BD57" s="129" t="s">
        <v>138</v>
      </c>
    </row>
    <row r="58" spans="1:56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137"/>
      <c r="J58" s="40"/>
      <c r="K58" s="40"/>
      <c r="L58" s="1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Z58" s="129" t="s">
        <v>2596</v>
      </c>
      <c r="BA58" s="129" t="s">
        <v>2596</v>
      </c>
      <c r="BB58" s="129" t="s">
        <v>28</v>
      </c>
      <c r="BC58" s="129" t="s">
        <v>405</v>
      </c>
      <c r="BD58" s="129" t="s">
        <v>138</v>
      </c>
    </row>
    <row r="59" spans="1:56" s="2" customFormat="1" ht="22.8" customHeight="1">
      <c r="A59" s="38"/>
      <c r="B59" s="39"/>
      <c r="C59" s="177" t="s">
        <v>72</v>
      </c>
      <c r="D59" s="40"/>
      <c r="E59" s="40"/>
      <c r="F59" s="40"/>
      <c r="G59" s="40"/>
      <c r="H59" s="40"/>
      <c r="I59" s="137"/>
      <c r="J59" s="102">
        <f>J93</f>
        <v>0</v>
      </c>
      <c r="K59" s="40"/>
      <c r="L59" s="1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84</v>
      </c>
      <c r="AZ59" s="129" t="s">
        <v>2597</v>
      </c>
      <c r="BA59" s="129" t="s">
        <v>2597</v>
      </c>
      <c r="BB59" s="129" t="s">
        <v>28</v>
      </c>
      <c r="BC59" s="129" t="s">
        <v>405</v>
      </c>
      <c r="BD59" s="129" t="s">
        <v>138</v>
      </c>
    </row>
    <row r="60" spans="1:56" s="9" customFormat="1" ht="24.95" customHeight="1">
      <c r="A60" s="9"/>
      <c r="B60" s="178"/>
      <c r="C60" s="179"/>
      <c r="D60" s="180" t="s">
        <v>251</v>
      </c>
      <c r="E60" s="181"/>
      <c r="F60" s="181"/>
      <c r="G60" s="181"/>
      <c r="H60" s="181"/>
      <c r="I60" s="182"/>
      <c r="J60" s="183">
        <f>J94</f>
        <v>0</v>
      </c>
      <c r="K60" s="179"/>
      <c r="L60" s="184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Z60" s="185" t="s">
        <v>2598</v>
      </c>
      <c r="BA60" s="185" t="s">
        <v>2598</v>
      </c>
      <c r="BB60" s="185" t="s">
        <v>28</v>
      </c>
      <c r="BC60" s="185" t="s">
        <v>138</v>
      </c>
      <c r="BD60" s="185" t="s">
        <v>138</v>
      </c>
    </row>
    <row r="61" spans="1:56" s="9" customFormat="1" ht="24.95" customHeight="1">
      <c r="A61" s="9"/>
      <c r="B61" s="178"/>
      <c r="C61" s="179"/>
      <c r="D61" s="180" t="s">
        <v>260</v>
      </c>
      <c r="E61" s="181"/>
      <c r="F61" s="181"/>
      <c r="G61" s="181"/>
      <c r="H61" s="181"/>
      <c r="I61" s="182"/>
      <c r="J61" s="183">
        <f>J167</f>
        <v>0</v>
      </c>
      <c r="K61" s="179"/>
      <c r="L61" s="184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Z61" s="185" t="s">
        <v>2599</v>
      </c>
      <c r="BA61" s="185" t="s">
        <v>2599</v>
      </c>
      <c r="BB61" s="185" t="s">
        <v>28</v>
      </c>
      <c r="BC61" s="185" t="s">
        <v>138</v>
      </c>
      <c r="BD61" s="185" t="s">
        <v>138</v>
      </c>
    </row>
    <row r="62" spans="1:56" s="9" customFormat="1" ht="24.95" customHeight="1">
      <c r="A62" s="9"/>
      <c r="B62" s="178"/>
      <c r="C62" s="179"/>
      <c r="D62" s="180" t="s">
        <v>265</v>
      </c>
      <c r="E62" s="181"/>
      <c r="F62" s="181"/>
      <c r="G62" s="181"/>
      <c r="H62" s="181"/>
      <c r="I62" s="182"/>
      <c r="J62" s="183">
        <f>J171</f>
        <v>0</v>
      </c>
      <c r="K62" s="179"/>
      <c r="L62" s="184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Z62" s="185" t="s">
        <v>2600</v>
      </c>
      <c r="BA62" s="185" t="s">
        <v>2600</v>
      </c>
      <c r="BB62" s="185" t="s">
        <v>28</v>
      </c>
      <c r="BC62" s="185" t="s">
        <v>228</v>
      </c>
      <c r="BD62" s="185" t="s">
        <v>138</v>
      </c>
    </row>
    <row r="63" spans="1:56" s="9" customFormat="1" ht="24.95" customHeight="1">
      <c r="A63" s="9"/>
      <c r="B63" s="178"/>
      <c r="C63" s="179"/>
      <c r="D63" s="180" t="s">
        <v>274</v>
      </c>
      <c r="E63" s="181"/>
      <c r="F63" s="181"/>
      <c r="G63" s="181"/>
      <c r="H63" s="181"/>
      <c r="I63" s="182"/>
      <c r="J63" s="183">
        <f>J180</f>
        <v>0</v>
      </c>
      <c r="K63" s="179"/>
      <c r="L63" s="184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Z63" s="185" t="s">
        <v>2601</v>
      </c>
      <c r="BA63" s="185" t="s">
        <v>2601</v>
      </c>
      <c r="BB63" s="185" t="s">
        <v>28</v>
      </c>
      <c r="BC63" s="185" t="s">
        <v>138</v>
      </c>
      <c r="BD63" s="185" t="s">
        <v>138</v>
      </c>
    </row>
    <row r="64" spans="1:56" s="9" customFormat="1" ht="24.95" customHeight="1">
      <c r="A64" s="9"/>
      <c r="B64" s="178"/>
      <c r="C64" s="179"/>
      <c r="D64" s="180" t="s">
        <v>277</v>
      </c>
      <c r="E64" s="181"/>
      <c r="F64" s="181"/>
      <c r="G64" s="181"/>
      <c r="H64" s="181"/>
      <c r="I64" s="182"/>
      <c r="J64" s="183">
        <f>J231</f>
        <v>0</v>
      </c>
      <c r="K64" s="179"/>
      <c r="L64" s="184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Z64" s="185" t="s">
        <v>2602</v>
      </c>
      <c r="BA64" s="185" t="s">
        <v>2602</v>
      </c>
      <c r="BB64" s="185" t="s">
        <v>28</v>
      </c>
      <c r="BC64" s="185" t="s">
        <v>138</v>
      </c>
      <c r="BD64" s="185" t="s">
        <v>138</v>
      </c>
    </row>
    <row r="65" spans="1:56" s="9" customFormat="1" ht="24.95" customHeight="1">
      <c r="A65" s="9"/>
      <c r="B65" s="178"/>
      <c r="C65" s="179"/>
      <c r="D65" s="180" t="s">
        <v>2603</v>
      </c>
      <c r="E65" s="181"/>
      <c r="F65" s="181"/>
      <c r="G65" s="181"/>
      <c r="H65" s="181"/>
      <c r="I65" s="182"/>
      <c r="J65" s="183">
        <f>J373</f>
        <v>0</v>
      </c>
      <c r="K65" s="179"/>
      <c r="L65" s="184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Z65" s="185" t="s">
        <v>2604</v>
      </c>
      <c r="BA65" s="185" t="s">
        <v>2604</v>
      </c>
      <c r="BB65" s="185" t="s">
        <v>28</v>
      </c>
      <c r="BC65" s="185" t="s">
        <v>82</v>
      </c>
      <c r="BD65" s="185" t="s">
        <v>138</v>
      </c>
    </row>
    <row r="66" spans="1:56" s="9" customFormat="1" ht="24.95" customHeight="1">
      <c r="A66" s="9"/>
      <c r="B66" s="178"/>
      <c r="C66" s="179"/>
      <c r="D66" s="180" t="s">
        <v>2605</v>
      </c>
      <c r="E66" s="181"/>
      <c r="F66" s="181"/>
      <c r="G66" s="181"/>
      <c r="H66" s="181"/>
      <c r="I66" s="182"/>
      <c r="J66" s="183">
        <f>J555</f>
        <v>0</v>
      </c>
      <c r="K66" s="179"/>
      <c r="L66" s="184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Z66" s="185" t="s">
        <v>2606</v>
      </c>
      <c r="BA66" s="185" t="s">
        <v>2606</v>
      </c>
      <c r="BB66" s="185" t="s">
        <v>28</v>
      </c>
      <c r="BC66" s="185" t="s">
        <v>138</v>
      </c>
      <c r="BD66" s="185" t="s">
        <v>138</v>
      </c>
    </row>
    <row r="67" spans="1:56" s="9" customFormat="1" ht="24.95" customHeight="1">
      <c r="A67" s="9"/>
      <c r="B67" s="178"/>
      <c r="C67" s="179"/>
      <c r="D67" s="180" t="s">
        <v>2607</v>
      </c>
      <c r="E67" s="181"/>
      <c r="F67" s="181"/>
      <c r="G67" s="181"/>
      <c r="H67" s="181"/>
      <c r="I67" s="182"/>
      <c r="J67" s="183">
        <f>J586</f>
        <v>0</v>
      </c>
      <c r="K67" s="179"/>
      <c r="L67" s="184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Z67" s="185" t="s">
        <v>483</v>
      </c>
      <c r="BA67" s="185" t="s">
        <v>483</v>
      </c>
      <c r="BB67" s="185" t="s">
        <v>28</v>
      </c>
      <c r="BC67" s="185" t="s">
        <v>2608</v>
      </c>
      <c r="BD67" s="185" t="s">
        <v>138</v>
      </c>
    </row>
    <row r="68" spans="1:56" s="9" customFormat="1" ht="24.95" customHeight="1">
      <c r="A68" s="9"/>
      <c r="B68" s="178"/>
      <c r="C68" s="179"/>
      <c r="D68" s="180" t="s">
        <v>2609</v>
      </c>
      <c r="E68" s="181"/>
      <c r="F68" s="181"/>
      <c r="G68" s="181"/>
      <c r="H68" s="181"/>
      <c r="I68" s="182"/>
      <c r="J68" s="183">
        <f>J592</f>
        <v>0</v>
      </c>
      <c r="K68" s="179"/>
      <c r="L68" s="184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Z68" s="185" t="s">
        <v>155</v>
      </c>
      <c r="BA68" s="185" t="s">
        <v>155</v>
      </c>
      <c r="BB68" s="185" t="s">
        <v>28</v>
      </c>
      <c r="BC68" s="185" t="s">
        <v>2610</v>
      </c>
      <c r="BD68" s="185" t="s">
        <v>138</v>
      </c>
    </row>
    <row r="69" spans="1:56" s="9" customFormat="1" ht="24.95" customHeight="1">
      <c r="A69" s="9"/>
      <c r="B69" s="178"/>
      <c r="C69" s="179"/>
      <c r="D69" s="180" t="s">
        <v>2611</v>
      </c>
      <c r="E69" s="181"/>
      <c r="F69" s="181"/>
      <c r="G69" s="181"/>
      <c r="H69" s="181"/>
      <c r="I69" s="182"/>
      <c r="J69" s="183">
        <f>J741</f>
        <v>0</v>
      </c>
      <c r="K69" s="179"/>
      <c r="L69" s="184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Z69" s="185" t="s">
        <v>157</v>
      </c>
      <c r="BA69" s="185" t="s">
        <v>157</v>
      </c>
      <c r="BB69" s="185" t="s">
        <v>28</v>
      </c>
      <c r="BC69" s="185" t="s">
        <v>2612</v>
      </c>
      <c r="BD69" s="185" t="s">
        <v>138</v>
      </c>
    </row>
    <row r="70" spans="1:56" s="9" customFormat="1" ht="24.95" customHeight="1">
      <c r="A70" s="9"/>
      <c r="B70" s="178"/>
      <c r="C70" s="179"/>
      <c r="D70" s="180" t="s">
        <v>2613</v>
      </c>
      <c r="E70" s="181"/>
      <c r="F70" s="181"/>
      <c r="G70" s="181"/>
      <c r="H70" s="181"/>
      <c r="I70" s="182"/>
      <c r="J70" s="183">
        <f>J758</f>
        <v>0</v>
      </c>
      <c r="K70" s="179"/>
      <c r="L70" s="184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Z70" s="185" t="s">
        <v>489</v>
      </c>
      <c r="BA70" s="185" t="s">
        <v>489</v>
      </c>
      <c r="BB70" s="185" t="s">
        <v>28</v>
      </c>
      <c r="BC70" s="185" t="s">
        <v>2614</v>
      </c>
      <c r="BD70" s="185" t="s">
        <v>138</v>
      </c>
    </row>
    <row r="71" spans="1:56" s="9" customFormat="1" ht="24.95" customHeight="1">
      <c r="A71" s="9"/>
      <c r="B71" s="178"/>
      <c r="C71" s="179"/>
      <c r="D71" s="180" t="s">
        <v>307</v>
      </c>
      <c r="E71" s="181"/>
      <c r="F71" s="181"/>
      <c r="G71" s="181"/>
      <c r="H71" s="181"/>
      <c r="I71" s="182"/>
      <c r="J71" s="183">
        <f>J762</f>
        <v>0</v>
      </c>
      <c r="K71" s="179"/>
      <c r="L71" s="184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Z71" s="185" t="s">
        <v>491</v>
      </c>
      <c r="BA71" s="185" t="s">
        <v>491</v>
      </c>
      <c r="BB71" s="185" t="s">
        <v>28</v>
      </c>
      <c r="BC71" s="185" t="s">
        <v>2615</v>
      </c>
      <c r="BD71" s="185" t="s">
        <v>138</v>
      </c>
    </row>
    <row r="72" spans="1:56" s="9" customFormat="1" ht="24.95" customHeight="1">
      <c r="A72" s="9"/>
      <c r="B72" s="178"/>
      <c r="C72" s="179"/>
      <c r="D72" s="180" t="s">
        <v>2616</v>
      </c>
      <c r="E72" s="181"/>
      <c r="F72" s="181"/>
      <c r="G72" s="181"/>
      <c r="H72" s="181"/>
      <c r="I72" s="182"/>
      <c r="J72" s="183">
        <f>J768</f>
        <v>0</v>
      </c>
      <c r="K72" s="179"/>
      <c r="L72" s="184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Z72" s="185" t="s">
        <v>2617</v>
      </c>
      <c r="BA72" s="185" t="s">
        <v>2617</v>
      </c>
      <c r="BB72" s="185" t="s">
        <v>28</v>
      </c>
      <c r="BC72" s="185" t="s">
        <v>2618</v>
      </c>
      <c r="BD72" s="185" t="s">
        <v>138</v>
      </c>
    </row>
    <row r="73" spans="1:56" s="9" customFormat="1" ht="24.95" customHeight="1">
      <c r="A73" s="9"/>
      <c r="B73" s="178"/>
      <c r="C73" s="179"/>
      <c r="D73" s="180" t="s">
        <v>2619</v>
      </c>
      <c r="E73" s="181"/>
      <c r="F73" s="181"/>
      <c r="G73" s="181"/>
      <c r="H73" s="181"/>
      <c r="I73" s="182"/>
      <c r="J73" s="183">
        <f>J885</f>
        <v>0</v>
      </c>
      <c r="K73" s="179"/>
      <c r="L73" s="184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Z73" s="185" t="s">
        <v>499</v>
      </c>
      <c r="BA73" s="185" t="s">
        <v>499</v>
      </c>
      <c r="BB73" s="185" t="s">
        <v>28</v>
      </c>
      <c r="BC73" s="185" t="s">
        <v>2620</v>
      </c>
      <c r="BD73" s="185" t="s">
        <v>138</v>
      </c>
    </row>
    <row r="74" spans="1:56" s="2" customFormat="1" ht="21.8" customHeight="1">
      <c r="A74" s="38"/>
      <c r="B74" s="39"/>
      <c r="C74" s="40"/>
      <c r="D74" s="40"/>
      <c r="E74" s="40"/>
      <c r="F74" s="40"/>
      <c r="G74" s="40"/>
      <c r="H74" s="40"/>
      <c r="I74" s="137"/>
      <c r="J74" s="40"/>
      <c r="K74" s="40"/>
      <c r="L74" s="1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Z74" s="129" t="s">
        <v>2621</v>
      </c>
      <c r="BA74" s="129" t="s">
        <v>2621</v>
      </c>
      <c r="BB74" s="129" t="s">
        <v>28</v>
      </c>
      <c r="BC74" s="129" t="s">
        <v>2622</v>
      </c>
      <c r="BD74" s="129" t="s">
        <v>138</v>
      </c>
    </row>
    <row r="75" spans="1:56" s="2" customFormat="1" ht="6.95" customHeight="1">
      <c r="A75" s="38"/>
      <c r="B75" s="59"/>
      <c r="C75" s="60"/>
      <c r="D75" s="60"/>
      <c r="E75" s="60"/>
      <c r="F75" s="60"/>
      <c r="G75" s="60"/>
      <c r="H75" s="60"/>
      <c r="I75" s="168"/>
      <c r="J75" s="60"/>
      <c r="K75" s="60"/>
      <c r="L75" s="1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Z75" s="129" t="s">
        <v>2623</v>
      </c>
      <c r="BA75" s="129" t="s">
        <v>2623</v>
      </c>
      <c r="BB75" s="129" t="s">
        <v>28</v>
      </c>
      <c r="BC75" s="129" t="s">
        <v>2624</v>
      </c>
      <c r="BD75" s="129" t="s">
        <v>138</v>
      </c>
    </row>
    <row r="76" spans="52:56" ht="12">
      <c r="AZ76" s="129" t="s">
        <v>2625</v>
      </c>
      <c r="BA76" s="129" t="s">
        <v>2625</v>
      </c>
      <c r="BB76" s="129" t="s">
        <v>28</v>
      </c>
      <c r="BC76" s="129" t="s">
        <v>2626</v>
      </c>
      <c r="BD76" s="129" t="s">
        <v>138</v>
      </c>
    </row>
    <row r="77" spans="52:56" ht="12">
      <c r="AZ77" s="129" t="s">
        <v>2627</v>
      </c>
      <c r="BA77" s="129" t="s">
        <v>2627</v>
      </c>
      <c r="BB77" s="129" t="s">
        <v>28</v>
      </c>
      <c r="BC77" s="129" t="s">
        <v>2628</v>
      </c>
      <c r="BD77" s="129" t="s">
        <v>138</v>
      </c>
    </row>
    <row r="78" spans="52:56" ht="12">
      <c r="AZ78" s="129" t="s">
        <v>2629</v>
      </c>
      <c r="BA78" s="129" t="s">
        <v>2629</v>
      </c>
      <c r="BB78" s="129" t="s">
        <v>28</v>
      </c>
      <c r="BC78" s="129" t="s">
        <v>2630</v>
      </c>
      <c r="BD78" s="129" t="s">
        <v>138</v>
      </c>
    </row>
    <row r="79" spans="1:56" s="2" customFormat="1" ht="6.95" customHeight="1">
      <c r="A79" s="38"/>
      <c r="B79" s="61"/>
      <c r="C79" s="62"/>
      <c r="D79" s="62"/>
      <c r="E79" s="62"/>
      <c r="F79" s="62"/>
      <c r="G79" s="62"/>
      <c r="H79" s="62"/>
      <c r="I79" s="171"/>
      <c r="J79" s="62"/>
      <c r="K79" s="62"/>
      <c r="L79" s="1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Z79" s="129" t="s">
        <v>586</v>
      </c>
      <c r="BA79" s="129" t="s">
        <v>586</v>
      </c>
      <c r="BB79" s="129" t="s">
        <v>28</v>
      </c>
      <c r="BC79" s="129" t="s">
        <v>2631</v>
      </c>
      <c r="BD79" s="129" t="s">
        <v>138</v>
      </c>
    </row>
    <row r="80" spans="1:56" s="2" customFormat="1" ht="24.95" customHeight="1">
      <c r="A80" s="38"/>
      <c r="B80" s="39"/>
      <c r="C80" s="23" t="s">
        <v>337</v>
      </c>
      <c r="D80" s="40"/>
      <c r="E80" s="40"/>
      <c r="F80" s="40"/>
      <c r="G80" s="40"/>
      <c r="H80" s="40"/>
      <c r="I80" s="137"/>
      <c r="J80" s="40"/>
      <c r="K80" s="40"/>
      <c r="L80" s="1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Z80" s="129" t="s">
        <v>2632</v>
      </c>
      <c r="BA80" s="129" t="s">
        <v>2632</v>
      </c>
      <c r="BB80" s="129" t="s">
        <v>28</v>
      </c>
      <c r="BC80" s="129" t="s">
        <v>2633</v>
      </c>
      <c r="BD80" s="129" t="s">
        <v>138</v>
      </c>
    </row>
    <row r="81" spans="1:56" s="2" customFormat="1" ht="6.95" customHeight="1">
      <c r="A81" s="38"/>
      <c r="B81" s="39"/>
      <c r="C81" s="40"/>
      <c r="D81" s="40"/>
      <c r="E81" s="40"/>
      <c r="F81" s="40"/>
      <c r="G81" s="40"/>
      <c r="H81" s="40"/>
      <c r="I81" s="137"/>
      <c r="J81" s="40"/>
      <c r="K81" s="40"/>
      <c r="L81" s="1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Z81" s="129" t="s">
        <v>2634</v>
      </c>
      <c r="BA81" s="129" t="s">
        <v>2634</v>
      </c>
      <c r="BB81" s="129" t="s">
        <v>28</v>
      </c>
      <c r="BC81" s="129" t="s">
        <v>2635</v>
      </c>
      <c r="BD81" s="129" t="s">
        <v>138</v>
      </c>
    </row>
    <row r="82" spans="1:56" s="2" customFormat="1" ht="12" customHeight="1">
      <c r="A82" s="38"/>
      <c r="B82" s="39"/>
      <c r="C82" s="32" t="s">
        <v>16</v>
      </c>
      <c r="D82" s="40"/>
      <c r="E82" s="40"/>
      <c r="F82" s="40"/>
      <c r="G82" s="40"/>
      <c r="H82" s="40"/>
      <c r="I82" s="137"/>
      <c r="J82" s="40"/>
      <c r="K82" s="40"/>
      <c r="L82" s="1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Z82" s="129" t="s">
        <v>2636</v>
      </c>
      <c r="BA82" s="129" t="s">
        <v>2636</v>
      </c>
      <c r="BB82" s="129" t="s">
        <v>28</v>
      </c>
      <c r="BC82" s="129" t="s">
        <v>2637</v>
      </c>
      <c r="BD82" s="129" t="s">
        <v>138</v>
      </c>
    </row>
    <row r="83" spans="1:56" s="2" customFormat="1" ht="16.5" customHeight="1">
      <c r="A83" s="38"/>
      <c r="B83" s="39"/>
      <c r="C83" s="40"/>
      <c r="D83" s="40"/>
      <c r="E83" s="172" t="str">
        <f>E7</f>
        <v>Transform. domova Kamelie Křižanov IV - SO.3 výstavba Měřín DA a DS</v>
      </c>
      <c r="F83" s="32"/>
      <c r="G83" s="32"/>
      <c r="H83" s="32"/>
      <c r="I83" s="137"/>
      <c r="J83" s="40"/>
      <c r="K83" s="40"/>
      <c r="L83" s="1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Z83" s="129" t="s">
        <v>2638</v>
      </c>
      <c r="BA83" s="129" t="s">
        <v>2638</v>
      </c>
      <c r="BB83" s="129" t="s">
        <v>28</v>
      </c>
      <c r="BC83" s="129" t="s">
        <v>2639</v>
      </c>
      <c r="BD83" s="129" t="s">
        <v>138</v>
      </c>
    </row>
    <row r="84" spans="1:56" s="2" customFormat="1" ht="12" customHeight="1">
      <c r="A84" s="38"/>
      <c r="B84" s="39"/>
      <c r="C84" s="32" t="s">
        <v>149</v>
      </c>
      <c r="D84" s="40"/>
      <c r="E84" s="40"/>
      <c r="F84" s="40"/>
      <c r="G84" s="40"/>
      <c r="H84" s="40"/>
      <c r="I84" s="137"/>
      <c r="J84" s="40"/>
      <c r="K84" s="40"/>
      <c r="L84" s="1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Z84" s="129" t="s">
        <v>2640</v>
      </c>
      <c r="BA84" s="129" t="s">
        <v>2640</v>
      </c>
      <c r="BB84" s="129" t="s">
        <v>28</v>
      </c>
      <c r="BC84" s="129" t="s">
        <v>2641</v>
      </c>
      <c r="BD84" s="129" t="s">
        <v>138</v>
      </c>
    </row>
    <row r="85" spans="1:56" s="2" customFormat="1" ht="16.5" customHeight="1">
      <c r="A85" s="38"/>
      <c r="B85" s="39"/>
      <c r="C85" s="40"/>
      <c r="D85" s="40"/>
      <c r="E85" s="69" t="str">
        <f>E9</f>
        <v>ALFA-26502 - D.1.4.1. - ZTI</v>
      </c>
      <c r="F85" s="40"/>
      <c r="G85" s="40"/>
      <c r="H85" s="40"/>
      <c r="I85" s="137"/>
      <c r="J85" s="40"/>
      <c r="K85" s="40"/>
      <c r="L85" s="1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Z85" s="129" t="s">
        <v>2642</v>
      </c>
      <c r="BA85" s="129" t="s">
        <v>2642</v>
      </c>
      <c r="BB85" s="129" t="s">
        <v>28</v>
      </c>
      <c r="BC85" s="129" t="s">
        <v>2643</v>
      </c>
      <c r="BD85" s="129" t="s">
        <v>138</v>
      </c>
    </row>
    <row r="86" spans="1:56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137"/>
      <c r="J86" s="40"/>
      <c r="K86" s="40"/>
      <c r="L86" s="1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Z86" s="129" t="s">
        <v>2644</v>
      </c>
      <c r="BA86" s="129" t="s">
        <v>2644</v>
      </c>
      <c r="BB86" s="129" t="s">
        <v>28</v>
      </c>
      <c r="BC86" s="129" t="s">
        <v>2645</v>
      </c>
      <c r="BD86" s="129" t="s">
        <v>138</v>
      </c>
    </row>
    <row r="87" spans="1:56" s="2" customFormat="1" ht="12" customHeight="1">
      <c r="A87" s="38"/>
      <c r="B87" s="39"/>
      <c r="C87" s="32" t="s">
        <v>22</v>
      </c>
      <c r="D87" s="40"/>
      <c r="E87" s="40"/>
      <c r="F87" s="27" t="str">
        <f>F12</f>
        <v>Měřín</v>
      </c>
      <c r="G87" s="40"/>
      <c r="H87" s="40"/>
      <c r="I87" s="141" t="s">
        <v>24</v>
      </c>
      <c r="J87" s="72" t="str">
        <f>IF(J12="","",J12)</f>
        <v>27. 1. 2020</v>
      </c>
      <c r="K87" s="40"/>
      <c r="L87" s="1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Z87" s="129" t="s">
        <v>2646</v>
      </c>
      <c r="BA87" s="129" t="s">
        <v>2646</v>
      </c>
      <c r="BB87" s="129" t="s">
        <v>28</v>
      </c>
      <c r="BC87" s="129" t="s">
        <v>2647</v>
      </c>
      <c r="BD87" s="129" t="s">
        <v>138</v>
      </c>
    </row>
    <row r="88" spans="1:56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137"/>
      <c r="J88" s="40"/>
      <c r="K88" s="40"/>
      <c r="L88" s="1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Z88" s="129" t="s">
        <v>2648</v>
      </c>
      <c r="BA88" s="129" t="s">
        <v>2648</v>
      </c>
      <c r="BB88" s="129" t="s">
        <v>28</v>
      </c>
      <c r="BC88" s="129" t="s">
        <v>2649</v>
      </c>
      <c r="BD88" s="129" t="s">
        <v>138</v>
      </c>
    </row>
    <row r="89" spans="1:56" s="2" customFormat="1" ht="40.05" customHeight="1">
      <c r="A89" s="38"/>
      <c r="B89" s="39"/>
      <c r="C89" s="32" t="s">
        <v>26</v>
      </c>
      <c r="D89" s="40"/>
      <c r="E89" s="40"/>
      <c r="F89" s="27" t="str">
        <f>E15</f>
        <v>Kraj Výsočina, Žižkova57, Jihlava</v>
      </c>
      <c r="G89" s="40"/>
      <c r="H89" s="40"/>
      <c r="I89" s="141" t="s">
        <v>33</v>
      </c>
      <c r="J89" s="36" t="str">
        <f>E21</f>
        <v>Atelier Alfa, spol. s r.o., Brněnská 48, Jihlava</v>
      </c>
      <c r="K89" s="40"/>
      <c r="L89" s="1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Z89" s="129" t="s">
        <v>2650</v>
      </c>
      <c r="BA89" s="129" t="s">
        <v>2650</v>
      </c>
      <c r="BB89" s="129" t="s">
        <v>28</v>
      </c>
      <c r="BC89" s="129" t="s">
        <v>2651</v>
      </c>
      <c r="BD89" s="129" t="s">
        <v>138</v>
      </c>
    </row>
    <row r="90" spans="1:56" s="2" customFormat="1" ht="15.15" customHeight="1">
      <c r="A90" s="38"/>
      <c r="B90" s="39"/>
      <c r="C90" s="32" t="s">
        <v>31</v>
      </c>
      <c r="D90" s="40"/>
      <c r="E90" s="40"/>
      <c r="F90" s="27" t="str">
        <f>IF(E18="","",E18)</f>
        <v>Vyplň údaj</v>
      </c>
      <c r="G90" s="40"/>
      <c r="H90" s="40"/>
      <c r="I90" s="141" t="s">
        <v>36</v>
      </c>
      <c r="J90" s="36" t="str">
        <f>E24</f>
        <v xml:space="preserve"> </v>
      </c>
      <c r="K90" s="40"/>
      <c r="L90" s="1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Z90" s="129" t="s">
        <v>2652</v>
      </c>
      <c r="BA90" s="129" t="s">
        <v>2652</v>
      </c>
      <c r="BB90" s="129" t="s">
        <v>28</v>
      </c>
      <c r="BC90" s="129" t="s">
        <v>2653</v>
      </c>
      <c r="BD90" s="129" t="s">
        <v>138</v>
      </c>
    </row>
    <row r="91" spans="1:56" s="2" customFormat="1" ht="10.3" customHeight="1">
      <c r="A91" s="38"/>
      <c r="B91" s="39"/>
      <c r="C91" s="40"/>
      <c r="D91" s="40"/>
      <c r="E91" s="40"/>
      <c r="F91" s="40"/>
      <c r="G91" s="40"/>
      <c r="H91" s="40"/>
      <c r="I91" s="137"/>
      <c r="J91" s="40"/>
      <c r="K91" s="40"/>
      <c r="L91" s="1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Z91" s="129" t="s">
        <v>2654</v>
      </c>
      <c r="BA91" s="129" t="s">
        <v>2654</v>
      </c>
      <c r="BB91" s="129" t="s">
        <v>28</v>
      </c>
      <c r="BC91" s="129" t="s">
        <v>2655</v>
      </c>
      <c r="BD91" s="129" t="s">
        <v>138</v>
      </c>
    </row>
    <row r="92" spans="1:56" s="10" customFormat="1" ht="29.25" customHeight="1">
      <c r="A92" s="186"/>
      <c r="B92" s="187"/>
      <c r="C92" s="188" t="s">
        <v>338</v>
      </c>
      <c r="D92" s="189" t="s">
        <v>59</v>
      </c>
      <c r="E92" s="189" t="s">
        <v>55</v>
      </c>
      <c r="F92" s="189" t="s">
        <v>56</v>
      </c>
      <c r="G92" s="189" t="s">
        <v>339</v>
      </c>
      <c r="H92" s="189" t="s">
        <v>340</v>
      </c>
      <c r="I92" s="190" t="s">
        <v>341</v>
      </c>
      <c r="J92" s="189" t="s">
        <v>244</v>
      </c>
      <c r="K92" s="191" t="s">
        <v>342</v>
      </c>
      <c r="L92" s="192"/>
      <c r="M92" s="92" t="s">
        <v>28</v>
      </c>
      <c r="N92" s="93" t="s">
        <v>44</v>
      </c>
      <c r="O92" s="93" t="s">
        <v>343</v>
      </c>
      <c r="P92" s="93" t="s">
        <v>344</v>
      </c>
      <c r="Q92" s="93" t="s">
        <v>345</v>
      </c>
      <c r="R92" s="93" t="s">
        <v>346</v>
      </c>
      <c r="S92" s="93" t="s">
        <v>347</v>
      </c>
      <c r="T92" s="94" t="s">
        <v>348</v>
      </c>
      <c r="U92" s="186"/>
      <c r="V92" s="186"/>
      <c r="W92" s="186"/>
      <c r="X92" s="186"/>
      <c r="Y92" s="186"/>
      <c r="Z92" s="186"/>
      <c r="AA92" s="186"/>
      <c r="AB92" s="186"/>
      <c r="AC92" s="186"/>
      <c r="AD92" s="186"/>
      <c r="AE92" s="186"/>
      <c r="AZ92" s="148" t="s">
        <v>2656</v>
      </c>
      <c r="BA92" s="148" t="s">
        <v>2656</v>
      </c>
      <c r="BB92" s="148" t="s">
        <v>28</v>
      </c>
      <c r="BC92" s="148" t="s">
        <v>2657</v>
      </c>
      <c r="BD92" s="148" t="s">
        <v>138</v>
      </c>
    </row>
    <row r="93" spans="1:63" s="2" customFormat="1" ht="22.8" customHeight="1">
      <c r="A93" s="38"/>
      <c r="B93" s="39"/>
      <c r="C93" s="99" t="s">
        <v>349</v>
      </c>
      <c r="D93" s="40"/>
      <c r="E93" s="40"/>
      <c r="F93" s="40"/>
      <c r="G93" s="40"/>
      <c r="H93" s="40"/>
      <c r="I93" s="137"/>
      <c r="J93" s="193">
        <f>BK93</f>
        <v>0</v>
      </c>
      <c r="K93" s="40"/>
      <c r="L93" s="44"/>
      <c r="M93" s="95"/>
      <c r="N93" s="194"/>
      <c r="O93" s="96"/>
      <c r="P93" s="195">
        <f>P94+P167+P171+P180+P231+P373+P555+P586+P592+P741+P758+P762+P768+P885</f>
        <v>0</v>
      </c>
      <c r="Q93" s="96"/>
      <c r="R93" s="195">
        <f>R94+R167+R171+R180+R231+R373+R555+R586+R592+R741+R758+R762+R768+R885</f>
        <v>7.203958949999999</v>
      </c>
      <c r="S93" s="96"/>
      <c r="T93" s="196">
        <f>T94+T167+T171+T180+T231+T373+T555+T586+T592+T741+T758+T762+T768+T885</f>
        <v>0</v>
      </c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T93" s="17" t="s">
        <v>73</v>
      </c>
      <c r="AU93" s="17" t="s">
        <v>84</v>
      </c>
      <c r="AZ93" s="129" t="s">
        <v>2658</v>
      </c>
      <c r="BA93" s="129" t="s">
        <v>2658</v>
      </c>
      <c r="BB93" s="129" t="s">
        <v>28</v>
      </c>
      <c r="BC93" s="129" t="s">
        <v>2659</v>
      </c>
      <c r="BD93" s="129" t="s">
        <v>138</v>
      </c>
      <c r="BK93" s="197">
        <f>BK94+BK167+BK171+BK180+BK231+BK373+BK555+BK586+BK592+BK741+BK758+BK762+BK768+BK885</f>
        <v>0</v>
      </c>
    </row>
    <row r="94" spans="1:63" s="11" customFormat="1" ht="25.9" customHeight="1">
      <c r="A94" s="11"/>
      <c r="B94" s="198"/>
      <c r="C94" s="199"/>
      <c r="D94" s="200" t="s">
        <v>73</v>
      </c>
      <c r="E94" s="201" t="s">
        <v>82</v>
      </c>
      <c r="F94" s="201" t="s">
        <v>350</v>
      </c>
      <c r="G94" s="199"/>
      <c r="H94" s="199"/>
      <c r="I94" s="202"/>
      <c r="J94" s="203">
        <f>BK94</f>
        <v>0</v>
      </c>
      <c r="K94" s="199"/>
      <c r="L94" s="204"/>
      <c r="M94" s="205"/>
      <c r="N94" s="206"/>
      <c r="O94" s="206"/>
      <c r="P94" s="207">
        <f>SUM(P95:P166)</f>
        <v>0</v>
      </c>
      <c r="Q94" s="206"/>
      <c r="R94" s="207">
        <f>SUM(R95:R166)</f>
        <v>0</v>
      </c>
      <c r="S94" s="206"/>
      <c r="T94" s="208">
        <f>SUM(T95:T166)</f>
        <v>0</v>
      </c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R94" s="209" t="s">
        <v>228</v>
      </c>
      <c r="AT94" s="210" t="s">
        <v>73</v>
      </c>
      <c r="AU94" s="210" t="s">
        <v>74</v>
      </c>
      <c r="AY94" s="209" t="s">
        <v>351</v>
      </c>
      <c r="AZ94" s="129" t="s">
        <v>2660</v>
      </c>
      <c r="BA94" s="129" t="s">
        <v>2660</v>
      </c>
      <c r="BB94" s="129" t="s">
        <v>28</v>
      </c>
      <c r="BC94" s="129" t="s">
        <v>2661</v>
      </c>
      <c r="BD94" s="129" t="s">
        <v>138</v>
      </c>
      <c r="BK94" s="211">
        <f>SUM(BK95:BK166)</f>
        <v>0</v>
      </c>
    </row>
    <row r="95" spans="1:65" s="2" customFormat="1" ht="21.75" customHeight="1">
      <c r="A95" s="38"/>
      <c r="B95" s="39"/>
      <c r="C95" s="212" t="s">
        <v>82</v>
      </c>
      <c r="D95" s="212" t="s">
        <v>352</v>
      </c>
      <c r="E95" s="213" t="s">
        <v>2662</v>
      </c>
      <c r="F95" s="214" t="s">
        <v>2663</v>
      </c>
      <c r="G95" s="215" t="s">
        <v>355</v>
      </c>
      <c r="H95" s="216">
        <v>18.89</v>
      </c>
      <c r="I95" s="217"/>
      <c r="J95" s="218">
        <f>ROUND(I95*H95,2)</f>
        <v>0</v>
      </c>
      <c r="K95" s="214" t="s">
        <v>28</v>
      </c>
      <c r="L95" s="44"/>
      <c r="M95" s="219" t="s">
        <v>28</v>
      </c>
      <c r="N95" s="220" t="s">
        <v>45</v>
      </c>
      <c r="O95" s="84"/>
      <c r="P95" s="221">
        <f>O95*H95</f>
        <v>0</v>
      </c>
      <c r="Q95" s="221">
        <v>0</v>
      </c>
      <c r="R95" s="221">
        <f>Q95*H95</f>
        <v>0</v>
      </c>
      <c r="S95" s="221">
        <v>0</v>
      </c>
      <c r="T95" s="222">
        <f>S95*H95</f>
        <v>0</v>
      </c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R95" s="223" t="s">
        <v>228</v>
      </c>
      <c r="AT95" s="223" t="s">
        <v>352</v>
      </c>
      <c r="AU95" s="223" t="s">
        <v>82</v>
      </c>
      <c r="AY95" s="17" t="s">
        <v>351</v>
      </c>
      <c r="AZ95" s="129" t="s">
        <v>2664</v>
      </c>
      <c r="BA95" s="129" t="s">
        <v>2664</v>
      </c>
      <c r="BB95" s="129" t="s">
        <v>28</v>
      </c>
      <c r="BC95" s="129" t="s">
        <v>2665</v>
      </c>
      <c r="BD95" s="129" t="s">
        <v>138</v>
      </c>
      <c r="BE95" s="224">
        <f>IF(N95="základní",J95,0)</f>
        <v>0</v>
      </c>
      <c r="BF95" s="224">
        <f>IF(N95="snížená",J95,0)</f>
        <v>0</v>
      </c>
      <c r="BG95" s="224">
        <f>IF(N95="zákl. přenesená",J95,0)</f>
        <v>0</v>
      </c>
      <c r="BH95" s="224">
        <f>IF(N95="sníž. přenesená",J95,0)</f>
        <v>0</v>
      </c>
      <c r="BI95" s="224">
        <f>IF(N95="nulová",J95,0)</f>
        <v>0</v>
      </c>
      <c r="BJ95" s="17" t="s">
        <v>82</v>
      </c>
      <c r="BK95" s="224">
        <f>ROUND(I95*H95,2)</f>
        <v>0</v>
      </c>
      <c r="BL95" s="17" t="s">
        <v>228</v>
      </c>
      <c r="BM95" s="223" t="s">
        <v>2666</v>
      </c>
    </row>
    <row r="96" spans="1:56" s="12" customFormat="1" ht="12">
      <c r="A96" s="12"/>
      <c r="B96" s="225"/>
      <c r="C96" s="226"/>
      <c r="D96" s="227" t="s">
        <v>358</v>
      </c>
      <c r="E96" s="228" t="s">
        <v>28</v>
      </c>
      <c r="F96" s="229" t="s">
        <v>2667</v>
      </c>
      <c r="G96" s="226"/>
      <c r="H96" s="228" t="s">
        <v>28</v>
      </c>
      <c r="I96" s="230"/>
      <c r="J96" s="226"/>
      <c r="K96" s="226"/>
      <c r="L96" s="231"/>
      <c r="M96" s="232"/>
      <c r="N96" s="233"/>
      <c r="O96" s="233"/>
      <c r="P96" s="233"/>
      <c r="Q96" s="233"/>
      <c r="R96" s="233"/>
      <c r="S96" s="233"/>
      <c r="T96" s="234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T96" s="235" t="s">
        <v>358</v>
      </c>
      <c r="AU96" s="235" t="s">
        <v>82</v>
      </c>
      <c r="AV96" s="12" t="s">
        <v>82</v>
      </c>
      <c r="AW96" s="12" t="s">
        <v>35</v>
      </c>
      <c r="AX96" s="12" t="s">
        <v>74</v>
      </c>
      <c r="AY96" s="235" t="s">
        <v>351</v>
      </c>
      <c r="AZ96" s="129" t="s">
        <v>2668</v>
      </c>
      <c r="BA96" s="129" t="s">
        <v>2668</v>
      </c>
      <c r="BB96" s="129" t="s">
        <v>28</v>
      </c>
      <c r="BC96" s="129" t="s">
        <v>2665</v>
      </c>
      <c r="BD96" s="129" t="s">
        <v>138</v>
      </c>
    </row>
    <row r="97" spans="1:56" s="12" customFormat="1" ht="12">
      <c r="A97" s="12"/>
      <c r="B97" s="225"/>
      <c r="C97" s="226"/>
      <c r="D97" s="227" t="s">
        <v>358</v>
      </c>
      <c r="E97" s="228" t="s">
        <v>28</v>
      </c>
      <c r="F97" s="229" t="s">
        <v>2669</v>
      </c>
      <c r="G97" s="226"/>
      <c r="H97" s="228" t="s">
        <v>28</v>
      </c>
      <c r="I97" s="230"/>
      <c r="J97" s="226"/>
      <c r="K97" s="226"/>
      <c r="L97" s="231"/>
      <c r="M97" s="232"/>
      <c r="N97" s="233"/>
      <c r="O97" s="233"/>
      <c r="P97" s="233"/>
      <c r="Q97" s="233"/>
      <c r="R97" s="233"/>
      <c r="S97" s="233"/>
      <c r="T97" s="234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T97" s="235" t="s">
        <v>358</v>
      </c>
      <c r="AU97" s="235" t="s">
        <v>82</v>
      </c>
      <c r="AV97" s="12" t="s">
        <v>82</v>
      </c>
      <c r="AW97" s="12" t="s">
        <v>35</v>
      </c>
      <c r="AX97" s="12" t="s">
        <v>74</v>
      </c>
      <c r="AY97" s="235" t="s">
        <v>351</v>
      </c>
      <c r="AZ97" s="129" t="s">
        <v>2670</v>
      </c>
      <c r="BA97" s="129" t="s">
        <v>2670</v>
      </c>
      <c r="BB97" s="129" t="s">
        <v>28</v>
      </c>
      <c r="BC97" s="129" t="s">
        <v>2643</v>
      </c>
      <c r="BD97" s="129" t="s">
        <v>138</v>
      </c>
    </row>
    <row r="98" spans="1:56" s="13" customFormat="1" ht="12">
      <c r="A98" s="13"/>
      <c r="B98" s="236"/>
      <c r="C98" s="237"/>
      <c r="D98" s="227" t="s">
        <v>358</v>
      </c>
      <c r="E98" s="238" t="s">
        <v>360</v>
      </c>
      <c r="F98" s="239" t="s">
        <v>2671</v>
      </c>
      <c r="G98" s="237"/>
      <c r="H98" s="240">
        <v>0.196</v>
      </c>
      <c r="I98" s="241"/>
      <c r="J98" s="237"/>
      <c r="K98" s="237"/>
      <c r="L98" s="242"/>
      <c r="M98" s="243"/>
      <c r="N98" s="244"/>
      <c r="O98" s="244"/>
      <c r="P98" s="244"/>
      <c r="Q98" s="244"/>
      <c r="R98" s="244"/>
      <c r="S98" s="244"/>
      <c r="T98" s="245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46" t="s">
        <v>358</v>
      </c>
      <c r="AU98" s="246" t="s">
        <v>82</v>
      </c>
      <c r="AV98" s="13" t="s">
        <v>138</v>
      </c>
      <c r="AW98" s="13" t="s">
        <v>35</v>
      </c>
      <c r="AX98" s="13" t="s">
        <v>74</v>
      </c>
      <c r="AY98" s="246" t="s">
        <v>351</v>
      </c>
      <c r="AZ98" s="129" t="s">
        <v>2672</v>
      </c>
      <c r="BA98" s="129" t="s">
        <v>2672</v>
      </c>
      <c r="BB98" s="129" t="s">
        <v>28</v>
      </c>
      <c r="BC98" s="129" t="s">
        <v>2673</v>
      </c>
      <c r="BD98" s="129" t="s">
        <v>138</v>
      </c>
    </row>
    <row r="99" spans="1:56" s="13" customFormat="1" ht="12">
      <c r="A99" s="13"/>
      <c r="B99" s="236"/>
      <c r="C99" s="237"/>
      <c r="D99" s="227" t="s">
        <v>358</v>
      </c>
      <c r="E99" s="238" t="s">
        <v>2498</v>
      </c>
      <c r="F99" s="239" t="s">
        <v>2674</v>
      </c>
      <c r="G99" s="237"/>
      <c r="H99" s="240">
        <v>0.208</v>
      </c>
      <c r="I99" s="241"/>
      <c r="J99" s="237"/>
      <c r="K99" s="237"/>
      <c r="L99" s="242"/>
      <c r="M99" s="243"/>
      <c r="N99" s="244"/>
      <c r="O99" s="244"/>
      <c r="P99" s="244"/>
      <c r="Q99" s="244"/>
      <c r="R99" s="244"/>
      <c r="S99" s="244"/>
      <c r="T99" s="245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46" t="s">
        <v>358</v>
      </c>
      <c r="AU99" s="246" t="s">
        <v>82</v>
      </c>
      <c r="AV99" s="13" t="s">
        <v>138</v>
      </c>
      <c r="AW99" s="13" t="s">
        <v>35</v>
      </c>
      <c r="AX99" s="13" t="s">
        <v>74</v>
      </c>
      <c r="AY99" s="246" t="s">
        <v>351</v>
      </c>
      <c r="AZ99" s="129" t="s">
        <v>2675</v>
      </c>
      <c r="BA99" s="129" t="s">
        <v>2675</v>
      </c>
      <c r="BB99" s="129" t="s">
        <v>28</v>
      </c>
      <c r="BC99" s="129" t="s">
        <v>2676</v>
      </c>
      <c r="BD99" s="129" t="s">
        <v>138</v>
      </c>
    </row>
    <row r="100" spans="1:56" s="13" customFormat="1" ht="12">
      <c r="A100" s="13"/>
      <c r="B100" s="236"/>
      <c r="C100" s="237"/>
      <c r="D100" s="227" t="s">
        <v>358</v>
      </c>
      <c r="E100" s="238" t="s">
        <v>2500</v>
      </c>
      <c r="F100" s="239" t="s">
        <v>2677</v>
      </c>
      <c r="G100" s="237"/>
      <c r="H100" s="240">
        <v>6.19</v>
      </c>
      <c r="I100" s="241"/>
      <c r="J100" s="237"/>
      <c r="K100" s="237"/>
      <c r="L100" s="242"/>
      <c r="M100" s="243"/>
      <c r="N100" s="244"/>
      <c r="O100" s="244"/>
      <c r="P100" s="244"/>
      <c r="Q100" s="244"/>
      <c r="R100" s="244"/>
      <c r="S100" s="244"/>
      <c r="T100" s="245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46" t="s">
        <v>358</v>
      </c>
      <c r="AU100" s="246" t="s">
        <v>82</v>
      </c>
      <c r="AV100" s="13" t="s">
        <v>138</v>
      </c>
      <c r="AW100" s="13" t="s">
        <v>35</v>
      </c>
      <c r="AX100" s="13" t="s">
        <v>74</v>
      </c>
      <c r="AY100" s="246" t="s">
        <v>351</v>
      </c>
      <c r="AZ100" s="129" t="s">
        <v>2678</v>
      </c>
      <c r="BA100" s="129" t="s">
        <v>2678</v>
      </c>
      <c r="BB100" s="129" t="s">
        <v>28</v>
      </c>
      <c r="BC100" s="129" t="s">
        <v>2679</v>
      </c>
      <c r="BD100" s="129" t="s">
        <v>138</v>
      </c>
    </row>
    <row r="101" spans="1:56" s="13" customFormat="1" ht="12">
      <c r="A101" s="13"/>
      <c r="B101" s="236"/>
      <c r="C101" s="237"/>
      <c r="D101" s="227" t="s">
        <v>358</v>
      </c>
      <c r="E101" s="238" t="s">
        <v>2502</v>
      </c>
      <c r="F101" s="239" t="s">
        <v>2680</v>
      </c>
      <c r="G101" s="237"/>
      <c r="H101" s="240">
        <v>0.176</v>
      </c>
      <c r="I101" s="241"/>
      <c r="J101" s="237"/>
      <c r="K101" s="237"/>
      <c r="L101" s="242"/>
      <c r="M101" s="243"/>
      <c r="N101" s="244"/>
      <c r="O101" s="244"/>
      <c r="P101" s="244"/>
      <c r="Q101" s="244"/>
      <c r="R101" s="244"/>
      <c r="S101" s="244"/>
      <c r="T101" s="245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46" t="s">
        <v>358</v>
      </c>
      <c r="AU101" s="246" t="s">
        <v>82</v>
      </c>
      <c r="AV101" s="13" t="s">
        <v>138</v>
      </c>
      <c r="AW101" s="13" t="s">
        <v>35</v>
      </c>
      <c r="AX101" s="13" t="s">
        <v>74</v>
      </c>
      <c r="AY101" s="246" t="s">
        <v>351</v>
      </c>
      <c r="AZ101" s="129" t="s">
        <v>2681</v>
      </c>
      <c r="BA101" s="129" t="s">
        <v>2681</v>
      </c>
      <c r="BB101" s="129" t="s">
        <v>28</v>
      </c>
      <c r="BC101" s="129" t="s">
        <v>2682</v>
      </c>
      <c r="BD101" s="129" t="s">
        <v>138</v>
      </c>
    </row>
    <row r="102" spans="1:56" s="13" customFormat="1" ht="12">
      <c r="A102" s="13"/>
      <c r="B102" s="236"/>
      <c r="C102" s="237"/>
      <c r="D102" s="227" t="s">
        <v>358</v>
      </c>
      <c r="E102" s="238" t="s">
        <v>2504</v>
      </c>
      <c r="F102" s="239" t="s">
        <v>2683</v>
      </c>
      <c r="G102" s="237"/>
      <c r="H102" s="240">
        <v>4.024</v>
      </c>
      <c r="I102" s="241"/>
      <c r="J102" s="237"/>
      <c r="K102" s="237"/>
      <c r="L102" s="242"/>
      <c r="M102" s="243"/>
      <c r="N102" s="244"/>
      <c r="O102" s="244"/>
      <c r="P102" s="244"/>
      <c r="Q102" s="244"/>
      <c r="R102" s="244"/>
      <c r="S102" s="244"/>
      <c r="T102" s="245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46" t="s">
        <v>358</v>
      </c>
      <c r="AU102" s="246" t="s">
        <v>82</v>
      </c>
      <c r="AV102" s="13" t="s">
        <v>138</v>
      </c>
      <c r="AW102" s="13" t="s">
        <v>35</v>
      </c>
      <c r="AX102" s="13" t="s">
        <v>74</v>
      </c>
      <c r="AY102" s="246" t="s">
        <v>351</v>
      </c>
      <c r="AZ102" s="129" t="s">
        <v>2684</v>
      </c>
      <c r="BA102" s="129" t="s">
        <v>2684</v>
      </c>
      <c r="BB102" s="129" t="s">
        <v>28</v>
      </c>
      <c r="BC102" s="129" t="s">
        <v>2685</v>
      </c>
      <c r="BD102" s="129" t="s">
        <v>138</v>
      </c>
    </row>
    <row r="103" spans="1:56" s="13" customFormat="1" ht="12">
      <c r="A103" s="13"/>
      <c r="B103" s="236"/>
      <c r="C103" s="237"/>
      <c r="D103" s="227" t="s">
        <v>358</v>
      </c>
      <c r="E103" s="238" t="s">
        <v>2506</v>
      </c>
      <c r="F103" s="239" t="s">
        <v>2686</v>
      </c>
      <c r="G103" s="237"/>
      <c r="H103" s="240">
        <v>0.15</v>
      </c>
      <c r="I103" s="241"/>
      <c r="J103" s="237"/>
      <c r="K103" s="237"/>
      <c r="L103" s="242"/>
      <c r="M103" s="243"/>
      <c r="N103" s="244"/>
      <c r="O103" s="244"/>
      <c r="P103" s="244"/>
      <c r="Q103" s="244"/>
      <c r="R103" s="244"/>
      <c r="S103" s="244"/>
      <c r="T103" s="245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46" t="s">
        <v>358</v>
      </c>
      <c r="AU103" s="246" t="s">
        <v>82</v>
      </c>
      <c r="AV103" s="13" t="s">
        <v>138</v>
      </c>
      <c r="AW103" s="13" t="s">
        <v>35</v>
      </c>
      <c r="AX103" s="13" t="s">
        <v>74</v>
      </c>
      <c r="AY103" s="246" t="s">
        <v>351</v>
      </c>
      <c r="AZ103" s="129" t="s">
        <v>2687</v>
      </c>
      <c r="BA103" s="129" t="s">
        <v>2687</v>
      </c>
      <c r="BB103" s="129" t="s">
        <v>28</v>
      </c>
      <c r="BC103" s="129" t="s">
        <v>2688</v>
      </c>
      <c r="BD103" s="129" t="s">
        <v>138</v>
      </c>
    </row>
    <row r="104" spans="1:56" s="13" customFormat="1" ht="12">
      <c r="A104" s="13"/>
      <c r="B104" s="236"/>
      <c r="C104" s="237"/>
      <c r="D104" s="227" t="s">
        <v>358</v>
      </c>
      <c r="E104" s="238" t="s">
        <v>2508</v>
      </c>
      <c r="F104" s="239" t="s">
        <v>2689</v>
      </c>
      <c r="G104" s="237"/>
      <c r="H104" s="240">
        <v>0.699</v>
      </c>
      <c r="I104" s="241"/>
      <c r="J104" s="237"/>
      <c r="K104" s="237"/>
      <c r="L104" s="242"/>
      <c r="M104" s="243"/>
      <c r="N104" s="244"/>
      <c r="O104" s="244"/>
      <c r="P104" s="244"/>
      <c r="Q104" s="244"/>
      <c r="R104" s="244"/>
      <c r="S104" s="244"/>
      <c r="T104" s="245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46" t="s">
        <v>358</v>
      </c>
      <c r="AU104" s="246" t="s">
        <v>82</v>
      </c>
      <c r="AV104" s="13" t="s">
        <v>138</v>
      </c>
      <c r="AW104" s="13" t="s">
        <v>35</v>
      </c>
      <c r="AX104" s="13" t="s">
        <v>74</v>
      </c>
      <c r="AY104" s="246" t="s">
        <v>351</v>
      </c>
      <c r="AZ104" s="129" t="s">
        <v>2690</v>
      </c>
      <c r="BA104" s="129" t="s">
        <v>2690</v>
      </c>
      <c r="BB104" s="129" t="s">
        <v>28</v>
      </c>
      <c r="BC104" s="129" t="s">
        <v>2685</v>
      </c>
      <c r="BD104" s="129" t="s">
        <v>138</v>
      </c>
    </row>
    <row r="105" spans="1:56" s="13" customFormat="1" ht="12">
      <c r="A105" s="13"/>
      <c r="B105" s="236"/>
      <c r="C105" s="237"/>
      <c r="D105" s="227" t="s">
        <v>358</v>
      </c>
      <c r="E105" s="238" t="s">
        <v>2510</v>
      </c>
      <c r="F105" s="239" t="s">
        <v>2691</v>
      </c>
      <c r="G105" s="237"/>
      <c r="H105" s="240">
        <v>0.883</v>
      </c>
      <c r="I105" s="241"/>
      <c r="J105" s="237"/>
      <c r="K105" s="237"/>
      <c r="L105" s="242"/>
      <c r="M105" s="243"/>
      <c r="N105" s="244"/>
      <c r="O105" s="244"/>
      <c r="P105" s="244"/>
      <c r="Q105" s="244"/>
      <c r="R105" s="244"/>
      <c r="S105" s="244"/>
      <c r="T105" s="245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46" t="s">
        <v>358</v>
      </c>
      <c r="AU105" s="246" t="s">
        <v>82</v>
      </c>
      <c r="AV105" s="13" t="s">
        <v>138</v>
      </c>
      <c r="AW105" s="13" t="s">
        <v>35</v>
      </c>
      <c r="AX105" s="13" t="s">
        <v>74</v>
      </c>
      <c r="AY105" s="246" t="s">
        <v>351</v>
      </c>
      <c r="AZ105" s="129" t="s">
        <v>2692</v>
      </c>
      <c r="BA105" s="129" t="s">
        <v>2692</v>
      </c>
      <c r="BB105" s="129" t="s">
        <v>28</v>
      </c>
      <c r="BC105" s="129" t="s">
        <v>2693</v>
      </c>
      <c r="BD105" s="129" t="s">
        <v>138</v>
      </c>
    </row>
    <row r="106" spans="1:56" s="13" customFormat="1" ht="12">
      <c r="A106" s="13"/>
      <c r="B106" s="236"/>
      <c r="C106" s="237"/>
      <c r="D106" s="227" t="s">
        <v>358</v>
      </c>
      <c r="E106" s="238" t="s">
        <v>2513</v>
      </c>
      <c r="F106" s="239" t="s">
        <v>2694</v>
      </c>
      <c r="G106" s="237"/>
      <c r="H106" s="240">
        <v>0.237</v>
      </c>
      <c r="I106" s="241"/>
      <c r="J106" s="237"/>
      <c r="K106" s="237"/>
      <c r="L106" s="242"/>
      <c r="M106" s="243"/>
      <c r="N106" s="244"/>
      <c r="O106" s="244"/>
      <c r="P106" s="244"/>
      <c r="Q106" s="244"/>
      <c r="R106" s="244"/>
      <c r="S106" s="244"/>
      <c r="T106" s="245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46" t="s">
        <v>358</v>
      </c>
      <c r="AU106" s="246" t="s">
        <v>82</v>
      </c>
      <c r="AV106" s="13" t="s">
        <v>138</v>
      </c>
      <c r="AW106" s="13" t="s">
        <v>35</v>
      </c>
      <c r="AX106" s="13" t="s">
        <v>74</v>
      </c>
      <c r="AY106" s="246" t="s">
        <v>351</v>
      </c>
      <c r="AZ106" s="129" t="s">
        <v>2695</v>
      </c>
      <c r="BA106" s="129" t="s">
        <v>2695</v>
      </c>
      <c r="BB106" s="129" t="s">
        <v>28</v>
      </c>
      <c r="BC106" s="129" t="s">
        <v>2693</v>
      </c>
      <c r="BD106" s="129" t="s">
        <v>138</v>
      </c>
    </row>
    <row r="107" spans="1:56" s="13" customFormat="1" ht="12">
      <c r="A107" s="13"/>
      <c r="B107" s="236"/>
      <c r="C107" s="237"/>
      <c r="D107" s="227" t="s">
        <v>358</v>
      </c>
      <c r="E107" s="238" t="s">
        <v>2515</v>
      </c>
      <c r="F107" s="239" t="s">
        <v>2696</v>
      </c>
      <c r="G107" s="237"/>
      <c r="H107" s="240">
        <v>0.514</v>
      </c>
      <c r="I107" s="241"/>
      <c r="J107" s="237"/>
      <c r="K107" s="237"/>
      <c r="L107" s="242"/>
      <c r="M107" s="243"/>
      <c r="N107" s="244"/>
      <c r="O107" s="244"/>
      <c r="P107" s="244"/>
      <c r="Q107" s="244"/>
      <c r="R107" s="244"/>
      <c r="S107" s="244"/>
      <c r="T107" s="245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46" t="s">
        <v>358</v>
      </c>
      <c r="AU107" s="246" t="s">
        <v>82</v>
      </c>
      <c r="AV107" s="13" t="s">
        <v>138</v>
      </c>
      <c r="AW107" s="13" t="s">
        <v>35</v>
      </c>
      <c r="AX107" s="13" t="s">
        <v>74</v>
      </c>
      <c r="AY107" s="246" t="s">
        <v>351</v>
      </c>
      <c r="AZ107" s="129" t="s">
        <v>2697</v>
      </c>
      <c r="BA107" s="129" t="s">
        <v>2697</v>
      </c>
      <c r="BB107" s="129" t="s">
        <v>28</v>
      </c>
      <c r="BC107" s="129" t="s">
        <v>2698</v>
      </c>
      <c r="BD107" s="129" t="s">
        <v>138</v>
      </c>
    </row>
    <row r="108" spans="1:56" s="13" customFormat="1" ht="12">
      <c r="A108" s="13"/>
      <c r="B108" s="236"/>
      <c r="C108" s="237"/>
      <c r="D108" s="227" t="s">
        <v>358</v>
      </c>
      <c r="E108" s="238" t="s">
        <v>2517</v>
      </c>
      <c r="F108" s="239" t="s">
        <v>2699</v>
      </c>
      <c r="G108" s="237"/>
      <c r="H108" s="240">
        <v>0.56</v>
      </c>
      <c r="I108" s="241"/>
      <c r="J108" s="237"/>
      <c r="K108" s="237"/>
      <c r="L108" s="242"/>
      <c r="M108" s="243"/>
      <c r="N108" s="244"/>
      <c r="O108" s="244"/>
      <c r="P108" s="244"/>
      <c r="Q108" s="244"/>
      <c r="R108" s="244"/>
      <c r="S108" s="244"/>
      <c r="T108" s="245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46" t="s">
        <v>358</v>
      </c>
      <c r="AU108" s="246" t="s">
        <v>82</v>
      </c>
      <c r="AV108" s="13" t="s">
        <v>138</v>
      </c>
      <c r="AW108" s="13" t="s">
        <v>35</v>
      </c>
      <c r="AX108" s="13" t="s">
        <v>74</v>
      </c>
      <c r="AY108" s="246" t="s">
        <v>351</v>
      </c>
      <c r="AZ108" s="129" t="s">
        <v>2700</v>
      </c>
      <c r="BA108" s="129" t="s">
        <v>2700</v>
      </c>
      <c r="BB108" s="129" t="s">
        <v>28</v>
      </c>
      <c r="BC108" s="129" t="s">
        <v>2701</v>
      </c>
      <c r="BD108" s="129" t="s">
        <v>138</v>
      </c>
    </row>
    <row r="109" spans="1:56" s="13" customFormat="1" ht="12">
      <c r="A109" s="13"/>
      <c r="B109" s="236"/>
      <c r="C109" s="237"/>
      <c r="D109" s="227" t="s">
        <v>358</v>
      </c>
      <c r="E109" s="238" t="s">
        <v>2519</v>
      </c>
      <c r="F109" s="239" t="s">
        <v>2702</v>
      </c>
      <c r="G109" s="237"/>
      <c r="H109" s="240">
        <v>0.249</v>
      </c>
      <c r="I109" s="241"/>
      <c r="J109" s="237"/>
      <c r="K109" s="237"/>
      <c r="L109" s="242"/>
      <c r="M109" s="243"/>
      <c r="N109" s="244"/>
      <c r="O109" s="244"/>
      <c r="P109" s="244"/>
      <c r="Q109" s="244"/>
      <c r="R109" s="244"/>
      <c r="S109" s="244"/>
      <c r="T109" s="245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46" t="s">
        <v>358</v>
      </c>
      <c r="AU109" s="246" t="s">
        <v>82</v>
      </c>
      <c r="AV109" s="13" t="s">
        <v>138</v>
      </c>
      <c r="AW109" s="13" t="s">
        <v>35</v>
      </c>
      <c r="AX109" s="13" t="s">
        <v>74</v>
      </c>
      <c r="AY109" s="246" t="s">
        <v>351</v>
      </c>
      <c r="AZ109" s="129" t="s">
        <v>2703</v>
      </c>
      <c r="BA109" s="129" t="s">
        <v>2703</v>
      </c>
      <c r="BB109" s="129" t="s">
        <v>28</v>
      </c>
      <c r="BC109" s="129" t="s">
        <v>2693</v>
      </c>
      <c r="BD109" s="129" t="s">
        <v>138</v>
      </c>
    </row>
    <row r="110" spans="1:56" s="13" customFormat="1" ht="12">
      <c r="A110" s="13"/>
      <c r="B110" s="236"/>
      <c r="C110" s="237"/>
      <c r="D110" s="227" t="s">
        <v>358</v>
      </c>
      <c r="E110" s="238" t="s">
        <v>2521</v>
      </c>
      <c r="F110" s="239" t="s">
        <v>2704</v>
      </c>
      <c r="G110" s="237"/>
      <c r="H110" s="240">
        <v>1.019</v>
      </c>
      <c r="I110" s="241"/>
      <c r="J110" s="237"/>
      <c r="K110" s="237"/>
      <c r="L110" s="242"/>
      <c r="M110" s="243"/>
      <c r="N110" s="244"/>
      <c r="O110" s="244"/>
      <c r="P110" s="244"/>
      <c r="Q110" s="244"/>
      <c r="R110" s="244"/>
      <c r="S110" s="244"/>
      <c r="T110" s="245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46" t="s">
        <v>358</v>
      </c>
      <c r="AU110" s="246" t="s">
        <v>82</v>
      </c>
      <c r="AV110" s="13" t="s">
        <v>138</v>
      </c>
      <c r="AW110" s="13" t="s">
        <v>35</v>
      </c>
      <c r="AX110" s="13" t="s">
        <v>74</v>
      </c>
      <c r="AY110" s="246" t="s">
        <v>351</v>
      </c>
      <c r="AZ110" s="129" t="s">
        <v>2705</v>
      </c>
      <c r="BA110" s="129" t="s">
        <v>2705</v>
      </c>
      <c r="BB110" s="129" t="s">
        <v>28</v>
      </c>
      <c r="BC110" s="129" t="s">
        <v>2706</v>
      </c>
      <c r="BD110" s="129" t="s">
        <v>138</v>
      </c>
    </row>
    <row r="111" spans="1:56" s="13" customFormat="1" ht="12">
      <c r="A111" s="13"/>
      <c r="B111" s="236"/>
      <c r="C111" s="237"/>
      <c r="D111" s="227" t="s">
        <v>358</v>
      </c>
      <c r="E111" s="238" t="s">
        <v>2523</v>
      </c>
      <c r="F111" s="239" t="s">
        <v>2707</v>
      </c>
      <c r="G111" s="237"/>
      <c r="H111" s="240">
        <v>0.891</v>
      </c>
      <c r="I111" s="241"/>
      <c r="J111" s="237"/>
      <c r="K111" s="237"/>
      <c r="L111" s="242"/>
      <c r="M111" s="243"/>
      <c r="N111" s="244"/>
      <c r="O111" s="244"/>
      <c r="P111" s="244"/>
      <c r="Q111" s="244"/>
      <c r="R111" s="244"/>
      <c r="S111" s="244"/>
      <c r="T111" s="245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46" t="s">
        <v>358</v>
      </c>
      <c r="AU111" s="246" t="s">
        <v>82</v>
      </c>
      <c r="AV111" s="13" t="s">
        <v>138</v>
      </c>
      <c r="AW111" s="13" t="s">
        <v>35</v>
      </c>
      <c r="AX111" s="13" t="s">
        <v>74</v>
      </c>
      <c r="AY111" s="246" t="s">
        <v>351</v>
      </c>
      <c r="AZ111" s="129" t="s">
        <v>2708</v>
      </c>
      <c r="BA111" s="129" t="s">
        <v>2708</v>
      </c>
      <c r="BB111" s="129" t="s">
        <v>28</v>
      </c>
      <c r="BC111" s="129" t="s">
        <v>2709</v>
      </c>
      <c r="BD111" s="129" t="s">
        <v>138</v>
      </c>
    </row>
    <row r="112" spans="1:56" s="13" customFormat="1" ht="12">
      <c r="A112" s="13"/>
      <c r="B112" s="236"/>
      <c r="C112" s="237"/>
      <c r="D112" s="227" t="s">
        <v>358</v>
      </c>
      <c r="E112" s="238" t="s">
        <v>2525</v>
      </c>
      <c r="F112" s="239" t="s">
        <v>2710</v>
      </c>
      <c r="G112" s="237"/>
      <c r="H112" s="240">
        <v>0.351</v>
      </c>
      <c r="I112" s="241"/>
      <c r="J112" s="237"/>
      <c r="K112" s="237"/>
      <c r="L112" s="242"/>
      <c r="M112" s="243"/>
      <c r="N112" s="244"/>
      <c r="O112" s="244"/>
      <c r="P112" s="244"/>
      <c r="Q112" s="244"/>
      <c r="R112" s="244"/>
      <c r="S112" s="244"/>
      <c r="T112" s="245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46" t="s">
        <v>358</v>
      </c>
      <c r="AU112" s="246" t="s">
        <v>82</v>
      </c>
      <c r="AV112" s="13" t="s">
        <v>138</v>
      </c>
      <c r="AW112" s="13" t="s">
        <v>35</v>
      </c>
      <c r="AX112" s="13" t="s">
        <v>74</v>
      </c>
      <c r="AY112" s="246" t="s">
        <v>351</v>
      </c>
      <c r="AZ112" s="129" t="s">
        <v>2711</v>
      </c>
      <c r="BA112" s="129" t="s">
        <v>2711</v>
      </c>
      <c r="BB112" s="129" t="s">
        <v>28</v>
      </c>
      <c r="BC112" s="129" t="s">
        <v>291</v>
      </c>
      <c r="BD112" s="129" t="s">
        <v>138</v>
      </c>
    </row>
    <row r="113" spans="1:56" s="13" customFormat="1" ht="12">
      <c r="A113" s="13"/>
      <c r="B113" s="236"/>
      <c r="C113" s="237"/>
      <c r="D113" s="227" t="s">
        <v>358</v>
      </c>
      <c r="E113" s="238" t="s">
        <v>2527</v>
      </c>
      <c r="F113" s="239" t="s">
        <v>2712</v>
      </c>
      <c r="G113" s="237"/>
      <c r="H113" s="240">
        <v>2.009</v>
      </c>
      <c r="I113" s="241"/>
      <c r="J113" s="237"/>
      <c r="K113" s="237"/>
      <c r="L113" s="242"/>
      <c r="M113" s="243"/>
      <c r="N113" s="244"/>
      <c r="O113" s="244"/>
      <c r="P113" s="244"/>
      <c r="Q113" s="244"/>
      <c r="R113" s="244"/>
      <c r="S113" s="244"/>
      <c r="T113" s="245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46" t="s">
        <v>358</v>
      </c>
      <c r="AU113" s="246" t="s">
        <v>82</v>
      </c>
      <c r="AV113" s="13" t="s">
        <v>138</v>
      </c>
      <c r="AW113" s="13" t="s">
        <v>35</v>
      </c>
      <c r="AX113" s="13" t="s">
        <v>74</v>
      </c>
      <c r="AY113" s="246" t="s">
        <v>351</v>
      </c>
      <c r="AZ113" s="129" t="s">
        <v>2713</v>
      </c>
      <c r="BA113" s="129" t="s">
        <v>2713</v>
      </c>
      <c r="BB113" s="129" t="s">
        <v>28</v>
      </c>
      <c r="BC113" s="129" t="s">
        <v>2714</v>
      </c>
      <c r="BD113" s="129" t="s">
        <v>138</v>
      </c>
    </row>
    <row r="114" spans="1:56" s="13" customFormat="1" ht="12">
      <c r="A114" s="13"/>
      <c r="B114" s="236"/>
      <c r="C114" s="237"/>
      <c r="D114" s="227" t="s">
        <v>358</v>
      </c>
      <c r="E114" s="238" t="s">
        <v>2529</v>
      </c>
      <c r="F114" s="239" t="s">
        <v>2715</v>
      </c>
      <c r="G114" s="237"/>
      <c r="H114" s="240">
        <v>0.102</v>
      </c>
      <c r="I114" s="241"/>
      <c r="J114" s="237"/>
      <c r="K114" s="237"/>
      <c r="L114" s="242"/>
      <c r="M114" s="243"/>
      <c r="N114" s="244"/>
      <c r="O114" s="244"/>
      <c r="P114" s="244"/>
      <c r="Q114" s="244"/>
      <c r="R114" s="244"/>
      <c r="S114" s="244"/>
      <c r="T114" s="245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46" t="s">
        <v>358</v>
      </c>
      <c r="AU114" s="246" t="s">
        <v>82</v>
      </c>
      <c r="AV114" s="13" t="s">
        <v>138</v>
      </c>
      <c r="AW114" s="13" t="s">
        <v>35</v>
      </c>
      <c r="AX114" s="13" t="s">
        <v>74</v>
      </c>
      <c r="AY114" s="246" t="s">
        <v>351</v>
      </c>
      <c r="AZ114" s="129" t="s">
        <v>2716</v>
      </c>
      <c r="BA114" s="129" t="s">
        <v>2716</v>
      </c>
      <c r="BB114" s="129" t="s">
        <v>28</v>
      </c>
      <c r="BC114" s="129" t="s">
        <v>2717</v>
      </c>
      <c r="BD114" s="129" t="s">
        <v>138</v>
      </c>
    </row>
    <row r="115" spans="1:56" s="13" customFormat="1" ht="12">
      <c r="A115" s="13"/>
      <c r="B115" s="236"/>
      <c r="C115" s="237"/>
      <c r="D115" s="227" t="s">
        <v>358</v>
      </c>
      <c r="E115" s="238" t="s">
        <v>2531</v>
      </c>
      <c r="F115" s="239" t="s">
        <v>2718</v>
      </c>
      <c r="G115" s="237"/>
      <c r="H115" s="240">
        <v>0.294</v>
      </c>
      <c r="I115" s="241"/>
      <c r="J115" s="237"/>
      <c r="K115" s="237"/>
      <c r="L115" s="242"/>
      <c r="M115" s="243"/>
      <c r="N115" s="244"/>
      <c r="O115" s="244"/>
      <c r="P115" s="244"/>
      <c r="Q115" s="244"/>
      <c r="R115" s="244"/>
      <c r="S115" s="244"/>
      <c r="T115" s="245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46" t="s">
        <v>358</v>
      </c>
      <c r="AU115" s="246" t="s">
        <v>82</v>
      </c>
      <c r="AV115" s="13" t="s">
        <v>138</v>
      </c>
      <c r="AW115" s="13" t="s">
        <v>35</v>
      </c>
      <c r="AX115" s="13" t="s">
        <v>74</v>
      </c>
      <c r="AY115" s="246" t="s">
        <v>351</v>
      </c>
      <c r="AZ115" s="129" t="s">
        <v>2719</v>
      </c>
      <c r="BA115" s="129" t="s">
        <v>2719</v>
      </c>
      <c r="BB115" s="129" t="s">
        <v>28</v>
      </c>
      <c r="BC115" s="129" t="s">
        <v>2720</v>
      </c>
      <c r="BD115" s="129" t="s">
        <v>138</v>
      </c>
    </row>
    <row r="116" spans="1:56" s="13" customFormat="1" ht="12">
      <c r="A116" s="13"/>
      <c r="B116" s="236"/>
      <c r="C116" s="237"/>
      <c r="D116" s="227" t="s">
        <v>358</v>
      </c>
      <c r="E116" s="238" t="s">
        <v>2721</v>
      </c>
      <c r="F116" s="239" t="s">
        <v>2722</v>
      </c>
      <c r="G116" s="237"/>
      <c r="H116" s="240">
        <v>18.752</v>
      </c>
      <c r="I116" s="241"/>
      <c r="J116" s="237"/>
      <c r="K116" s="237"/>
      <c r="L116" s="242"/>
      <c r="M116" s="243"/>
      <c r="N116" s="244"/>
      <c r="O116" s="244"/>
      <c r="P116" s="244"/>
      <c r="Q116" s="244"/>
      <c r="R116" s="244"/>
      <c r="S116" s="244"/>
      <c r="T116" s="245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46" t="s">
        <v>358</v>
      </c>
      <c r="AU116" s="246" t="s">
        <v>82</v>
      </c>
      <c r="AV116" s="13" t="s">
        <v>138</v>
      </c>
      <c r="AW116" s="13" t="s">
        <v>35</v>
      </c>
      <c r="AX116" s="13" t="s">
        <v>74</v>
      </c>
      <c r="AY116" s="246" t="s">
        <v>351</v>
      </c>
      <c r="AZ116" s="129" t="s">
        <v>2723</v>
      </c>
      <c r="BA116" s="129" t="s">
        <v>2723</v>
      </c>
      <c r="BB116" s="129" t="s">
        <v>28</v>
      </c>
      <c r="BC116" s="129" t="s">
        <v>2724</v>
      </c>
      <c r="BD116" s="129" t="s">
        <v>138</v>
      </c>
    </row>
    <row r="117" spans="1:56" s="13" customFormat="1" ht="12">
      <c r="A117" s="13"/>
      <c r="B117" s="236"/>
      <c r="C117" s="237"/>
      <c r="D117" s="227" t="s">
        <v>358</v>
      </c>
      <c r="E117" s="238" t="s">
        <v>2533</v>
      </c>
      <c r="F117" s="239" t="s">
        <v>2725</v>
      </c>
      <c r="G117" s="237"/>
      <c r="H117" s="240">
        <v>0.138</v>
      </c>
      <c r="I117" s="241"/>
      <c r="J117" s="237"/>
      <c r="K117" s="237"/>
      <c r="L117" s="242"/>
      <c r="M117" s="243"/>
      <c r="N117" s="244"/>
      <c r="O117" s="244"/>
      <c r="P117" s="244"/>
      <c r="Q117" s="244"/>
      <c r="R117" s="244"/>
      <c r="S117" s="244"/>
      <c r="T117" s="245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46" t="s">
        <v>358</v>
      </c>
      <c r="AU117" s="246" t="s">
        <v>82</v>
      </c>
      <c r="AV117" s="13" t="s">
        <v>138</v>
      </c>
      <c r="AW117" s="13" t="s">
        <v>35</v>
      </c>
      <c r="AX117" s="13" t="s">
        <v>74</v>
      </c>
      <c r="AY117" s="246" t="s">
        <v>351</v>
      </c>
      <c r="AZ117" s="129" t="s">
        <v>2726</v>
      </c>
      <c r="BA117" s="129" t="s">
        <v>2726</v>
      </c>
      <c r="BB117" s="129" t="s">
        <v>28</v>
      </c>
      <c r="BC117" s="129" t="s">
        <v>2727</v>
      </c>
      <c r="BD117" s="129" t="s">
        <v>138</v>
      </c>
    </row>
    <row r="118" spans="1:56" s="13" customFormat="1" ht="12">
      <c r="A118" s="13"/>
      <c r="B118" s="236"/>
      <c r="C118" s="237"/>
      <c r="D118" s="227" t="s">
        <v>358</v>
      </c>
      <c r="E118" s="238" t="s">
        <v>2728</v>
      </c>
      <c r="F118" s="239" t="s">
        <v>2729</v>
      </c>
      <c r="G118" s="237"/>
      <c r="H118" s="240">
        <v>18.89</v>
      </c>
      <c r="I118" s="241"/>
      <c r="J118" s="237"/>
      <c r="K118" s="237"/>
      <c r="L118" s="242"/>
      <c r="M118" s="243"/>
      <c r="N118" s="244"/>
      <c r="O118" s="244"/>
      <c r="P118" s="244"/>
      <c r="Q118" s="244"/>
      <c r="R118" s="244"/>
      <c r="S118" s="244"/>
      <c r="T118" s="245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46" t="s">
        <v>358</v>
      </c>
      <c r="AU118" s="246" t="s">
        <v>82</v>
      </c>
      <c r="AV118" s="13" t="s">
        <v>138</v>
      </c>
      <c r="AW118" s="13" t="s">
        <v>35</v>
      </c>
      <c r="AX118" s="13" t="s">
        <v>82</v>
      </c>
      <c r="AY118" s="246" t="s">
        <v>351</v>
      </c>
      <c r="AZ118" s="129" t="s">
        <v>2730</v>
      </c>
      <c r="BA118" s="129" t="s">
        <v>2730</v>
      </c>
      <c r="BB118" s="129" t="s">
        <v>28</v>
      </c>
      <c r="BC118" s="129" t="s">
        <v>2731</v>
      </c>
      <c r="BD118" s="129" t="s">
        <v>138</v>
      </c>
    </row>
    <row r="119" spans="1:65" s="2" customFormat="1" ht="21.75" customHeight="1">
      <c r="A119" s="38"/>
      <c r="B119" s="39"/>
      <c r="C119" s="212" t="s">
        <v>138</v>
      </c>
      <c r="D119" s="212" t="s">
        <v>352</v>
      </c>
      <c r="E119" s="213" t="s">
        <v>2732</v>
      </c>
      <c r="F119" s="214" t="s">
        <v>2733</v>
      </c>
      <c r="G119" s="215" t="s">
        <v>355</v>
      </c>
      <c r="H119" s="216">
        <v>18.89</v>
      </c>
      <c r="I119" s="217"/>
      <c r="J119" s="218">
        <f>ROUND(I119*H119,2)</f>
        <v>0</v>
      </c>
      <c r="K119" s="214" t="s">
        <v>28</v>
      </c>
      <c r="L119" s="44"/>
      <c r="M119" s="219" t="s">
        <v>28</v>
      </c>
      <c r="N119" s="220" t="s">
        <v>45</v>
      </c>
      <c r="O119" s="84"/>
      <c r="P119" s="221">
        <f>O119*H119</f>
        <v>0</v>
      </c>
      <c r="Q119" s="221">
        <v>0</v>
      </c>
      <c r="R119" s="221">
        <f>Q119*H119</f>
        <v>0</v>
      </c>
      <c r="S119" s="221">
        <v>0</v>
      </c>
      <c r="T119" s="222">
        <f>S119*H119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R119" s="223" t="s">
        <v>228</v>
      </c>
      <c r="AT119" s="223" t="s">
        <v>352</v>
      </c>
      <c r="AU119" s="223" t="s">
        <v>82</v>
      </c>
      <c r="AY119" s="17" t="s">
        <v>351</v>
      </c>
      <c r="AZ119" s="129" t="s">
        <v>2734</v>
      </c>
      <c r="BA119" s="129" t="s">
        <v>2734</v>
      </c>
      <c r="BB119" s="129" t="s">
        <v>28</v>
      </c>
      <c r="BC119" s="129" t="s">
        <v>82</v>
      </c>
      <c r="BD119" s="129" t="s">
        <v>138</v>
      </c>
      <c r="BE119" s="224">
        <f>IF(N119="základní",J119,0)</f>
        <v>0</v>
      </c>
      <c r="BF119" s="224">
        <f>IF(N119="snížená",J119,0)</f>
        <v>0</v>
      </c>
      <c r="BG119" s="224">
        <f>IF(N119="zákl. přenesená",J119,0)</f>
        <v>0</v>
      </c>
      <c r="BH119" s="224">
        <f>IF(N119="sníž. přenesená",J119,0)</f>
        <v>0</v>
      </c>
      <c r="BI119" s="224">
        <f>IF(N119="nulová",J119,0)</f>
        <v>0</v>
      </c>
      <c r="BJ119" s="17" t="s">
        <v>82</v>
      </c>
      <c r="BK119" s="224">
        <f>ROUND(I119*H119,2)</f>
        <v>0</v>
      </c>
      <c r="BL119" s="17" t="s">
        <v>228</v>
      </c>
      <c r="BM119" s="223" t="s">
        <v>2735</v>
      </c>
    </row>
    <row r="120" spans="1:56" s="13" customFormat="1" ht="12">
      <c r="A120" s="13"/>
      <c r="B120" s="236"/>
      <c r="C120" s="237"/>
      <c r="D120" s="227" t="s">
        <v>358</v>
      </c>
      <c r="E120" s="238" t="s">
        <v>365</v>
      </c>
      <c r="F120" s="239" t="s">
        <v>2736</v>
      </c>
      <c r="G120" s="237"/>
      <c r="H120" s="240">
        <v>18.89</v>
      </c>
      <c r="I120" s="241"/>
      <c r="J120" s="237"/>
      <c r="K120" s="237"/>
      <c r="L120" s="242"/>
      <c r="M120" s="243"/>
      <c r="N120" s="244"/>
      <c r="O120" s="244"/>
      <c r="P120" s="244"/>
      <c r="Q120" s="244"/>
      <c r="R120" s="244"/>
      <c r="S120" s="244"/>
      <c r="T120" s="245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46" t="s">
        <v>358</v>
      </c>
      <c r="AU120" s="246" t="s">
        <v>82</v>
      </c>
      <c r="AV120" s="13" t="s">
        <v>138</v>
      </c>
      <c r="AW120" s="13" t="s">
        <v>35</v>
      </c>
      <c r="AX120" s="13" t="s">
        <v>74</v>
      </c>
      <c r="AY120" s="246" t="s">
        <v>351</v>
      </c>
      <c r="AZ120" s="129" t="s">
        <v>2737</v>
      </c>
      <c r="BA120" s="129" t="s">
        <v>2737</v>
      </c>
      <c r="BB120" s="129" t="s">
        <v>28</v>
      </c>
      <c r="BC120" s="129" t="s">
        <v>82</v>
      </c>
      <c r="BD120" s="129" t="s">
        <v>138</v>
      </c>
    </row>
    <row r="121" spans="1:56" s="13" customFormat="1" ht="12">
      <c r="A121" s="13"/>
      <c r="B121" s="236"/>
      <c r="C121" s="237"/>
      <c r="D121" s="227" t="s">
        <v>358</v>
      </c>
      <c r="E121" s="238" t="s">
        <v>2738</v>
      </c>
      <c r="F121" s="239" t="s">
        <v>2739</v>
      </c>
      <c r="G121" s="237"/>
      <c r="H121" s="240">
        <v>18.89</v>
      </c>
      <c r="I121" s="241"/>
      <c r="J121" s="237"/>
      <c r="K121" s="237"/>
      <c r="L121" s="242"/>
      <c r="M121" s="243"/>
      <c r="N121" s="244"/>
      <c r="O121" s="244"/>
      <c r="P121" s="244"/>
      <c r="Q121" s="244"/>
      <c r="R121" s="244"/>
      <c r="S121" s="244"/>
      <c r="T121" s="245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46" t="s">
        <v>358</v>
      </c>
      <c r="AU121" s="246" t="s">
        <v>82</v>
      </c>
      <c r="AV121" s="13" t="s">
        <v>138</v>
      </c>
      <c r="AW121" s="13" t="s">
        <v>35</v>
      </c>
      <c r="AX121" s="13" t="s">
        <v>82</v>
      </c>
      <c r="AY121" s="246" t="s">
        <v>351</v>
      </c>
      <c r="AZ121" s="129" t="s">
        <v>2740</v>
      </c>
      <c r="BA121" s="129" t="s">
        <v>2740</v>
      </c>
      <c r="BB121" s="129" t="s">
        <v>28</v>
      </c>
      <c r="BC121" s="129" t="s">
        <v>82</v>
      </c>
      <c r="BD121" s="129" t="s">
        <v>138</v>
      </c>
    </row>
    <row r="122" spans="1:65" s="2" customFormat="1" ht="21.75" customHeight="1">
      <c r="A122" s="38"/>
      <c r="B122" s="39"/>
      <c r="C122" s="212" t="s">
        <v>367</v>
      </c>
      <c r="D122" s="212" t="s">
        <v>352</v>
      </c>
      <c r="E122" s="213" t="s">
        <v>2741</v>
      </c>
      <c r="F122" s="214" t="s">
        <v>2742</v>
      </c>
      <c r="G122" s="215" t="s">
        <v>355</v>
      </c>
      <c r="H122" s="216">
        <v>3.482</v>
      </c>
      <c r="I122" s="217"/>
      <c r="J122" s="218">
        <f>ROUND(I122*H122,2)</f>
        <v>0</v>
      </c>
      <c r="K122" s="214" t="s">
        <v>28</v>
      </c>
      <c r="L122" s="44"/>
      <c r="M122" s="219" t="s">
        <v>28</v>
      </c>
      <c r="N122" s="220" t="s">
        <v>45</v>
      </c>
      <c r="O122" s="84"/>
      <c r="P122" s="221">
        <f>O122*H122</f>
        <v>0</v>
      </c>
      <c r="Q122" s="221">
        <v>0</v>
      </c>
      <c r="R122" s="221">
        <f>Q122*H122</f>
        <v>0</v>
      </c>
      <c r="S122" s="221">
        <v>0</v>
      </c>
      <c r="T122" s="222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23" t="s">
        <v>228</v>
      </c>
      <c r="AT122" s="223" t="s">
        <v>352</v>
      </c>
      <c r="AU122" s="223" t="s">
        <v>82</v>
      </c>
      <c r="AY122" s="17" t="s">
        <v>351</v>
      </c>
      <c r="AZ122" s="129" t="s">
        <v>2743</v>
      </c>
      <c r="BA122" s="129" t="s">
        <v>2743</v>
      </c>
      <c r="BB122" s="129" t="s">
        <v>28</v>
      </c>
      <c r="BC122" s="129" t="s">
        <v>82</v>
      </c>
      <c r="BD122" s="129" t="s">
        <v>138</v>
      </c>
      <c r="BE122" s="224">
        <f>IF(N122="základní",J122,0)</f>
        <v>0</v>
      </c>
      <c r="BF122" s="224">
        <f>IF(N122="snížená",J122,0)</f>
        <v>0</v>
      </c>
      <c r="BG122" s="224">
        <f>IF(N122="zákl. přenesená",J122,0)</f>
        <v>0</v>
      </c>
      <c r="BH122" s="224">
        <f>IF(N122="sníž. přenesená",J122,0)</f>
        <v>0</v>
      </c>
      <c r="BI122" s="224">
        <f>IF(N122="nulová",J122,0)</f>
        <v>0</v>
      </c>
      <c r="BJ122" s="17" t="s">
        <v>82</v>
      </c>
      <c r="BK122" s="224">
        <f>ROUND(I122*H122,2)</f>
        <v>0</v>
      </c>
      <c r="BL122" s="17" t="s">
        <v>228</v>
      </c>
      <c r="BM122" s="223" t="s">
        <v>2744</v>
      </c>
    </row>
    <row r="123" spans="1:56" s="12" customFormat="1" ht="12">
      <c r="A123" s="12"/>
      <c r="B123" s="225"/>
      <c r="C123" s="226"/>
      <c r="D123" s="227" t="s">
        <v>358</v>
      </c>
      <c r="E123" s="228" t="s">
        <v>28</v>
      </c>
      <c r="F123" s="229" t="s">
        <v>2745</v>
      </c>
      <c r="G123" s="226"/>
      <c r="H123" s="228" t="s">
        <v>28</v>
      </c>
      <c r="I123" s="230"/>
      <c r="J123" s="226"/>
      <c r="K123" s="226"/>
      <c r="L123" s="231"/>
      <c r="M123" s="232"/>
      <c r="N123" s="233"/>
      <c r="O123" s="233"/>
      <c r="P123" s="233"/>
      <c r="Q123" s="233"/>
      <c r="R123" s="233"/>
      <c r="S123" s="233"/>
      <c r="T123" s="234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T123" s="235" t="s">
        <v>358</v>
      </c>
      <c r="AU123" s="235" t="s">
        <v>82</v>
      </c>
      <c r="AV123" s="12" t="s">
        <v>82</v>
      </c>
      <c r="AW123" s="12" t="s">
        <v>35</v>
      </c>
      <c r="AX123" s="12" t="s">
        <v>74</v>
      </c>
      <c r="AY123" s="235" t="s">
        <v>351</v>
      </c>
      <c r="AZ123" s="129" t="s">
        <v>2746</v>
      </c>
      <c r="BA123" s="129" t="s">
        <v>2746</v>
      </c>
      <c r="BB123" s="129" t="s">
        <v>28</v>
      </c>
      <c r="BC123" s="129" t="s">
        <v>82</v>
      </c>
      <c r="BD123" s="129" t="s">
        <v>138</v>
      </c>
    </row>
    <row r="124" spans="1:56" s="12" customFormat="1" ht="12">
      <c r="A124" s="12"/>
      <c r="B124" s="225"/>
      <c r="C124" s="226"/>
      <c r="D124" s="227" t="s">
        <v>358</v>
      </c>
      <c r="E124" s="228" t="s">
        <v>28</v>
      </c>
      <c r="F124" s="229" t="s">
        <v>2747</v>
      </c>
      <c r="G124" s="226"/>
      <c r="H124" s="228" t="s">
        <v>28</v>
      </c>
      <c r="I124" s="230"/>
      <c r="J124" s="226"/>
      <c r="K124" s="226"/>
      <c r="L124" s="231"/>
      <c r="M124" s="232"/>
      <c r="N124" s="233"/>
      <c r="O124" s="233"/>
      <c r="P124" s="233"/>
      <c r="Q124" s="233"/>
      <c r="R124" s="233"/>
      <c r="S124" s="233"/>
      <c r="T124" s="234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T124" s="235" t="s">
        <v>358</v>
      </c>
      <c r="AU124" s="235" t="s">
        <v>82</v>
      </c>
      <c r="AV124" s="12" t="s">
        <v>82</v>
      </c>
      <c r="AW124" s="12" t="s">
        <v>35</v>
      </c>
      <c r="AX124" s="12" t="s">
        <v>74</v>
      </c>
      <c r="AY124" s="235" t="s">
        <v>351</v>
      </c>
      <c r="AZ124" s="129" t="s">
        <v>2748</v>
      </c>
      <c r="BA124" s="129" t="s">
        <v>2748</v>
      </c>
      <c r="BB124" s="129" t="s">
        <v>28</v>
      </c>
      <c r="BC124" s="129" t="s">
        <v>82</v>
      </c>
      <c r="BD124" s="129" t="s">
        <v>138</v>
      </c>
    </row>
    <row r="125" spans="1:56" s="13" customFormat="1" ht="12">
      <c r="A125" s="13"/>
      <c r="B125" s="236"/>
      <c r="C125" s="237"/>
      <c r="D125" s="227" t="s">
        <v>358</v>
      </c>
      <c r="E125" s="238" t="s">
        <v>371</v>
      </c>
      <c r="F125" s="239" t="s">
        <v>2749</v>
      </c>
      <c r="G125" s="237"/>
      <c r="H125" s="240">
        <v>1.099</v>
      </c>
      <c r="I125" s="241"/>
      <c r="J125" s="237"/>
      <c r="K125" s="237"/>
      <c r="L125" s="242"/>
      <c r="M125" s="243"/>
      <c r="N125" s="244"/>
      <c r="O125" s="244"/>
      <c r="P125" s="244"/>
      <c r="Q125" s="244"/>
      <c r="R125" s="244"/>
      <c r="S125" s="244"/>
      <c r="T125" s="245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46" t="s">
        <v>358</v>
      </c>
      <c r="AU125" s="246" t="s">
        <v>82</v>
      </c>
      <c r="AV125" s="13" t="s">
        <v>138</v>
      </c>
      <c r="AW125" s="13" t="s">
        <v>35</v>
      </c>
      <c r="AX125" s="13" t="s">
        <v>74</v>
      </c>
      <c r="AY125" s="246" t="s">
        <v>351</v>
      </c>
      <c r="AZ125" s="129" t="s">
        <v>187</v>
      </c>
      <c r="BA125" s="129" t="s">
        <v>187</v>
      </c>
      <c r="BB125" s="129" t="s">
        <v>28</v>
      </c>
      <c r="BC125" s="129" t="s">
        <v>82</v>
      </c>
      <c r="BD125" s="129" t="s">
        <v>138</v>
      </c>
    </row>
    <row r="126" spans="1:56" s="13" customFormat="1" ht="12">
      <c r="A126" s="13"/>
      <c r="B126" s="236"/>
      <c r="C126" s="237"/>
      <c r="D126" s="227" t="s">
        <v>358</v>
      </c>
      <c r="E126" s="238" t="s">
        <v>2535</v>
      </c>
      <c r="F126" s="239" t="s">
        <v>2750</v>
      </c>
      <c r="G126" s="237"/>
      <c r="H126" s="240">
        <v>0.628</v>
      </c>
      <c r="I126" s="241"/>
      <c r="J126" s="237"/>
      <c r="K126" s="237"/>
      <c r="L126" s="242"/>
      <c r="M126" s="243"/>
      <c r="N126" s="244"/>
      <c r="O126" s="244"/>
      <c r="P126" s="244"/>
      <c r="Q126" s="244"/>
      <c r="R126" s="244"/>
      <c r="S126" s="244"/>
      <c r="T126" s="245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6" t="s">
        <v>358</v>
      </c>
      <c r="AU126" s="246" t="s">
        <v>82</v>
      </c>
      <c r="AV126" s="13" t="s">
        <v>138</v>
      </c>
      <c r="AW126" s="13" t="s">
        <v>35</v>
      </c>
      <c r="AX126" s="13" t="s">
        <v>74</v>
      </c>
      <c r="AY126" s="246" t="s">
        <v>351</v>
      </c>
      <c r="AZ126" s="129" t="s">
        <v>807</v>
      </c>
      <c r="BA126" s="129" t="s">
        <v>807</v>
      </c>
      <c r="BB126" s="129" t="s">
        <v>28</v>
      </c>
      <c r="BC126" s="129" t="s">
        <v>82</v>
      </c>
      <c r="BD126" s="129" t="s">
        <v>138</v>
      </c>
    </row>
    <row r="127" spans="1:56" s="13" customFormat="1" ht="12">
      <c r="A127" s="13"/>
      <c r="B127" s="236"/>
      <c r="C127" s="237"/>
      <c r="D127" s="227" t="s">
        <v>358</v>
      </c>
      <c r="E127" s="238" t="s">
        <v>2537</v>
      </c>
      <c r="F127" s="239" t="s">
        <v>2751</v>
      </c>
      <c r="G127" s="237"/>
      <c r="H127" s="240">
        <v>0.101</v>
      </c>
      <c r="I127" s="241"/>
      <c r="J127" s="237"/>
      <c r="K127" s="237"/>
      <c r="L127" s="242"/>
      <c r="M127" s="243"/>
      <c r="N127" s="244"/>
      <c r="O127" s="244"/>
      <c r="P127" s="244"/>
      <c r="Q127" s="244"/>
      <c r="R127" s="244"/>
      <c r="S127" s="244"/>
      <c r="T127" s="245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6" t="s">
        <v>358</v>
      </c>
      <c r="AU127" s="246" t="s">
        <v>82</v>
      </c>
      <c r="AV127" s="13" t="s">
        <v>138</v>
      </c>
      <c r="AW127" s="13" t="s">
        <v>35</v>
      </c>
      <c r="AX127" s="13" t="s">
        <v>74</v>
      </c>
      <c r="AY127" s="246" t="s">
        <v>351</v>
      </c>
      <c r="AZ127" s="129" t="s">
        <v>2752</v>
      </c>
      <c r="BA127" s="129" t="s">
        <v>2752</v>
      </c>
      <c r="BB127" s="129" t="s">
        <v>28</v>
      </c>
      <c r="BC127" s="129" t="s">
        <v>2753</v>
      </c>
      <c r="BD127" s="129" t="s">
        <v>138</v>
      </c>
    </row>
    <row r="128" spans="1:56" s="13" customFormat="1" ht="12">
      <c r="A128" s="13"/>
      <c r="B128" s="236"/>
      <c r="C128" s="237"/>
      <c r="D128" s="227" t="s">
        <v>358</v>
      </c>
      <c r="E128" s="238" t="s">
        <v>2539</v>
      </c>
      <c r="F128" s="239" t="s">
        <v>2754</v>
      </c>
      <c r="G128" s="237"/>
      <c r="H128" s="240">
        <v>0.191</v>
      </c>
      <c r="I128" s="241"/>
      <c r="J128" s="237"/>
      <c r="K128" s="237"/>
      <c r="L128" s="242"/>
      <c r="M128" s="243"/>
      <c r="N128" s="244"/>
      <c r="O128" s="244"/>
      <c r="P128" s="244"/>
      <c r="Q128" s="244"/>
      <c r="R128" s="244"/>
      <c r="S128" s="244"/>
      <c r="T128" s="245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6" t="s">
        <v>358</v>
      </c>
      <c r="AU128" s="246" t="s">
        <v>82</v>
      </c>
      <c r="AV128" s="13" t="s">
        <v>138</v>
      </c>
      <c r="AW128" s="13" t="s">
        <v>35</v>
      </c>
      <c r="AX128" s="13" t="s">
        <v>74</v>
      </c>
      <c r="AY128" s="246" t="s">
        <v>351</v>
      </c>
      <c r="AZ128" s="129" t="s">
        <v>191</v>
      </c>
      <c r="BA128" s="129" t="s">
        <v>191</v>
      </c>
      <c r="BB128" s="129" t="s">
        <v>28</v>
      </c>
      <c r="BC128" s="129" t="s">
        <v>2755</v>
      </c>
      <c r="BD128" s="129" t="s">
        <v>138</v>
      </c>
    </row>
    <row r="129" spans="1:56" s="13" customFormat="1" ht="12">
      <c r="A129" s="13"/>
      <c r="B129" s="236"/>
      <c r="C129" s="237"/>
      <c r="D129" s="227" t="s">
        <v>358</v>
      </c>
      <c r="E129" s="238" t="s">
        <v>2541</v>
      </c>
      <c r="F129" s="239" t="s">
        <v>2756</v>
      </c>
      <c r="G129" s="237"/>
      <c r="H129" s="240">
        <v>0.088</v>
      </c>
      <c r="I129" s="241"/>
      <c r="J129" s="237"/>
      <c r="K129" s="237"/>
      <c r="L129" s="242"/>
      <c r="M129" s="243"/>
      <c r="N129" s="244"/>
      <c r="O129" s="244"/>
      <c r="P129" s="244"/>
      <c r="Q129" s="244"/>
      <c r="R129" s="244"/>
      <c r="S129" s="244"/>
      <c r="T129" s="245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6" t="s">
        <v>358</v>
      </c>
      <c r="AU129" s="246" t="s">
        <v>82</v>
      </c>
      <c r="AV129" s="13" t="s">
        <v>138</v>
      </c>
      <c r="AW129" s="13" t="s">
        <v>35</v>
      </c>
      <c r="AX129" s="13" t="s">
        <v>74</v>
      </c>
      <c r="AY129" s="246" t="s">
        <v>351</v>
      </c>
      <c r="AZ129" s="129" t="s">
        <v>197</v>
      </c>
      <c r="BA129" s="129" t="s">
        <v>197</v>
      </c>
      <c r="BB129" s="129" t="s">
        <v>28</v>
      </c>
      <c r="BC129" s="129" t="s">
        <v>2757</v>
      </c>
      <c r="BD129" s="129" t="s">
        <v>138</v>
      </c>
    </row>
    <row r="130" spans="1:56" s="13" customFormat="1" ht="12">
      <c r="A130" s="13"/>
      <c r="B130" s="236"/>
      <c r="C130" s="237"/>
      <c r="D130" s="227" t="s">
        <v>358</v>
      </c>
      <c r="E130" s="238" t="s">
        <v>2543</v>
      </c>
      <c r="F130" s="239" t="s">
        <v>2758</v>
      </c>
      <c r="G130" s="237"/>
      <c r="H130" s="240">
        <v>0.121</v>
      </c>
      <c r="I130" s="241"/>
      <c r="J130" s="237"/>
      <c r="K130" s="237"/>
      <c r="L130" s="242"/>
      <c r="M130" s="243"/>
      <c r="N130" s="244"/>
      <c r="O130" s="244"/>
      <c r="P130" s="244"/>
      <c r="Q130" s="244"/>
      <c r="R130" s="244"/>
      <c r="S130" s="244"/>
      <c r="T130" s="245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6" t="s">
        <v>358</v>
      </c>
      <c r="AU130" s="246" t="s">
        <v>82</v>
      </c>
      <c r="AV130" s="13" t="s">
        <v>138</v>
      </c>
      <c r="AW130" s="13" t="s">
        <v>35</v>
      </c>
      <c r="AX130" s="13" t="s">
        <v>74</v>
      </c>
      <c r="AY130" s="246" t="s">
        <v>351</v>
      </c>
      <c r="AZ130" s="129" t="s">
        <v>2759</v>
      </c>
      <c r="BA130" s="129" t="s">
        <v>2759</v>
      </c>
      <c r="BB130" s="129" t="s">
        <v>28</v>
      </c>
      <c r="BC130" s="129" t="s">
        <v>323</v>
      </c>
      <c r="BD130" s="129" t="s">
        <v>138</v>
      </c>
    </row>
    <row r="131" spans="1:56" s="13" customFormat="1" ht="12">
      <c r="A131" s="13"/>
      <c r="B131" s="236"/>
      <c r="C131" s="237"/>
      <c r="D131" s="227" t="s">
        <v>358</v>
      </c>
      <c r="E131" s="238" t="s">
        <v>2545</v>
      </c>
      <c r="F131" s="239" t="s">
        <v>2760</v>
      </c>
      <c r="G131" s="237"/>
      <c r="H131" s="240">
        <v>0.156</v>
      </c>
      <c r="I131" s="241"/>
      <c r="J131" s="237"/>
      <c r="K131" s="237"/>
      <c r="L131" s="242"/>
      <c r="M131" s="243"/>
      <c r="N131" s="244"/>
      <c r="O131" s="244"/>
      <c r="P131" s="244"/>
      <c r="Q131" s="244"/>
      <c r="R131" s="244"/>
      <c r="S131" s="244"/>
      <c r="T131" s="245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6" t="s">
        <v>358</v>
      </c>
      <c r="AU131" s="246" t="s">
        <v>82</v>
      </c>
      <c r="AV131" s="13" t="s">
        <v>138</v>
      </c>
      <c r="AW131" s="13" t="s">
        <v>35</v>
      </c>
      <c r="AX131" s="13" t="s">
        <v>74</v>
      </c>
      <c r="AY131" s="246" t="s">
        <v>351</v>
      </c>
      <c r="AZ131" s="129" t="s">
        <v>2761</v>
      </c>
      <c r="BA131" s="129" t="s">
        <v>2761</v>
      </c>
      <c r="BB131" s="129" t="s">
        <v>28</v>
      </c>
      <c r="BC131" s="129" t="s">
        <v>2762</v>
      </c>
      <c r="BD131" s="129" t="s">
        <v>138</v>
      </c>
    </row>
    <row r="132" spans="1:56" s="13" customFormat="1" ht="12">
      <c r="A132" s="13"/>
      <c r="B132" s="236"/>
      <c r="C132" s="237"/>
      <c r="D132" s="227" t="s">
        <v>358</v>
      </c>
      <c r="E132" s="238" t="s">
        <v>2547</v>
      </c>
      <c r="F132" s="239" t="s">
        <v>2763</v>
      </c>
      <c r="G132" s="237"/>
      <c r="H132" s="240">
        <v>0.139</v>
      </c>
      <c r="I132" s="241"/>
      <c r="J132" s="237"/>
      <c r="K132" s="237"/>
      <c r="L132" s="242"/>
      <c r="M132" s="243"/>
      <c r="N132" s="244"/>
      <c r="O132" s="244"/>
      <c r="P132" s="244"/>
      <c r="Q132" s="244"/>
      <c r="R132" s="244"/>
      <c r="S132" s="244"/>
      <c r="T132" s="245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6" t="s">
        <v>358</v>
      </c>
      <c r="AU132" s="246" t="s">
        <v>82</v>
      </c>
      <c r="AV132" s="13" t="s">
        <v>138</v>
      </c>
      <c r="AW132" s="13" t="s">
        <v>35</v>
      </c>
      <c r="AX132" s="13" t="s">
        <v>74</v>
      </c>
      <c r="AY132" s="246" t="s">
        <v>351</v>
      </c>
      <c r="AZ132" s="129" t="s">
        <v>2764</v>
      </c>
      <c r="BA132" s="129" t="s">
        <v>2764</v>
      </c>
      <c r="BB132" s="129" t="s">
        <v>28</v>
      </c>
      <c r="BC132" s="129" t="s">
        <v>2765</v>
      </c>
      <c r="BD132" s="129" t="s">
        <v>138</v>
      </c>
    </row>
    <row r="133" spans="1:56" s="13" customFormat="1" ht="12">
      <c r="A133" s="13"/>
      <c r="B133" s="236"/>
      <c r="C133" s="237"/>
      <c r="D133" s="227" t="s">
        <v>358</v>
      </c>
      <c r="E133" s="238" t="s">
        <v>2549</v>
      </c>
      <c r="F133" s="239" t="s">
        <v>2766</v>
      </c>
      <c r="G133" s="237"/>
      <c r="H133" s="240">
        <v>0.068</v>
      </c>
      <c r="I133" s="241"/>
      <c r="J133" s="237"/>
      <c r="K133" s="237"/>
      <c r="L133" s="242"/>
      <c r="M133" s="243"/>
      <c r="N133" s="244"/>
      <c r="O133" s="244"/>
      <c r="P133" s="244"/>
      <c r="Q133" s="244"/>
      <c r="R133" s="244"/>
      <c r="S133" s="244"/>
      <c r="T133" s="245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6" t="s">
        <v>358</v>
      </c>
      <c r="AU133" s="246" t="s">
        <v>82</v>
      </c>
      <c r="AV133" s="13" t="s">
        <v>138</v>
      </c>
      <c r="AW133" s="13" t="s">
        <v>35</v>
      </c>
      <c r="AX133" s="13" t="s">
        <v>74</v>
      </c>
      <c r="AY133" s="246" t="s">
        <v>351</v>
      </c>
      <c r="AZ133" s="129" t="s">
        <v>2767</v>
      </c>
      <c r="BA133" s="129" t="s">
        <v>2767</v>
      </c>
      <c r="BB133" s="129" t="s">
        <v>28</v>
      </c>
      <c r="BC133" s="129" t="s">
        <v>2768</v>
      </c>
      <c r="BD133" s="129" t="s">
        <v>138</v>
      </c>
    </row>
    <row r="134" spans="1:56" s="13" customFormat="1" ht="12">
      <c r="A134" s="13"/>
      <c r="B134" s="236"/>
      <c r="C134" s="237"/>
      <c r="D134" s="227" t="s">
        <v>358</v>
      </c>
      <c r="E134" s="238" t="s">
        <v>2551</v>
      </c>
      <c r="F134" s="239" t="s">
        <v>2769</v>
      </c>
      <c r="G134" s="237"/>
      <c r="H134" s="240">
        <v>0.443</v>
      </c>
      <c r="I134" s="241"/>
      <c r="J134" s="237"/>
      <c r="K134" s="237"/>
      <c r="L134" s="242"/>
      <c r="M134" s="243"/>
      <c r="N134" s="244"/>
      <c r="O134" s="244"/>
      <c r="P134" s="244"/>
      <c r="Q134" s="244"/>
      <c r="R134" s="244"/>
      <c r="S134" s="244"/>
      <c r="T134" s="245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6" t="s">
        <v>358</v>
      </c>
      <c r="AU134" s="246" t="s">
        <v>82</v>
      </c>
      <c r="AV134" s="13" t="s">
        <v>138</v>
      </c>
      <c r="AW134" s="13" t="s">
        <v>35</v>
      </c>
      <c r="AX134" s="13" t="s">
        <v>74</v>
      </c>
      <c r="AY134" s="246" t="s">
        <v>351</v>
      </c>
      <c r="AZ134" s="129" t="s">
        <v>2770</v>
      </c>
      <c r="BA134" s="129" t="s">
        <v>2770</v>
      </c>
      <c r="BB134" s="129" t="s">
        <v>28</v>
      </c>
      <c r="BC134" s="129" t="s">
        <v>2647</v>
      </c>
      <c r="BD134" s="129" t="s">
        <v>138</v>
      </c>
    </row>
    <row r="135" spans="1:56" s="13" customFormat="1" ht="12">
      <c r="A135" s="13"/>
      <c r="B135" s="236"/>
      <c r="C135" s="237"/>
      <c r="D135" s="227" t="s">
        <v>358</v>
      </c>
      <c r="E135" s="238" t="s">
        <v>2553</v>
      </c>
      <c r="F135" s="239" t="s">
        <v>2771</v>
      </c>
      <c r="G135" s="237"/>
      <c r="H135" s="240">
        <v>0.061</v>
      </c>
      <c r="I135" s="241"/>
      <c r="J135" s="237"/>
      <c r="K135" s="237"/>
      <c r="L135" s="242"/>
      <c r="M135" s="243"/>
      <c r="N135" s="244"/>
      <c r="O135" s="244"/>
      <c r="P135" s="244"/>
      <c r="Q135" s="244"/>
      <c r="R135" s="244"/>
      <c r="S135" s="244"/>
      <c r="T135" s="245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6" t="s">
        <v>358</v>
      </c>
      <c r="AU135" s="246" t="s">
        <v>82</v>
      </c>
      <c r="AV135" s="13" t="s">
        <v>138</v>
      </c>
      <c r="AW135" s="13" t="s">
        <v>35</v>
      </c>
      <c r="AX135" s="13" t="s">
        <v>74</v>
      </c>
      <c r="AY135" s="246" t="s">
        <v>351</v>
      </c>
      <c r="AZ135" s="129" t="s">
        <v>2772</v>
      </c>
      <c r="BA135" s="129" t="s">
        <v>2772</v>
      </c>
      <c r="BB135" s="129" t="s">
        <v>28</v>
      </c>
      <c r="BC135" s="129" t="s">
        <v>2773</v>
      </c>
      <c r="BD135" s="129" t="s">
        <v>138</v>
      </c>
    </row>
    <row r="136" spans="1:56" s="13" customFormat="1" ht="12">
      <c r="A136" s="13"/>
      <c r="B136" s="236"/>
      <c r="C136" s="237"/>
      <c r="D136" s="227" t="s">
        <v>358</v>
      </c>
      <c r="E136" s="238" t="s">
        <v>2555</v>
      </c>
      <c r="F136" s="239" t="s">
        <v>2774</v>
      </c>
      <c r="G136" s="237"/>
      <c r="H136" s="240">
        <v>0.03</v>
      </c>
      <c r="I136" s="241"/>
      <c r="J136" s="237"/>
      <c r="K136" s="237"/>
      <c r="L136" s="242"/>
      <c r="M136" s="243"/>
      <c r="N136" s="244"/>
      <c r="O136" s="244"/>
      <c r="P136" s="244"/>
      <c r="Q136" s="244"/>
      <c r="R136" s="244"/>
      <c r="S136" s="244"/>
      <c r="T136" s="245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6" t="s">
        <v>358</v>
      </c>
      <c r="AU136" s="246" t="s">
        <v>82</v>
      </c>
      <c r="AV136" s="13" t="s">
        <v>138</v>
      </c>
      <c r="AW136" s="13" t="s">
        <v>35</v>
      </c>
      <c r="AX136" s="13" t="s">
        <v>74</v>
      </c>
      <c r="AY136" s="246" t="s">
        <v>351</v>
      </c>
      <c r="AZ136" s="129" t="s">
        <v>2775</v>
      </c>
      <c r="BA136" s="129" t="s">
        <v>2775</v>
      </c>
      <c r="BB136" s="129" t="s">
        <v>28</v>
      </c>
      <c r="BC136" s="129" t="s">
        <v>2776</v>
      </c>
      <c r="BD136" s="129" t="s">
        <v>138</v>
      </c>
    </row>
    <row r="137" spans="1:56" s="13" customFormat="1" ht="12">
      <c r="A137" s="13"/>
      <c r="B137" s="236"/>
      <c r="C137" s="237"/>
      <c r="D137" s="227" t="s">
        <v>358</v>
      </c>
      <c r="E137" s="238" t="s">
        <v>355</v>
      </c>
      <c r="F137" s="239" t="s">
        <v>2777</v>
      </c>
      <c r="G137" s="237"/>
      <c r="H137" s="240">
        <v>3.125</v>
      </c>
      <c r="I137" s="241"/>
      <c r="J137" s="237"/>
      <c r="K137" s="237"/>
      <c r="L137" s="242"/>
      <c r="M137" s="243"/>
      <c r="N137" s="244"/>
      <c r="O137" s="244"/>
      <c r="P137" s="244"/>
      <c r="Q137" s="244"/>
      <c r="R137" s="244"/>
      <c r="S137" s="244"/>
      <c r="T137" s="245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6" t="s">
        <v>358</v>
      </c>
      <c r="AU137" s="246" t="s">
        <v>82</v>
      </c>
      <c r="AV137" s="13" t="s">
        <v>138</v>
      </c>
      <c r="AW137" s="13" t="s">
        <v>35</v>
      </c>
      <c r="AX137" s="13" t="s">
        <v>74</v>
      </c>
      <c r="AY137" s="246" t="s">
        <v>351</v>
      </c>
      <c r="AZ137" s="129" t="s">
        <v>2778</v>
      </c>
      <c r="BA137" s="129" t="s">
        <v>2778</v>
      </c>
      <c r="BB137" s="129" t="s">
        <v>28</v>
      </c>
      <c r="BC137" s="129" t="s">
        <v>2779</v>
      </c>
      <c r="BD137" s="129" t="s">
        <v>138</v>
      </c>
    </row>
    <row r="138" spans="1:56" s="12" customFormat="1" ht="12">
      <c r="A138" s="12"/>
      <c r="B138" s="225"/>
      <c r="C138" s="226"/>
      <c r="D138" s="227" t="s">
        <v>358</v>
      </c>
      <c r="E138" s="228" t="s">
        <v>28</v>
      </c>
      <c r="F138" s="229" t="s">
        <v>2780</v>
      </c>
      <c r="G138" s="226"/>
      <c r="H138" s="228" t="s">
        <v>28</v>
      </c>
      <c r="I138" s="230"/>
      <c r="J138" s="226"/>
      <c r="K138" s="226"/>
      <c r="L138" s="231"/>
      <c r="M138" s="232"/>
      <c r="N138" s="233"/>
      <c r="O138" s="233"/>
      <c r="P138" s="233"/>
      <c r="Q138" s="233"/>
      <c r="R138" s="233"/>
      <c r="S138" s="233"/>
      <c r="T138" s="234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T138" s="235" t="s">
        <v>358</v>
      </c>
      <c r="AU138" s="235" t="s">
        <v>82</v>
      </c>
      <c r="AV138" s="12" t="s">
        <v>82</v>
      </c>
      <c r="AW138" s="12" t="s">
        <v>35</v>
      </c>
      <c r="AX138" s="12" t="s">
        <v>74</v>
      </c>
      <c r="AY138" s="235" t="s">
        <v>351</v>
      </c>
      <c r="AZ138" s="129" t="s">
        <v>2781</v>
      </c>
      <c r="BA138" s="129" t="s">
        <v>2781</v>
      </c>
      <c r="BB138" s="129" t="s">
        <v>28</v>
      </c>
      <c r="BC138" s="129" t="s">
        <v>2782</v>
      </c>
      <c r="BD138" s="129" t="s">
        <v>138</v>
      </c>
    </row>
    <row r="139" spans="1:56" s="13" customFormat="1" ht="12">
      <c r="A139" s="13"/>
      <c r="B139" s="236"/>
      <c r="C139" s="237"/>
      <c r="D139" s="227" t="s">
        <v>358</v>
      </c>
      <c r="E139" s="238" t="s">
        <v>2557</v>
      </c>
      <c r="F139" s="239" t="s">
        <v>2783</v>
      </c>
      <c r="G139" s="237"/>
      <c r="H139" s="240">
        <v>0.054</v>
      </c>
      <c r="I139" s="241"/>
      <c r="J139" s="237"/>
      <c r="K139" s="237"/>
      <c r="L139" s="242"/>
      <c r="M139" s="243"/>
      <c r="N139" s="244"/>
      <c r="O139" s="244"/>
      <c r="P139" s="244"/>
      <c r="Q139" s="244"/>
      <c r="R139" s="244"/>
      <c r="S139" s="244"/>
      <c r="T139" s="245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6" t="s">
        <v>358</v>
      </c>
      <c r="AU139" s="246" t="s">
        <v>82</v>
      </c>
      <c r="AV139" s="13" t="s">
        <v>138</v>
      </c>
      <c r="AW139" s="13" t="s">
        <v>35</v>
      </c>
      <c r="AX139" s="13" t="s">
        <v>74</v>
      </c>
      <c r="AY139" s="246" t="s">
        <v>351</v>
      </c>
      <c r="AZ139" s="129" t="s">
        <v>2784</v>
      </c>
      <c r="BA139" s="129" t="s">
        <v>2784</v>
      </c>
      <c r="BB139" s="129" t="s">
        <v>28</v>
      </c>
      <c r="BC139" s="129" t="s">
        <v>2785</v>
      </c>
      <c r="BD139" s="129" t="s">
        <v>138</v>
      </c>
    </row>
    <row r="140" spans="1:56" s="13" customFormat="1" ht="12">
      <c r="A140" s="13"/>
      <c r="B140" s="236"/>
      <c r="C140" s="237"/>
      <c r="D140" s="227" t="s">
        <v>358</v>
      </c>
      <c r="E140" s="238" t="s">
        <v>2559</v>
      </c>
      <c r="F140" s="239" t="s">
        <v>2786</v>
      </c>
      <c r="G140" s="237"/>
      <c r="H140" s="240">
        <v>0.064</v>
      </c>
      <c r="I140" s="241"/>
      <c r="J140" s="237"/>
      <c r="K140" s="237"/>
      <c r="L140" s="242"/>
      <c r="M140" s="243"/>
      <c r="N140" s="244"/>
      <c r="O140" s="244"/>
      <c r="P140" s="244"/>
      <c r="Q140" s="244"/>
      <c r="R140" s="244"/>
      <c r="S140" s="244"/>
      <c r="T140" s="245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6" t="s">
        <v>358</v>
      </c>
      <c r="AU140" s="246" t="s">
        <v>82</v>
      </c>
      <c r="AV140" s="13" t="s">
        <v>138</v>
      </c>
      <c r="AW140" s="13" t="s">
        <v>35</v>
      </c>
      <c r="AX140" s="13" t="s">
        <v>74</v>
      </c>
      <c r="AY140" s="246" t="s">
        <v>351</v>
      </c>
      <c r="AZ140" s="129" t="s">
        <v>2787</v>
      </c>
      <c r="BA140" s="129" t="s">
        <v>2787</v>
      </c>
      <c r="BB140" s="129" t="s">
        <v>28</v>
      </c>
      <c r="BC140" s="129" t="s">
        <v>2788</v>
      </c>
      <c r="BD140" s="129" t="s">
        <v>138</v>
      </c>
    </row>
    <row r="141" spans="1:56" s="13" customFormat="1" ht="12">
      <c r="A141" s="13"/>
      <c r="B141" s="236"/>
      <c r="C141" s="237"/>
      <c r="D141" s="227" t="s">
        <v>358</v>
      </c>
      <c r="E141" s="238" t="s">
        <v>2561</v>
      </c>
      <c r="F141" s="239" t="s">
        <v>2789</v>
      </c>
      <c r="G141" s="237"/>
      <c r="H141" s="240">
        <v>0.019</v>
      </c>
      <c r="I141" s="241"/>
      <c r="J141" s="237"/>
      <c r="K141" s="237"/>
      <c r="L141" s="242"/>
      <c r="M141" s="243"/>
      <c r="N141" s="244"/>
      <c r="O141" s="244"/>
      <c r="P141" s="244"/>
      <c r="Q141" s="244"/>
      <c r="R141" s="244"/>
      <c r="S141" s="244"/>
      <c r="T141" s="245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6" t="s">
        <v>358</v>
      </c>
      <c r="AU141" s="246" t="s">
        <v>82</v>
      </c>
      <c r="AV141" s="13" t="s">
        <v>138</v>
      </c>
      <c r="AW141" s="13" t="s">
        <v>35</v>
      </c>
      <c r="AX141" s="13" t="s">
        <v>74</v>
      </c>
      <c r="AY141" s="246" t="s">
        <v>351</v>
      </c>
      <c r="AZ141" s="129" t="s">
        <v>2790</v>
      </c>
      <c r="BA141" s="129" t="s">
        <v>2790</v>
      </c>
      <c r="BB141" s="129" t="s">
        <v>28</v>
      </c>
      <c r="BC141" s="129" t="s">
        <v>2791</v>
      </c>
      <c r="BD141" s="129" t="s">
        <v>138</v>
      </c>
    </row>
    <row r="142" spans="1:56" s="13" customFormat="1" ht="12">
      <c r="A142" s="13"/>
      <c r="B142" s="236"/>
      <c r="C142" s="237"/>
      <c r="D142" s="227" t="s">
        <v>358</v>
      </c>
      <c r="E142" s="238" t="s">
        <v>2563</v>
      </c>
      <c r="F142" s="239" t="s">
        <v>2792</v>
      </c>
      <c r="G142" s="237"/>
      <c r="H142" s="240">
        <v>0.029</v>
      </c>
      <c r="I142" s="241"/>
      <c r="J142" s="237"/>
      <c r="K142" s="237"/>
      <c r="L142" s="242"/>
      <c r="M142" s="243"/>
      <c r="N142" s="244"/>
      <c r="O142" s="244"/>
      <c r="P142" s="244"/>
      <c r="Q142" s="244"/>
      <c r="R142" s="244"/>
      <c r="S142" s="244"/>
      <c r="T142" s="245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6" t="s">
        <v>358</v>
      </c>
      <c r="AU142" s="246" t="s">
        <v>82</v>
      </c>
      <c r="AV142" s="13" t="s">
        <v>138</v>
      </c>
      <c r="AW142" s="13" t="s">
        <v>35</v>
      </c>
      <c r="AX142" s="13" t="s">
        <v>74</v>
      </c>
      <c r="AY142" s="246" t="s">
        <v>351</v>
      </c>
      <c r="AZ142" s="129" t="s">
        <v>2793</v>
      </c>
      <c r="BA142" s="129" t="s">
        <v>2793</v>
      </c>
      <c r="BB142" s="129" t="s">
        <v>28</v>
      </c>
      <c r="BC142" s="129" t="s">
        <v>2794</v>
      </c>
      <c r="BD142" s="129" t="s">
        <v>138</v>
      </c>
    </row>
    <row r="143" spans="1:56" s="13" customFormat="1" ht="12">
      <c r="A143" s="13"/>
      <c r="B143" s="236"/>
      <c r="C143" s="237"/>
      <c r="D143" s="227" t="s">
        <v>358</v>
      </c>
      <c r="E143" s="238" t="s">
        <v>2565</v>
      </c>
      <c r="F143" s="239" t="s">
        <v>2795</v>
      </c>
      <c r="G143" s="237"/>
      <c r="H143" s="240">
        <v>0.029</v>
      </c>
      <c r="I143" s="241"/>
      <c r="J143" s="237"/>
      <c r="K143" s="237"/>
      <c r="L143" s="242"/>
      <c r="M143" s="243"/>
      <c r="N143" s="244"/>
      <c r="O143" s="244"/>
      <c r="P143" s="244"/>
      <c r="Q143" s="244"/>
      <c r="R143" s="244"/>
      <c r="S143" s="244"/>
      <c r="T143" s="245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6" t="s">
        <v>358</v>
      </c>
      <c r="AU143" s="246" t="s">
        <v>82</v>
      </c>
      <c r="AV143" s="13" t="s">
        <v>138</v>
      </c>
      <c r="AW143" s="13" t="s">
        <v>35</v>
      </c>
      <c r="AX143" s="13" t="s">
        <v>74</v>
      </c>
      <c r="AY143" s="246" t="s">
        <v>351</v>
      </c>
      <c r="AZ143" s="129" t="s">
        <v>2796</v>
      </c>
      <c r="BA143" s="129" t="s">
        <v>2796</v>
      </c>
      <c r="BB143" s="129" t="s">
        <v>28</v>
      </c>
      <c r="BC143" s="129" t="s">
        <v>2797</v>
      </c>
      <c r="BD143" s="129" t="s">
        <v>138</v>
      </c>
    </row>
    <row r="144" spans="1:56" s="13" customFormat="1" ht="12">
      <c r="A144" s="13"/>
      <c r="B144" s="236"/>
      <c r="C144" s="237"/>
      <c r="D144" s="227" t="s">
        <v>358</v>
      </c>
      <c r="E144" s="238" t="s">
        <v>2566</v>
      </c>
      <c r="F144" s="239" t="s">
        <v>2798</v>
      </c>
      <c r="G144" s="237"/>
      <c r="H144" s="240">
        <v>0.016</v>
      </c>
      <c r="I144" s="241"/>
      <c r="J144" s="237"/>
      <c r="K144" s="237"/>
      <c r="L144" s="242"/>
      <c r="M144" s="243"/>
      <c r="N144" s="244"/>
      <c r="O144" s="244"/>
      <c r="P144" s="244"/>
      <c r="Q144" s="244"/>
      <c r="R144" s="244"/>
      <c r="S144" s="244"/>
      <c r="T144" s="245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6" t="s">
        <v>358</v>
      </c>
      <c r="AU144" s="246" t="s">
        <v>82</v>
      </c>
      <c r="AV144" s="13" t="s">
        <v>138</v>
      </c>
      <c r="AW144" s="13" t="s">
        <v>35</v>
      </c>
      <c r="AX144" s="13" t="s">
        <v>74</v>
      </c>
      <c r="AY144" s="246" t="s">
        <v>351</v>
      </c>
      <c r="AZ144" s="129" t="s">
        <v>199</v>
      </c>
      <c r="BA144" s="129" t="s">
        <v>199</v>
      </c>
      <c r="BB144" s="129" t="s">
        <v>28</v>
      </c>
      <c r="BC144" s="129" t="s">
        <v>411</v>
      </c>
      <c r="BD144" s="129" t="s">
        <v>138</v>
      </c>
    </row>
    <row r="145" spans="1:56" s="13" customFormat="1" ht="12">
      <c r="A145" s="13"/>
      <c r="B145" s="236"/>
      <c r="C145" s="237"/>
      <c r="D145" s="227" t="s">
        <v>358</v>
      </c>
      <c r="E145" s="238" t="s">
        <v>2568</v>
      </c>
      <c r="F145" s="239" t="s">
        <v>2799</v>
      </c>
      <c r="G145" s="237"/>
      <c r="H145" s="240">
        <v>0.019</v>
      </c>
      <c r="I145" s="241"/>
      <c r="J145" s="237"/>
      <c r="K145" s="237"/>
      <c r="L145" s="242"/>
      <c r="M145" s="243"/>
      <c r="N145" s="244"/>
      <c r="O145" s="244"/>
      <c r="P145" s="244"/>
      <c r="Q145" s="244"/>
      <c r="R145" s="244"/>
      <c r="S145" s="244"/>
      <c r="T145" s="245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6" t="s">
        <v>358</v>
      </c>
      <c r="AU145" s="246" t="s">
        <v>82</v>
      </c>
      <c r="AV145" s="13" t="s">
        <v>138</v>
      </c>
      <c r="AW145" s="13" t="s">
        <v>35</v>
      </c>
      <c r="AX145" s="13" t="s">
        <v>74</v>
      </c>
      <c r="AY145" s="246" t="s">
        <v>351</v>
      </c>
      <c r="AZ145" s="129" t="s">
        <v>2800</v>
      </c>
      <c r="BA145" s="129" t="s">
        <v>2800</v>
      </c>
      <c r="BB145" s="129" t="s">
        <v>28</v>
      </c>
      <c r="BC145" s="129" t="s">
        <v>395</v>
      </c>
      <c r="BD145" s="129" t="s">
        <v>138</v>
      </c>
    </row>
    <row r="146" spans="1:56" s="13" customFormat="1" ht="12">
      <c r="A146" s="13"/>
      <c r="B146" s="236"/>
      <c r="C146" s="237"/>
      <c r="D146" s="227" t="s">
        <v>358</v>
      </c>
      <c r="E146" s="238" t="s">
        <v>2569</v>
      </c>
      <c r="F146" s="239" t="s">
        <v>2801</v>
      </c>
      <c r="G146" s="237"/>
      <c r="H146" s="240">
        <v>0.01</v>
      </c>
      <c r="I146" s="241"/>
      <c r="J146" s="237"/>
      <c r="K146" s="237"/>
      <c r="L146" s="242"/>
      <c r="M146" s="243"/>
      <c r="N146" s="244"/>
      <c r="O146" s="244"/>
      <c r="P146" s="244"/>
      <c r="Q146" s="244"/>
      <c r="R146" s="244"/>
      <c r="S146" s="244"/>
      <c r="T146" s="245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6" t="s">
        <v>358</v>
      </c>
      <c r="AU146" s="246" t="s">
        <v>82</v>
      </c>
      <c r="AV146" s="13" t="s">
        <v>138</v>
      </c>
      <c r="AW146" s="13" t="s">
        <v>35</v>
      </c>
      <c r="AX146" s="13" t="s">
        <v>74</v>
      </c>
      <c r="AY146" s="246" t="s">
        <v>351</v>
      </c>
      <c r="AZ146" s="129" t="s">
        <v>2802</v>
      </c>
      <c r="BA146" s="129" t="s">
        <v>2802</v>
      </c>
      <c r="BB146" s="129" t="s">
        <v>28</v>
      </c>
      <c r="BC146" s="129" t="s">
        <v>82</v>
      </c>
      <c r="BD146" s="129" t="s">
        <v>138</v>
      </c>
    </row>
    <row r="147" spans="1:56" s="13" customFormat="1" ht="12">
      <c r="A147" s="13"/>
      <c r="B147" s="236"/>
      <c r="C147" s="237"/>
      <c r="D147" s="227" t="s">
        <v>358</v>
      </c>
      <c r="E147" s="238" t="s">
        <v>2570</v>
      </c>
      <c r="F147" s="239" t="s">
        <v>2803</v>
      </c>
      <c r="G147" s="237"/>
      <c r="H147" s="240">
        <v>0.013</v>
      </c>
      <c r="I147" s="241"/>
      <c r="J147" s="237"/>
      <c r="K147" s="237"/>
      <c r="L147" s="242"/>
      <c r="M147" s="243"/>
      <c r="N147" s="244"/>
      <c r="O147" s="244"/>
      <c r="P147" s="244"/>
      <c r="Q147" s="244"/>
      <c r="R147" s="244"/>
      <c r="S147" s="244"/>
      <c r="T147" s="245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6" t="s">
        <v>358</v>
      </c>
      <c r="AU147" s="246" t="s">
        <v>82</v>
      </c>
      <c r="AV147" s="13" t="s">
        <v>138</v>
      </c>
      <c r="AW147" s="13" t="s">
        <v>35</v>
      </c>
      <c r="AX147" s="13" t="s">
        <v>74</v>
      </c>
      <c r="AY147" s="246" t="s">
        <v>351</v>
      </c>
      <c r="AZ147" s="129" t="s">
        <v>2804</v>
      </c>
      <c r="BA147" s="129" t="s">
        <v>2804</v>
      </c>
      <c r="BB147" s="129" t="s">
        <v>28</v>
      </c>
      <c r="BC147" s="129" t="s">
        <v>82</v>
      </c>
      <c r="BD147" s="129" t="s">
        <v>138</v>
      </c>
    </row>
    <row r="148" spans="1:56" s="13" customFormat="1" ht="12">
      <c r="A148" s="13"/>
      <c r="B148" s="236"/>
      <c r="C148" s="237"/>
      <c r="D148" s="227" t="s">
        <v>358</v>
      </c>
      <c r="E148" s="238" t="s">
        <v>2572</v>
      </c>
      <c r="F148" s="239" t="s">
        <v>2805</v>
      </c>
      <c r="G148" s="237"/>
      <c r="H148" s="240">
        <v>0.02</v>
      </c>
      <c r="I148" s="241"/>
      <c r="J148" s="237"/>
      <c r="K148" s="237"/>
      <c r="L148" s="242"/>
      <c r="M148" s="243"/>
      <c r="N148" s="244"/>
      <c r="O148" s="244"/>
      <c r="P148" s="244"/>
      <c r="Q148" s="244"/>
      <c r="R148" s="244"/>
      <c r="S148" s="244"/>
      <c r="T148" s="245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6" t="s">
        <v>358</v>
      </c>
      <c r="AU148" s="246" t="s">
        <v>82</v>
      </c>
      <c r="AV148" s="13" t="s">
        <v>138</v>
      </c>
      <c r="AW148" s="13" t="s">
        <v>35</v>
      </c>
      <c r="AX148" s="13" t="s">
        <v>74</v>
      </c>
      <c r="AY148" s="246" t="s">
        <v>351</v>
      </c>
      <c r="AZ148" s="129" t="s">
        <v>2806</v>
      </c>
      <c r="BA148" s="129" t="s">
        <v>2806</v>
      </c>
      <c r="BB148" s="129" t="s">
        <v>28</v>
      </c>
      <c r="BC148" s="129" t="s">
        <v>82</v>
      </c>
      <c r="BD148" s="129" t="s">
        <v>138</v>
      </c>
    </row>
    <row r="149" spans="1:56" s="13" customFormat="1" ht="12">
      <c r="A149" s="13"/>
      <c r="B149" s="236"/>
      <c r="C149" s="237"/>
      <c r="D149" s="227" t="s">
        <v>358</v>
      </c>
      <c r="E149" s="238" t="s">
        <v>2574</v>
      </c>
      <c r="F149" s="239" t="s">
        <v>2807</v>
      </c>
      <c r="G149" s="237"/>
      <c r="H149" s="240">
        <v>0.017</v>
      </c>
      <c r="I149" s="241"/>
      <c r="J149" s="237"/>
      <c r="K149" s="237"/>
      <c r="L149" s="242"/>
      <c r="M149" s="243"/>
      <c r="N149" s="244"/>
      <c r="O149" s="244"/>
      <c r="P149" s="244"/>
      <c r="Q149" s="244"/>
      <c r="R149" s="244"/>
      <c r="S149" s="244"/>
      <c r="T149" s="245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6" t="s">
        <v>358</v>
      </c>
      <c r="AU149" s="246" t="s">
        <v>82</v>
      </c>
      <c r="AV149" s="13" t="s">
        <v>138</v>
      </c>
      <c r="AW149" s="13" t="s">
        <v>35</v>
      </c>
      <c r="AX149" s="13" t="s">
        <v>74</v>
      </c>
      <c r="AY149" s="246" t="s">
        <v>351</v>
      </c>
      <c r="AZ149" s="129" t="s">
        <v>2808</v>
      </c>
      <c r="BA149" s="129" t="s">
        <v>2808</v>
      </c>
      <c r="BB149" s="129" t="s">
        <v>28</v>
      </c>
      <c r="BC149" s="129" t="s">
        <v>138</v>
      </c>
      <c r="BD149" s="129" t="s">
        <v>138</v>
      </c>
    </row>
    <row r="150" spans="1:56" s="13" customFormat="1" ht="12">
      <c r="A150" s="13"/>
      <c r="B150" s="236"/>
      <c r="C150" s="237"/>
      <c r="D150" s="227" t="s">
        <v>358</v>
      </c>
      <c r="E150" s="238" t="s">
        <v>2576</v>
      </c>
      <c r="F150" s="239" t="s">
        <v>2809</v>
      </c>
      <c r="G150" s="237"/>
      <c r="H150" s="240">
        <v>0.008</v>
      </c>
      <c r="I150" s="241"/>
      <c r="J150" s="237"/>
      <c r="K150" s="237"/>
      <c r="L150" s="242"/>
      <c r="M150" s="243"/>
      <c r="N150" s="244"/>
      <c r="O150" s="244"/>
      <c r="P150" s="244"/>
      <c r="Q150" s="244"/>
      <c r="R150" s="244"/>
      <c r="S150" s="244"/>
      <c r="T150" s="245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6" t="s">
        <v>358</v>
      </c>
      <c r="AU150" s="246" t="s">
        <v>82</v>
      </c>
      <c r="AV150" s="13" t="s">
        <v>138</v>
      </c>
      <c r="AW150" s="13" t="s">
        <v>35</v>
      </c>
      <c r="AX150" s="13" t="s">
        <v>74</v>
      </c>
      <c r="AY150" s="246" t="s">
        <v>351</v>
      </c>
      <c r="AZ150" s="129" t="s">
        <v>2810</v>
      </c>
      <c r="BA150" s="129" t="s">
        <v>2810</v>
      </c>
      <c r="BB150" s="129" t="s">
        <v>28</v>
      </c>
      <c r="BC150" s="129" t="s">
        <v>82</v>
      </c>
      <c r="BD150" s="129" t="s">
        <v>138</v>
      </c>
    </row>
    <row r="151" spans="1:56" s="13" customFormat="1" ht="12">
      <c r="A151" s="13"/>
      <c r="B151" s="236"/>
      <c r="C151" s="237"/>
      <c r="D151" s="227" t="s">
        <v>358</v>
      </c>
      <c r="E151" s="238" t="s">
        <v>2578</v>
      </c>
      <c r="F151" s="239" t="s">
        <v>2811</v>
      </c>
      <c r="G151" s="237"/>
      <c r="H151" s="240">
        <v>0.049</v>
      </c>
      <c r="I151" s="241"/>
      <c r="J151" s="237"/>
      <c r="K151" s="237"/>
      <c r="L151" s="242"/>
      <c r="M151" s="243"/>
      <c r="N151" s="244"/>
      <c r="O151" s="244"/>
      <c r="P151" s="244"/>
      <c r="Q151" s="244"/>
      <c r="R151" s="244"/>
      <c r="S151" s="244"/>
      <c r="T151" s="245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6" t="s">
        <v>358</v>
      </c>
      <c r="AU151" s="246" t="s">
        <v>82</v>
      </c>
      <c r="AV151" s="13" t="s">
        <v>138</v>
      </c>
      <c r="AW151" s="13" t="s">
        <v>35</v>
      </c>
      <c r="AX151" s="13" t="s">
        <v>74</v>
      </c>
      <c r="AY151" s="246" t="s">
        <v>351</v>
      </c>
      <c r="AZ151" s="129" t="s">
        <v>2812</v>
      </c>
      <c r="BA151" s="129" t="s">
        <v>2812</v>
      </c>
      <c r="BB151" s="129" t="s">
        <v>28</v>
      </c>
      <c r="BC151" s="129" t="s">
        <v>82</v>
      </c>
      <c r="BD151" s="129" t="s">
        <v>138</v>
      </c>
    </row>
    <row r="152" spans="1:56" s="13" customFormat="1" ht="12">
      <c r="A152" s="13"/>
      <c r="B152" s="236"/>
      <c r="C152" s="237"/>
      <c r="D152" s="227" t="s">
        <v>358</v>
      </c>
      <c r="E152" s="238" t="s">
        <v>2580</v>
      </c>
      <c r="F152" s="239" t="s">
        <v>2813</v>
      </c>
      <c r="G152" s="237"/>
      <c r="H152" s="240">
        <v>0.01</v>
      </c>
      <c r="I152" s="241"/>
      <c r="J152" s="237"/>
      <c r="K152" s="237"/>
      <c r="L152" s="242"/>
      <c r="M152" s="243"/>
      <c r="N152" s="244"/>
      <c r="O152" s="244"/>
      <c r="P152" s="244"/>
      <c r="Q152" s="244"/>
      <c r="R152" s="244"/>
      <c r="S152" s="244"/>
      <c r="T152" s="245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6" t="s">
        <v>358</v>
      </c>
      <c r="AU152" s="246" t="s">
        <v>82</v>
      </c>
      <c r="AV152" s="13" t="s">
        <v>138</v>
      </c>
      <c r="AW152" s="13" t="s">
        <v>35</v>
      </c>
      <c r="AX152" s="13" t="s">
        <v>74</v>
      </c>
      <c r="AY152" s="246" t="s">
        <v>351</v>
      </c>
      <c r="AZ152" s="129" t="s">
        <v>2814</v>
      </c>
      <c r="BA152" s="129" t="s">
        <v>2814</v>
      </c>
      <c r="BB152" s="129" t="s">
        <v>28</v>
      </c>
      <c r="BC152" s="129" t="s">
        <v>82</v>
      </c>
      <c r="BD152" s="129" t="s">
        <v>138</v>
      </c>
    </row>
    <row r="153" spans="1:56" s="13" customFormat="1" ht="12">
      <c r="A153" s="13"/>
      <c r="B153" s="236"/>
      <c r="C153" s="237"/>
      <c r="D153" s="227" t="s">
        <v>358</v>
      </c>
      <c r="E153" s="238" t="s">
        <v>2815</v>
      </c>
      <c r="F153" s="239" t="s">
        <v>2816</v>
      </c>
      <c r="G153" s="237"/>
      <c r="H153" s="240">
        <v>3.482</v>
      </c>
      <c r="I153" s="241"/>
      <c r="J153" s="237"/>
      <c r="K153" s="237"/>
      <c r="L153" s="242"/>
      <c r="M153" s="243"/>
      <c r="N153" s="244"/>
      <c r="O153" s="244"/>
      <c r="P153" s="244"/>
      <c r="Q153" s="244"/>
      <c r="R153" s="244"/>
      <c r="S153" s="244"/>
      <c r="T153" s="245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6" t="s">
        <v>358</v>
      </c>
      <c r="AU153" s="246" t="s">
        <v>82</v>
      </c>
      <c r="AV153" s="13" t="s">
        <v>138</v>
      </c>
      <c r="AW153" s="13" t="s">
        <v>35</v>
      </c>
      <c r="AX153" s="13" t="s">
        <v>82</v>
      </c>
      <c r="AY153" s="246" t="s">
        <v>351</v>
      </c>
      <c r="AZ153" s="129" t="s">
        <v>2817</v>
      </c>
      <c r="BA153" s="129" t="s">
        <v>2817</v>
      </c>
      <c r="BB153" s="129" t="s">
        <v>28</v>
      </c>
      <c r="BC153" s="129" t="s">
        <v>82</v>
      </c>
      <c r="BD153" s="129" t="s">
        <v>138</v>
      </c>
    </row>
    <row r="154" spans="1:65" s="2" customFormat="1" ht="16.5" customHeight="1">
      <c r="A154" s="38"/>
      <c r="B154" s="39"/>
      <c r="C154" s="212" t="s">
        <v>228</v>
      </c>
      <c r="D154" s="212" t="s">
        <v>352</v>
      </c>
      <c r="E154" s="213" t="s">
        <v>2818</v>
      </c>
      <c r="F154" s="214" t="s">
        <v>2819</v>
      </c>
      <c r="G154" s="215" t="s">
        <v>355</v>
      </c>
      <c r="H154" s="216">
        <v>3.482</v>
      </c>
      <c r="I154" s="217"/>
      <c r="J154" s="218">
        <f>ROUND(I154*H154,2)</f>
        <v>0</v>
      </c>
      <c r="K154" s="214" t="s">
        <v>28</v>
      </c>
      <c r="L154" s="44"/>
      <c r="M154" s="219" t="s">
        <v>28</v>
      </c>
      <c r="N154" s="220" t="s">
        <v>45</v>
      </c>
      <c r="O154" s="84"/>
      <c r="P154" s="221">
        <f>O154*H154</f>
        <v>0</v>
      </c>
      <c r="Q154" s="221">
        <v>0</v>
      </c>
      <c r="R154" s="221">
        <f>Q154*H154</f>
        <v>0</v>
      </c>
      <c r="S154" s="221">
        <v>0</v>
      </c>
      <c r="T154" s="222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23" t="s">
        <v>228</v>
      </c>
      <c r="AT154" s="223" t="s">
        <v>352</v>
      </c>
      <c r="AU154" s="223" t="s">
        <v>82</v>
      </c>
      <c r="AY154" s="17" t="s">
        <v>351</v>
      </c>
      <c r="AZ154" s="129" t="s">
        <v>2820</v>
      </c>
      <c r="BA154" s="129" t="s">
        <v>2820</v>
      </c>
      <c r="BB154" s="129" t="s">
        <v>28</v>
      </c>
      <c r="BC154" s="129" t="s">
        <v>82</v>
      </c>
      <c r="BD154" s="129" t="s">
        <v>138</v>
      </c>
      <c r="BE154" s="224">
        <f>IF(N154="základní",J154,0)</f>
        <v>0</v>
      </c>
      <c r="BF154" s="224">
        <f>IF(N154="snížená",J154,0)</f>
        <v>0</v>
      </c>
      <c r="BG154" s="224">
        <f>IF(N154="zákl. přenesená",J154,0)</f>
        <v>0</v>
      </c>
      <c r="BH154" s="224">
        <f>IF(N154="sníž. přenesená",J154,0)</f>
        <v>0</v>
      </c>
      <c r="BI154" s="224">
        <f>IF(N154="nulová",J154,0)</f>
        <v>0</v>
      </c>
      <c r="BJ154" s="17" t="s">
        <v>82</v>
      </c>
      <c r="BK154" s="224">
        <f>ROUND(I154*H154,2)</f>
        <v>0</v>
      </c>
      <c r="BL154" s="17" t="s">
        <v>228</v>
      </c>
      <c r="BM154" s="223" t="s">
        <v>2821</v>
      </c>
    </row>
    <row r="155" spans="1:56" s="13" customFormat="1" ht="12">
      <c r="A155" s="13"/>
      <c r="B155" s="236"/>
      <c r="C155" s="237"/>
      <c r="D155" s="227" t="s">
        <v>358</v>
      </c>
      <c r="E155" s="238" t="s">
        <v>375</v>
      </c>
      <c r="F155" s="239" t="s">
        <v>2822</v>
      </c>
      <c r="G155" s="237"/>
      <c r="H155" s="240">
        <v>3.482</v>
      </c>
      <c r="I155" s="241"/>
      <c r="J155" s="237"/>
      <c r="K155" s="237"/>
      <c r="L155" s="242"/>
      <c r="M155" s="243"/>
      <c r="N155" s="244"/>
      <c r="O155" s="244"/>
      <c r="P155" s="244"/>
      <c r="Q155" s="244"/>
      <c r="R155" s="244"/>
      <c r="S155" s="244"/>
      <c r="T155" s="245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6" t="s">
        <v>358</v>
      </c>
      <c r="AU155" s="246" t="s">
        <v>82</v>
      </c>
      <c r="AV155" s="13" t="s">
        <v>138</v>
      </c>
      <c r="AW155" s="13" t="s">
        <v>35</v>
      </c>
      <c r="AX155" s="13" t="s">
        <v>74</v>
      </c>
      <c r="AY155" s="246" t="s">
        <v>351</v>
      </c>
      <c r="AZ155" s="129" t="s">
        <v>2823</v>
      </c>
      <c r="BA155" s="129" t="s">
        <v>2823</v>
      </c>
      <c r="BB155" s="129" t="s">
        <v>28</v>
      </c>
      <c r="BC155" s="129" t="s">
        <v>228</v>
      </c>
      <c r="BD155" s="129" t="s">
        <v>138</v>
      </c>
    </row>
    <row r="156" spans="1:56" s="13" customFormat="1" ht="12">
      <c r="A156" s="13"/>
      <c r="B156" s="236"/>
      <c r="C156" s="237"/>
      <c r="D156" s="227" t="s">
        <v>358</v>
      </c>
      <c r="E156" s="238" t="s">
        <v>2824</v>
      </c>
      <c r="F156" s="239" t="s">
        <v>2825</v>
      </c>
      <c r="G156" s="237"/>
      <c r="H156" s="240">
        <v>3.482</v>
      </c>
      <c r="I156" s="241"/>
      <c r="J156" s="237"/>
      <c r="K156" s="237"/>
      <c r="L156" s="242"/>
      <c r="M156" s="243"/>
      <c r="N156" s="244"/>
      <c r="O156" s="244"/>
      <c r="P156" s="244"/>
      <c r="Q156" s="244"/>
      <c r="R156" s="244"/>
      <c r="S156" s="244"/>
      <c r="T156" s="245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6" t="s">
        <v>358</v>
      </c>
      <c r="AU156" s="246" t="s">
        <v>82</v>
      </c>
      <c r="AV156" s="13" t="s">
        <v>138</v>
      </c>
      <c r="AW156" s="13" t="s">
        <v>35</v>
      </c>
      <c r="AX156" s="13" t="s">
        <v>82</v>
      </c>
      <c r="AY156" s="246" t="s">
        <v>351</v>
      </c>
      <c r="AZ156" s="129" t="s">
        <v>2826</v>
      </c>
      <c r="BA156" s="129" t="s">
        <v>2826</v>
      </c>
      <c r="BB156" s="129" t="s">
        <v>28</v>
      </c>
      <c r="BC156" s="129" t="s">
        <v>228</v>
      </c>
      <c r="BD156" s="129" t="s">
        <v>138</v>
      </c>
    </row>
    <row r="157" spans="1:65" s="2" customFormat="1" ht="16.5" customHeight="1">
      <c r="A157" s="38"/>
      <c r="B157" s="39"/>
      <c r="C157" s="212" t="s">
        <v>376</v>
      </c>
      <c r="D157" s="212" t="s">
        <v>352</v>
      </c>
      <c r="E157" s="213" t="s">
        <v>2827</v>
      </c>
      <c r="F157" s="214" t="s">
        <v>2828</v>
      </c>
      <c r="G157" s="215" t="s">
        <v>355</v>
      </c>
      <c r="H157" s="216">
        <v>3.482</v>
      </c>
      <c r="I157" s="217"/>
      <c r="J157" s="218">
        <f>ROUND(I157*H157,2)</f>
        <v>0</v>
      </c>
      <c r="K157" s="214" t="s">
        <v>28</v>
      </c>
      <c r="L157" s="44"/>
      <c r="M157" s="219" t="s">
        <v>28</v>
      </c>
      <c r="N157" s="220" t="s">
        <v>45</v>
      </c>
      <c r="O157" s="84"/>
      <c r="P157" s="221">
        <f>O157*H157</f>
        <v>0</v>
      </c>
      <c r="Q157" s="221">
        <v>0</v>
      </c>
      <c r="R157" s="221">
        <f>Q157*H157</f>
        <v>0</v>
      </c>
      <c r="S157" s="221">
        <v>0</v>
      </c>
      <c r="T157" s="222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23" t="s">
        <v>228</v>
      </c>
      <c r="AT157" s="223" t="s">
        <v>352</v>
      </c>
      <c r="AU157" s="223" t="s">
        <v>82</v>
      </c>
      <c r="AY157" s="17" t="s">
        <v>351</v>
      </c>
      <c r="AZ157" s="129" t="s">
        <v>2829</v>
      </c>
      <c r="BA157" s="129" t="s">
        <v>2829</v>
      </c>
      <c r="BB157" s="129" t="s">
        <v>28</v>
      </c>
      <c r="BC157" s="129" t="s">
        <v>82</v>
      </c>
      <c r="BD157" s="129" t="s">
        <v>138</v>
      </c>
      <c r="BE157" s="224">
        <f>IF(N157="základní",J157,0)</f>
        <v>0</v>
      </c>
      <c r="BF157" s="224">
        <f>IF(N157="snížená",J157,0)</f>
        <v>0</v>
      </c>
      <c r="BG157" s="224">
        <f>IF(N157="zákl. přenesená",J157,0)</f>
        <v>0</v>
      </c>
      <c r="BH157" s="224">
        <f>IF(N157="sníž. přenesená",J157,0)</f>
        <v>0</v>
      </c>
      <c r="BI157" s="224">
        <f>IF(N157="nulová",J157,0)</f>
        <v>0</v>
      </c>
      <c r="BJ157" s="17" t="s">
        <v>82</v>
      </c>
      <c r="BK157" s="224">
        <f>ROUND(I157*H157,2)</f>
        <v>0</v>
      </c>
      <c r="BL157" s="17" t="s">
        <v>228</v>
      </c>
      <c r="BM157" s="223" t="s">
        <v>2830</v>
      </c>
    </row>
    <row r="158" spans="1:56" s="13" customFormat="1" ht="12">
      <c r="A158" s="13"/>
      <c r="B158" s="236"/>
      <c r="C158" s="237"/>
      <c r="D158" s="227" t="s">
        <v>358</v>
      </c>
      <c r="E158" s="238" t="s">
        <v>380</v>
      </c>
      <c r="F158" s="239" t="s">
        <v>2831</v>
      </c>
      <c r="G158" s="237"/>
      <c r="H158" s="240">
        <v>3.482</v>
      </c>
      <c r="I158" s="241"/>
      <c r="J158" s="237"/>
      <c r="K158" s="237"/>
      <c r="L158" s="242"/>
      <c r="M158" s="243"/>
      <c r="N158" s="244"/>
      <c r="O158" s="244"/>
      <c r="P158" s="244"/>
      <c r="Q158" s="244"/>
      <c r="R158" s="244"/>
      <c r="S158" s="244"/>
      <c r="T158" s="245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6" t="s">
        <v>358</v>
      </c>
      <c r="AU158" s="246" t="s">
        <v>82</v>
      </c>
      <c r="AV158" s="13" t="s">
        <v>138</v>
      </c>
      <c r="AW158" s="13" t="s">
        <v>35</v>
      </c>
      <c r="AX158" s="13" t="s">
        <v>74</v>
      </c>
      <c r="AY158" s="246" t="s">
        <v>351</v>
      </c>
      <c r="AZ158" s="129" t="s">
        <v>2832</v>
      </c>
      <c r="BA158" s="129" t="s">
        <v>2832</v>
      </c>
      <c r="BB158" s="129" t="s">
        <v>28</v>
      </c>
      <c r="BC158" s="129" t="s">
        <v>82</v>
      </c>
      <c r="BD158" s="129" t="s">
        <v>138</v>
      </c>
    </row>
    <row r="159" spans="1:56" s="13" customFormat="1" ht="12">
      <c r="A159" s="13"/>
      <c r="B159" s="236"/>
      <c r="C159" s="237"/>
      <c r="D159" s="227" t="s">
        <v>358</v>
      </c>
      <c r="E159" s="238" t="s">
        <v>136</v>
      </c>
      <c r="F159" s="239" t="s">
        <v>2833</v>
      </c>
      <c r="G159" s="237"/>
      <c r="H159" s="240">
        <v>3.482</v>
      </c>
      <c r="I159" s="241"/>
      <c r="J159" s="237"/>
      <c r="K159" s="237"/>
      <c r="L159" s="242"/>
      <c r="M159" s="243"/>
      <c r="N159" s="244"/>
      <c r="O159" s="244"/>
      <c r="P159" s="244"/>
      <c r="Q159" s="244"/>
      <c r="R159" s="244"/>
      <c r="S159" s="244"/>
      <c r="T159" s="245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6" t="s">
        <v>358</v>
      </c>
      <c r="AU159" s="246" t="s">
        <v>82</v>
      </c>
      <c r="AV159" s="13" t="s">
        <v>138</v>
      </c>
      <c r="AW159" s="13" t="s">
        <v>35</v>
      </c>
      <c r="AX159" s="13" t="s">
        <v>82</v>
      </c>
      <c r="AY159" s="246" t="s">
        <v>351</v>
      </c>
      <c r="AZ159" s="129" t="s">
        <v>2834</v>
      </c>
      <c r="BA159" s="129" t="s">
        <v>2834</v>
      </c>
      <c r="BB159" s="129" t="s">
        <v>28</v>
      </c>
      <c r="BC159" s="129" t="s">
        <v>82</v>
      </c>
      <c r="BD159" s="129" t="s">
        <v>138</v>
      </c>
    </row>
    <row r="160" spans="1:65" s="2" customFormat="1" ht="16.5" customHeight="1">
      <c r="A160" s="38"/>
      <c r="B160" s="39"/>
      <c r="C160" s="212" t="s">
        <v>385</v>
      </c>
      <c r="D160" s="212" t="s">
        <v>352</v>
      </c>
      <c r="E160" s="213" t="s">
        <v>2835</v>
      </c>
      <c r="F160" s="214" t="s">
        <v>2836</v>
      </c>
      <c r="G160" s="215" t="s">
        <v>355</v>
      </c>
      <c r="H160" s="216">
        <v>15.408</v>
      </c>
      <c r="I160" s="217"/>
      <c r="J160" s="218">
        <f>ROUND(I160*H160,2)</f>
        <v>0</v>
      </c>
      <c r="K160" s="214" t="s">
        <v>28</v>
      </c>
      <c r="L160" s="44"/>
      <c r="M160" s="219" t="s">
        <v>28</v>
      </c>
      <c r="N160" s="220" t="s">
        <v>45</v>
      </c>
      <c r="O160" s="84"/>
      <c r="P160" s="221">
        <f>O160*H160</f>
        <v>0</v>
      </c>
      <c r="Q160" s="221">
        <v>0</v>
      </c>
      <c r="R160" s="221">
        <f>Q160*H160</f>
        <v>0</v>
      </c>
      <c r="S160" s="221">
        <v>0</v>
      </c>
      <c r="T160" s="222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23" t="s">
        <v>228</v>
      </c>
      <c r="AT160" s="223" t="s">
        <v>352</v>
      </c>
      <c r="AU160" s="223" t="s">
        <v>82</v>
      </c>
      <c r="AY160" s="17" t="s">
        <v>351</v>
      </c>
      <c r="AZ160" s="129" t="s">
        <v>2837</v>
      </c>
      <c r="BA160" s="129" t="s">
        <v>2837</v>
      </c>
      <c r="BB160" s="129" t="s">
        <v>28</v>
      </c>
      <c r="BC160" s="129" t="s">
        <v>82</v>
      </c>
      <c r="BD160" s="129" t="s">
        <v>138</v>
      </c>
      <c r="BE160" s="224">
        <f>IF(N160="základní",J160,0)</f>
        <v>0</v>
      </c>
      <c r="BF160" s="224">
        <f>IF(N160="snížená",J160,0)</f>
        <v>0</v>
      </c>
      <c r="BG160" s="224">
        <f>IF(N160="zákl. přenesená",J160,0)</f>
        <v>0</v>
      </c>
      <c r="BH160" s="224">
        <f>IF(N160="sníž. přenesená",J160,0)</f>
        <v>0</v>
      </c>
      <c r="BI160" s="224">
        <f>IF(N160="nulová",J160,0)</f>
        <v>0</v>
      </c>
      <c r="BJ160" s="17" t="s">
        <v>82</v>
      </c>
      <c r="BK160" s="224">
        <f>ROUND(I160*H160,2)</f>
        <v>0</v>
      </c>
      <c r="BL160" s="17" t="s">
        <v>228</v>
      </c>
      <c r="BM160" s="223" t="s">
        <v>2838</v>
      </c>
    </row>
    <row r="161" spans="1:56" s="12" customFormat="1" ht="12">
      <c r="A161" s="12"/>
      <c r="B161" s="225"/>
      <c r="C161" s="226"/>
      <c r="D161" s="227" t="s">
        <v>358</v>
      </c>
      <c r="E161" s="228" t="s">
        <v>28</v>
      </c>
      <c r="F161" s="229" t="s">
        <v>2839</v>
      </c>
      <c r="G161" s="226"/>
      <c r="H161" s="228" t="s">
        <v>28</v>
      </c>
      <c r="I161" s="230"/>
      <c r="J161" s="226"/>
      <c r="K161" s="226"/>
      <c r="L161" s="231"/>
      <c r="M161" s="232"/>
      <c r="N161" s="233"/>
      <c r="O161" s="233"/>
      <c r="P161" s="233"/>
      <c r="Q161" s="233"/>
      <c r="R161" s="233"/>
      <c r="S161" s="233"/>
      <c r="T161" s="234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T161" s="235" t="s">
        <v>358</v>
      </c>
      <c r="AU161" s="235" t="s">
        <v>82</v>
      </c>
      <c r="AV161" s="12" t="s">
        <v>82</v>
      </c>
      <c r="AW161" s="12" t="s">
        <v>35</v>
      </c>
      <c r="AX161" s="12" t="s">
        <v>74</v>
      </c>
      <c r="AY161" s="235" t="s">
        <v>351</v>
      </c>
      <c r="AZ161" s="129" t="s">
        <v>2840</v>
      </c>
      <c r="BA161" s="129" t="s">
        <v>2840</v>
      </c>
      <c r="BB161" s="129" t="s">
        <v>28</v>
      </c>
      <c r="BC161" s="129" t="s">
        <v>82</v>
      </c>
      <c r="BD161" s="129" t="s">
        <v>138</v>
      </c>
    </row>
    <row r="162" spans="1:56" s="13" customFormat="1" ht="12">
      <c r="A162" s="13"/>
      <c r="B162" s="236"/>
      <c r="C162" s="237"/>
      <c r="D162" s="227" t="s">
        <v>358</v>
      </c>
      <c r="E162" s="238" t="s">
        <v>389</v>
      </c>
      <c r="F162" s="239" t="s">
        <v>2841</v>
      </c>
      <c r="G162" s="237"/>
      <c r="H162" s="240">
        <v>15.408</v>
      </c>
      <c r="I162" s="241"/>
      <c r="J162" s="237"/>
      <c r="K162" s="237"/>
      <c r="L162" s="242"/>
      <c r="M162" s="243"/>
      <c r="N162" s="244"/>
      <c r="O162" s="244"/>
      <c r="P162" s="244"/>
      <c r="Q162" s="244"/>
      <c r="R162" s="244"/>
      <c r="S162" s="244"/>
      <c r="T162" s="245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6" t="s">
        <v>358</v>
      </c>
      <c r="AU162" s="246" t="s">
        <v>82</v>
      </c>
      <c r="AV162" s="13" t="s">
        <v>138</v>
      </c>
      <c r="AW162" s="13" t="s">
        <v>35</v>
      </c>
      <c r="AX162" s="13" t="s">
        <v>74</v>
      </c>
      <c r="AY162" s="246" t="s">
        <v>351</v>
      </c>
      <c r="AZ162" s="129" t="s">
        <v>2842</v>
      </c>
      <c r="BA162" s="129" t="s">
        <v>2842</v>
      </c>
      <c r="BB162" s="129" t="s">
        <v>28</v>
      </c>
      <c r="BC162" s="129" t="s">
        <v>82</v>
      </c>
      <c r="BD162" s="129" t="s">
        <v>138</v>
      </c>
    </row>
    <row r="163" spans="1:56" s="13" customFormat="1" ht="12">
      <c r="A163" s="13"/>
      <c r="B163" s="236"/>
      <c r="C163" s="237"/>
      <c r="D163" s="227" t="s">
        <v>358</v>
      </c>
      <c r="E163" s="238" t="s">
        <v>139</v>
      </c>
      <c r="F163" s="239" t="s">
        <v>2843</v>
      </c>
      <c r="G163" s="237"/>
      <c r="H163" s="240">
        <v>15.408</v>
      </c>
      <c r="I163" s="241"/>
      <c r="J163" s="237"/>
      <c r="K163" s="237"/>
      <c r="L163" s="242"/>
      <c r="M163" s="243"/>
      <c r="N163" s="244"/>
      <c r="O163" s="244"/>
      <c r="P163" s="244"/>
      <c r="Q163" s="244"/>
      <c r="R163" s="244"/>
      <c r="S163" s="244"/>
      <c r="T163" s="245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6" t="s">
        <v>358</v>
      </c>
      <c r="AU163" s="246" t="s">
        <v>82</v>
      </c>
      <c r="AV163" s="13" t="s">
        <v>138</v>
      </c>
      <c r="AW163" s="13" t="s">
        <v>35</v>
      </c>
      <c r="AX163" s="13" t="s">
        <v>82</v>
      </c>
      <c r="AY163" s="246" t="s">
        <v>351</v>
      </c>
      <c r="AZ163" s="129" t="s">
        <v>2844</v>
      </c>
      <c r="BA163" s="129" t="s">
        <v>2844</v>
      </c>
      <c r="BB163" s="129" t="s">
        <v>28</v>
      </c>
      <c r="BC163" s="129" t="s">
        <v>82</v>
      </c>
      <c r="BD163" s="129" t="s">
        <v>138</v>
      </c>
    </row>
    <row r="164" spans="1:65" s="2" customFormat="1" ht="16.5" customHeight="1">
      <c r="A164" s="38"/>
      <c r="B164" s="39"/>
      <c r="C164" s="212" t="s">
        <v>395</v>
      </c>
      <c r="D164" s="212" t="s">
        <v>352</v>
      </c>
      <c r="E164" s="213" t="s">
        <v>2845</v>
      </c>
      <c r="F164" s="214" t="s">
        <v>2846</v>
      </c>
      <c r="G164" s="215" t="s">
        <v>355</v>
      </c>
      <c r="H164" s="216">
        <v>15.408</v>
      </c>
      <c r="I164" s="217"/>
      <c r="J164" s="218">
        <f>ROUND(I164*H164,2)</f>
        <v>0</v>
      </c>
      <c r="K164" s="214" t="s">
        <v>28</v>
      </c>
      <c r="L164" s="44"/>
      <c r="M164" s="219" t="s">
        <v>28</v>
      </c>
      <c r="N164" s="220" t="s">
        <v>45</v>
      </c>
      <c r="O164" s="84"/>
      <c r="P164" s="221">
        <f>O164*H164</f>
        <v>0</v>
      </c>
      <c r="Q164" s="221">
        <v>0</v>
      </c>
      <c r="R164" s="221">
        <f>Q164*H164</f>
        <v>0</v>
      </c>
      <c r="S164" s="221">
        <v>0</v>
      </c>
      <c r="T164" s="222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23" t="s">
        <v>228</v>
      </c>
      <c r="AT164" s="223" t="s">
        <v>352</v>
      </c>
      <c r="AU164" s="223" t="s">
        <v>82</v>
      </c>
      <c r="AY164" s="17" t="s">
        <v>351</v>
      </c>
      <c r="AZ164" s="129" t="s">
        <v>2847</v>
      </c>
      <c r="BA164" s="129" t="s">
        <v>2847</v>
      </c>
      <c r="BB164" s="129" t="s">
        <v>28</v>
      </c>
      <c r="BC164" s="129" t="s">
        <v>82</v>
      </c>
      <c r="BD164" s="129" t="s">
        <v>138</v>
      </c>
      <c r="BE164" s="224">
        <f>IF(N164="základní",J164,0)</f>
        <v>0</v>
      </c>
      <c r="BF164" s="224">
        <f>IF(N164="snížená",J164,0)</f>
        <v>0</v>
      </c>
      <c r="BG164" s="224">
        <f>IF(N164="zákl. přenesená",J164,0)</f>
        <v>0</v>
      </c>
      <c r="BH164" s="224">
        <f>IF(N164="sníž. přenesená",J164,0)</f>
        <v>0</v>
      </c>
      <c r="BI164" s="224">
        <f>IF(N164="nulová",J164,0)</f>
        <v>0</v>
      </c>
      <c r="BJ164" s="17" t="s">
        <v>82</v>
      </c>
      <c r="BK164" s="224">
        <f>ROUND(I164*H164,2)</f>
        <v>0</v>
      </c>
      <c r="BL164" s="17" t="s">
        <v>228</v>
      </c>
      <c r="BM164" s="223" t="s">
        <v>2848</v>
      </c>
    </row>
    <row r="165" spans="1:56" s="13" customFormat="1" ht="12">
      <c r="A165" s="13"/>
      <c r="B165" s="236"/>
      <c r="C165" s="237"/>
      <c r="D165" s="227" t="s">
        <v>358</v>
      </c>
      <c r="E165" s="238" t="s">
        <v>400</v>
      </c>
      <c r="F165" s="239" t="s">
        <v>2849</v>
      </c>
      <c r="G165" s="237"/>
      <c r="H165" s="240">
        <v>15.408</v>
      </c>
      <c r="I165" s="241"/>
      <c r="J165" s="237"/>
      <c r="K165" s="237"/>
      <c r="L165" s="242"/>
      <c r="M165" s="243"/>
      <c r="N165" s="244"/>
      <c r="O165" s="244"/>
      <c r="P165" s="244"/>
      <c r="Q165" s="244"/>
      <c r="R165" s="244"/>
      <c r="S165" s="244"/>
      <c r="T165" s="245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6" t="s">
        <v>358</v>
      </c>
      <c r="AU165" s="246" t="s">
        <v>82</v>
      </c>
      <c r="AV165" s="13" t="s">
        <v>138</v>
      </c>
      <c r="AW165" s="13" t="s">
        <v>35</v>
      </c>
      <c r="AX165" s="13" t="s">
        <v>74</v>
      </c>
      <c r="AY165" s="246" t="s">
        <v>351</v>
      </c>
      <c r="AZ165" s="129" t="s">
        <v>2850</v>
      </c>
      <c r="BA165" s="129" t="s">
        <v>2850</v>
      </c>
      <c r="BB165" s="129" t="s">
        <v>28</v>
      </c>
      <c r="BC165" s="129" t="s">
        <v>82</v>
      </c>
      <c r="BD165" s="129" t="s">
        <v>138</v>
      </c>
    </row>
    <row r="166" spans="1:56" s="13" customFormat="1" ht="12">
      <c r="A166" s="13"/>
      <c r="B166" s="236"/>
      <c r="C166" s="237"/>
      <c r="D166" s="227" t="s">
        <v>358</v>
      </c>
      <c r="E166" s="238" t="s">
        <v>144</v>
      </c>
      <c r="F166" s="239" t="s">
        <v>2851</v>
      </c>
      <c r="G166" s="237"/>
      <c r="H166" s="240">
        <v>15.408</v>
      </c>
      <c r="I166" s="241"/>
      <c r="J166" s="237"/>
      <c r="K166" s="237"/>
      <c r="L166" s="242"/>
      <c r="M166" s="243"/>
      <c r="N166" s="244"/>
      <c r="O166" s="244"/>
      <c r="P166" s="244"/>
      <c r="Q166" s="244"/>
      <c r="R166" s="244"/>
      <c r="S166" s="244"/>
      <c r="T166" s="245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6" t="s">
        <v>358</v>
      </c>
      <c r="AU166" s="246" t="s">
        <v>82</v>
      </c>
      <c r="AV166" s="13" t="s">
        <v>138</v>
      </c>
      <c r="AW166" s="13" t="s">
        <v>35</v>
      </c>
      <c r="AX166" s="13" t="s">
        <v>82</v>
      </c>
      <c r="AY166" s="246" t="s">
        <v>351</v>
      </c>
      <c r="AZ166" s="129" t="s">
        <v>2852</v>
      </c>
      <c r="BA166" s="129" t="s">
        <v>2852</v>
      </c>
      <c r="BB166" s="129" t="s">
        <v>28</v>
      </c>
      <c r="BC166" s="129" t="s">
        <v>2853</v>
      </c>
      <c r="BD166" s="129" t="s">
        <v>138</v>
      </c>
    </row>
    <row r="167" spans="1:63" s="11" customFormat="1" ht="25.9" customHeight="1">
      <c r="A167" s="11"/>
      <c r="B167" s="198"/>
      <c r="C167" s="199"/>
      <c r="D167" s="200" t="s">
        <v>73</v>
      </c>
      <c r="E167" s="201" t="s">
        <v>228</v>
      </c>
      <c r="F167" s="201" t="s">
        <v>717</v>
      </c>
      <c r="G167" s="199"/>
      <c r="H167" s="199"/>
      <c r="I167" s="202"/>
      <c r="J167" s="203">
        <f>BK167</f>
        <v>0</v>
      </c>
      <c r="K167" s="199"/>
      <c r="L167" s="204"/>
      <c r="M167" s="205"/>
      <c r="N167" s="206"/>
      <c r="O167" s="206"/>
      <c r="P167" s="207">
        <f>SUM(P168:P170)</f>
        <v>0</v>
      </c>
      <c r="Q167" s="206"/>
      <c r="R167" s="207">
        <f>SUM(R168:R170)</f>
        <v>5.90865625</v>
      </c>
      <c r="S167" s="206"/>
      <c r="T167" s="208">
        <f>SUM(T168:T170)</f>
        <v>0</v>
      </c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R167" s="209" t="s">
        <v>228</v>
      </c>
      <c r="AT167" s="210" t="s">
        <v>73</v>
      </c>
      <c r="AU167" s="210" t="s">
        <v>74</v>
      </c>
      <c r="AY167" s="209" t="s">
        <v>351</v>
      </c>
      <c r="BK167" s="211">
        <f>SUM(BK168:BK170)</f>
        <v>0</v>
      </c>
    </row>
    <row r="168" spans="1:65" s="2" customFormat="1" ht="21.75" customHeight="1">
      <c r="A168" s="38"/>
      <c r="B168" s="39"/>
      <c r="C168" s="212" t="s">
        <v>405</v>
      </c>
      <c r="D168" s="212" t="s">
        <v>352</v>
      </c>
      <c r="E168" s="213" t="s">
        <v>2854</v>
      </c>
      <c r="F168" s="214" t="s">
        <v>2855</v>
      </c>
      <c r="G168" s="215" t="s">
        <v>355</v>
      </c>
      <c r="H168" s="216">
        <v>3.125</v>
      </c>
      <c r="I168" s="217"/>
      <c r="J168" s="218">
        <f>ROUND(I168*H168,2)</f>
        <v>0</v>
      </c>
      <c r="K168" s="214" t="s">
        <v>28</v>
      </c>
      <c r="L168" s="44"/>
      <c r="M168" s="219" t="s">
        <v>28</v>
      </c>
      <c r="N168" s="220" t="s">
        <v>45</v>
      </c>
      <c r="O168" s="84"/>
      <c r="P168" s="221">
        <f>O168*H168</f>
        <v>0</v>
      </c>
      <c r="Q168" s="221">
        <v>1.89077</v>
      </c>
      <c r="R168" s="221">
        <f>Q168*H168</f>
        <v>5.90865625</v>
      </c>
      <c r="S168" s="221">
        <v>0</v>
      </c>
      <c r="T168" s="222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23" t="s">
        <v>228</v>
      </c>
      <c r="AT168" s="223" t="s">
        <v>352</v>
      </c>
      <c r="AU168" s="223" t="s">
        <v>82</v>
      </c>
      <c r="AY168" s="17" t="s">
        <v>351</v>
      </c>
      <c r="BE168" s="224">
        <f>IF(N168="základní",J168,0)</f>
        <v>0</v>
      </c>
      <c r="BF168" s="224">
        <f>IF(N168="snížená",J168,0)</f>
        <v>0</v>
      </c>
      <c r="BG168" s="224">
        <f>IF(N168="zákl. přenesená",J168,0)</f>
        <v>0</v>
      </c>
      <c r="BH168" s="224">
        <f>IF(N168="sníž. přenesená",J168,0)</f>
        <v>0</v>
      </c>
      <c r="BI168" s="224">
        <f>IF(N168="nulová",J168,0)</f>
        <v>0</v>
      </c>
      <c r="BJ168" s="17" t="s">
        <v>82</v>
      </c>
      <c r="BK168" s="224">
        <f>ROUND(I168*H168,2)</f>
        <v>0</v>
      </c>
      <c r="BL168" s="17" t="s">
        <v>228</v>
      </c>
      <c r="BM168" s="223" t="s">
        <v>2856</v>
      </c>
    </row>
    <row r="169" spans="1:51" s="13" customFormat="1" ht="12">
      <c r="A169" s="13"/>
      <c r="B169" s="236"/>
      <c r="C169" s="237"/>
      <c r="D169" s="227" t="s">
        <v>358</v>
      </c>
      <c r="E169" s="238" t="s">
        <v>409</v>
      </c>
      <c r="F169" s="239" t="s">
        <v>2857</v>
      </c>
      <c r="G169" s="237"/>
      <c r="H169" s="240">
        <v>3.125</v>
      </c>
      <c r="I169" s="241"/>
      <c r="J169" s="237"/>
      <c r="K169" s="237"/>
      <c r="L169" s="242"/>
      <c r="M169" s="243"/>
      <c r="N169" s="244"/>
      <c r="O169" s="244"/>
      <c r="P169" s="244"/>
      <c r="Q169" s="244"/>
      <c r="R169" s="244"/>
      <c r="S169" s="244"/>
      <c r="T169" s="245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6" t="s">
        <v>358</v>
      </c>
      <c r="AU169" s="246" t="s">
        <v>82</v>
      </c>
      <c r="AV169" s="13" t="s">
        <v>138</v>
      </c>
      <c r="AW169" s="13" t="s">
        <v>35</v>
      </c>
      <c r="AX169" s="13" t="s">
        <v>74</v>
      </c>
      <c r="AY169" s="246" t="s">
        <v>351</v>
      </c>
    </row>
    <row r="170" spans="1:51" s="13" customFormat="1" ht="12">
      <c r="A170" s="13"/>
      <c r="B170" s="236"/>
      <c r="C170" s="237"/>
      <c r="D170" s="227" t="s">
        <v>358</v>
      </c>
      <c r="E170" s="238" t="s">
        <v>2858</v>
      </c>
      <c r="F170" s="239" t="s">
        <v>2859</v>
      </c>
      <c r="G170" s="237"/>
      <c r="H170" s="240">
        <v>3.125</v>
      </c>
      <c r="I170" s="241"/>
      <c r="J170" s="237"/>
      <c r="K170" s="237"/>
      <c r="L170" s="242"/>
      <c r="M170" s="243"/>
      <c r="N170" s="244"/>
      <c r="O170" s="244"/>
      <c r="P170" s="244"/>
      <c r="Q170" s="244"/>
      <c r="R170" s="244"/>
      <c r="S170" s="244"/>
      <c r="T170" s="245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6" t="s">
        <v>358</v>
      </c>
      <c r="AU170" s="246" t="s">
        <v>82</v>
      </c>
      <c r="AV170" s="13" t="s">
        <v>138</v>
      </c>
      <c r="AW170" s="13" t="s">
        <v>35</v>
      </c>
      <c r="AX170" s="13" t="s">
        <v>82</v>
      </c>
      <c r="AY170" s="246" t="s">
        <v>351</v>
      </c>
    </row>
    <row r="171" spans="1:63" s="11" customFormat="1" ht="25.9" customHeight="1">
      <c r="A171" s="11"/>
      <c r="B171" s="198"/>
      <c r="C171" s="199"/>
      <c r="D171" s="200" t="s">
        <v>73</v>
      </c>
      <c r="E171" s="201" t="s">
        <v>385</v>
      </c>
      <c r="F171" s="201" t="s">
        <v>774</v>
      </c>
      <c r="G171" s="199"/>
      <c r="H171" s="199"/>
      <c r="I171" s="202"/>
      <c r="J171" s="203">
        <f>BK171</f>
        <v>0</v>
      </c>
      <c r="K171" s="199"/>
      <c r="L171" s="204"/>
      <c r="M171" s="205"/>
      <c r="N171" s="206"/>
      <c r="O171" s="206"/>
      <c r="P171" s="207">
        <f>SUM(P172:P179)</f>
        <v>0</v>
      </c>
      <c r="Q171" s="206"/>
      <c r="R171" s="207">
        <f>SUM(R172:R179)</f>
        <v>0.15884</v>
      </c>
      <c r="S171" s="206"/>
      <c r="T171" s="208">
        <f>SUM(T172:T179)</f>
        <v>0</v>
      </c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R171" s="209" t="s">
        <v>228</v>
      </c>
      <c r="AT171" s="210" t="s">
        <v>73</v>
      </c>
      <c r="AU171" s="210" t="s">
        <v>74</v>
      </c>
      <c r="AY171" s="209" t="s">
        <v>351</v>
      </c>
      <c r="BK171" s="211">
        <f>SUM(BK172:BK179)</f>
        <v>0</v>
      </c>
    </row>
    <row r="172" spans="1:65" s="2" customFormat="1" ht="16.5" customHeight="1">
      <c r="A172" s="38"/>
      <c r="B172" s="39"/>
      <c r="C172" s="212" t="s">
        <v>411</v>
      </c>
      <c r="D172" s="212" t="s">
        <v>352</v>
      </c>
      <c r="E172" s="213" t="s">
        <v>2860</v>
      </c>
      <c r="F172" s="214" t="s">
        <v>2861</v>
      </c>
      <c r="G172" s="215" t="s">
        <v>398</v>
      </c>
      <c r="H172" s="216">
        <v>3.971</v>
      </c>
      <c r="I172" s="217"/>
      <c r="J172" s="218">
        <f>ROUND(I172*H172,2)</f>
        <v>0</v>
      </c>
      <c r="K172" s="214" t="s">
        <v>28</v>
      </c>
      <c r="L172" s="44"/>
      <c r="M172" s="219" t="s">
        <v>28</v>
      </c>
      <c r="N172" s="220" t="s">
        <v>45</v>
      </c>
      <c r="O172" s="84"/>
      <c r="P172" s="221">
        <f>O172*H172</f>
        <v>0</v>
      </c>
      <c r="Q172" s="221">
        <v>0.04</v>
      </c>
      <c r="R172" s="221">
        <f>Q172*H172</f>
        <v>0.15884</v>
      </c>
      <c r="S172" s="221">
        <v>0</v>
      </c>
      <c r="T172" s="222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23" t="s">
        <v>228</v>
      </c>
      <c r="AT172" s="223" t="s">
        <v>352</v>
      </c>
      <c r="AU172" s="223" t="s">
        <v>82</v>
      </c>
      <c r="AY172" s="17" t="s">
        <v>351</v>
      </c>
      <c r="BE172" s="224">
        <f>IF(N172="základní",J172,0)</f>
        <v>0</v>
      </c>
      <c r="BF172" s="224">
        <f>IF(N172="snížená",J172,0)</f>
        <v>0</v>
      </c>
      <c r="BG172" s="224">
        <f>IF(N172="zákl. přenesená",J172,0)</f>
        <v>0</v>
      </c>
      <c r="BH172" s="224">
        <f>IF(N172="sníž. přenesená",J172,0)</f>
        <v>0</v>
      </c>
      <c r="BI172" s="224">
        <f>IF(N172="nulová",J172,0)</f>
        <v>0</v>
      </c>
      <c r="BJ172" s="17" t="s">
        <v>82</v>
      </c>
      <c r="BK172" s="224">
        <f>ROUND(I172*H172,2)</f>
        <v>0</v>
      </c>
      <c r="BL172" s="17" t="s">
        <v>228</v>
      </c>
      <c r="BM172" s="223" t="s">
        <v>2862</v>
      </c>
    </row>
    <row r="173" spans="1:51" s="12" customFormat="1" ht="12">
      <c r="A173" s="12"/>
      <c r="B173" s="225"/>
      <c r="C173" s="226"/>
      <c r="D173" s="227" t="s">
        <v>358</v>
      </c>
      <c r="E173" s="228" t="s">
        <v>28</v>
      </c>
      <c r="F173" s="229" t="s">
        <v>2669</v>
      </c>
      <c r="G173" s="226"/>
      <c r="H173" s="228" t="s">
        <v>28</v>
      </c>
      <c r="I173" s="230"/>
      <c r="J173" s="226"/>
      <c r="K173" s="226"/>
      <c r="L173" s="231"/>
      <c r="M173" s="232"/>
      <c r="N173" s="233"/>
      <c r="O173" s="233"/>
      <c r="P173" s="233"/>
      <c r="Q173" s="233"/>
      <c r="R173" s="233"/>
      <c r="S173" s="233"/>
      <c r="T173" s="234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T173" s="235" t="s">
        <v>358</v>
      </c>
      <c r="AU173" s="235" t="s">
        <v>82</v>
      </c>
      <c r="AV173" s="12" t="s">
        <v>82</v>
      </c>
      <c r="AW173" s="12" t="s">
        <v>35</v>
      </c>
      <c r="AX173" s="12" t="s">
        <v>74</v>
      </c>
      <c r="AY173" s="235" t="s">
        <v>351</v>
      </c>
    </row>
    <row r="174" spans="1:51" s="13" customFormat="1" ht="12">
      <c r="A174" s="13"/>
      <c r="B174" s="236"/>
      <c r="C174" s="237"/>
      <c r="D174" s="227" t="s">
        <v>358</v>
      </c>
      <c r="E174" s="238" t="s">
        <v>415</v>
      </c>
      <c r="F174" s="239" t="s">
        <v>2863</v>
      </c>
      <c r="G174" s="237"/>
      <c r="H174" s="240">
        <v>1.549</v>
      </c>
      <c r="I174" s="241"/>
      <c r="J174" s="237"/>
      <c r="K174" s="237"/>
      <c r="L174" s="242"/>
      <c r="M174" s="243"/>
      <c r="N174" s="244"/>
      <c r="O174" s="244"/>
      <c r="P174" s="244"/>
      <c r="Q174" s="244"/>
      <c r="R174" s="244"/>
      <c r="S174" s="244"/>
      <c r="T174" s="245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6" t="s">
        <v>358</v>
      </c>
      <c r="AU174" s="246" t="s">
        <v>82</v>
      </c>
      <c r="AV174" s="13" t="s">
        <v>138</v>
      </c>
      <c r="AW174" s="13" t="s">
        <v>35</v>
      </c>
      <c r="AX174" s="13" t="s">
        <v>74</v>
      </c>
      <c r="AY174" s="246" t="s">
        <v>351</v>
      </c>
    </row>
    <row r="175" spans="1:51" s="12" customFormat="1" ht="12">
      <c r="A175" s="12"/>
      <c r="B175" s="225"/>
      <c r="C175" s="226"/>
      <c r="D175" s="227" t="s">
        <v>358</v>
      </c>
      <c r="E175" s="228" t="s">
        <v>28</v>
      </c>
      <c r="F175" s="229" t="s">
        <v>2864</v>
      </c>
      <c r="G175" s="226"/>
      <c r="H175" s="228" t="s">
        <v>28</v>
      </c>
      <c r="I175" s="230"/>
      <c r="J175" s="226"/>
      <c r="K175" s="226"/>
      <c r="L175" s="231"/>
      <c r="M175" s="232"/>
      <c r="N175" s="233"/>
      <c r="O175" s="233"/>
      <c r="P175" s="233"/>
      <c r="Q175" s="233"/>
      <c r="R175" s="233"/>
      <c r="S175" s="233"/>
      <c r="T175" s="234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T175" s="235" t="s">
        <v>358</v>
      </c>
      <c r="AU175" s="235" t="s">
        <v>82</v>
      </c>
      <c r="AV175" s="12" t="s">
        <v>82</v>
      </c>
      <c r="AW175" s="12" t="s">
        <v>35</v>
      </c>
      <c r="AX175" s="12" t="s">
        <v>74</v>
      </c>
      <c r="AY175" s="235" t="s">
        <v>351</v>
      </c>
    </row>
    <row r="176" spans="1:51" s="13" customFormat="1" ht="12">
      <c r="A176" s="13"/>
      <c r="B176" s="236"/>
      <c r="C176" s="237"/>
      <c r="D176" s="227" t="s">
        <v>358</v>
      </c>
      <c r="E176" s="238" t="s">
        <v>2581</v>
      </c>
      <c r="F176" s="239" t="s">
        <v>2865</v>
      </c>
      <c r="G176" s="237"/>
      <c r="H176" s="240">
        <v>2.366</v>
      </c>
      <c r="I176" s="241"/>
      <c r="J176" s="237"/>
      <c r="K176" s="237"/>
      <c r="L176" s="242"/>
      <c r="M176" s="243"/>
      <c r="N176" s="244"/>
      <c r="O176" s="244"/>
      <c r="P176" s="244"/>
      <c r="Q176" s="244"/>
      <c r="R176" s="244"/>
      <c r="S176" s="244"/>
      <c r="T176" s="245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6" t="s">
        <v>358</v>
      </c>
      <c r="AU176" s="246" t="s">
        <v>82</v>
      </c>
      <c r="AV176" s="13" t="s">
        <v>138</v>
      </c>
      <c r="AW176" s="13" t="s">
        <v>35</v>
      </c>
      <c r="AX176" s="13" t="s">
        <v>74</v>
      </c>
      <c r="AY176" s="246" t="s">
        <v>351</v>
      </c>
    </row>
    <row r="177" spans="1:51" s="12" customFormat="1" ht="12">
      <c r="A177" s="12"/>
      <c r="B177" s="225"/>
      <c r="C177" s="226"/>
      <c r="D177" s="227" t="s">
        <v>358</v>
      </c>
      <c r="E177" s="228" t="s">
        <v>28</v>
      </c>
      <c r="F177" s="229" t="s">
        <v>2866</v>
      </c>
      <c r="G177" s="226"/>
      <c r="H177" s="228" t="s">
        <v>28</v>
      </c>
      <c r="I177" s="230"/>
      <c r="J177" s="226"/>
      <c r="K177" s="226"/>
      <c r="L177" s="231"/>
      <c r="M177" s="232"/>
      <c r="N177" s="233"/>
      <c r="O177" s="233"/>
      <c r="P177" s="233"/>
      <c r="Q177" s="233"/>
      <c r="R177" s="233"/>
      <c r="S177" s="233"/>
      <c r="T177" s="234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T177" s="235" t="s">
        <v>358</v>
      </c>
      <c r="AU177" s="235" t="s">
        <v>82</v>
      </c>
      <c r="AV177" s="12" t="s">
        <v>82</v>
      </c>
      <c r="AW177" s="12" t="s">
        <v>35</v>
      </c>
      <c r="AX177" s="12" t="s">
        <v>74</v>
      </c>
      <c r="AY177" s="235" t="s">
        <v>351</v>
      </c>
    </row>
    <row r="178" spans="1:51" s="13" customFormat="1" ht="12">
      <c r="A178" s="13"/>
      <c r="B178" s="236"/>
      <c r="C178" s="237"/>
      <c r="D178" s="227" t="s">
        <v>358</v>
      </c>
      <c r="E178" s="238" t="s">
        <v>2583</v>
      </c>
      <c r="F178" s="239" t="s">
        <v>2867</v>
      </c>
      <c r="G178" s="237"/>
      <c r="H178" s="240">
        <v>0.056</v>
      </c>
      <c r="I178" s="241"/>
      <c r="J178" s="237"/>
      <c r="K178" s="237"/>
      <c r="L178" s="242"/>
      <c r="M178" s="243"/>
      <c r="N178" s="244"/>
      <c r="O178" s="244"/>
      <c r="P178" s="244"/>
      <c r="Q178" s="244"/>
      <c r="R178" s="244"/>
      <c r="S178" s="244"/>
      <c r="T178" s="245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6" t="s">
        <v>358</v>
      </c>
      <c r="AU178" s="246" t="s">
        <v>82</v>
      </c>
      <c r="AV178" s="13" t="s">
        <v>138</v>
      </c>
      <c r="AW178" s="13" t="s">
        <v>35</v>
      </c>
      <c r="AX178" s="13" t="s">
        <v>74</v>
      </c>
      <c r="AY178" s="246" t="s">
        <v>351</v>
      </c>
    </row>
    <row r="179" spans="1:51" s="13" customFormat="1" ht="12">
      <c r="A179" s="13"/>
      <c r="B179" s="236"/>
      <c r="C179" s="237"/>
      <c r="D179" s="227" t="s">
        <v>358</v>
      </c>
      <c r="E179" s="238" t="s">
        <v>2868</v>
      </c>
      <c r="F179" s="239" t="s">
        <v>2869</v>
      </c>
      <c r="G179" s="237"/>
      <c r="H179" s="240">
        <v>3.971</v>
      </c>
      <c r="I179" s="241"/>
      <c r="J179" s="237"/>
      <c r="K179" s="237"/>
      <c r="L179" s="242"/>
      <c r="M179" s="243"/>
      <c r="N179" s="244"/>
      <c r="O179" s="244"/>
      <c r="P179" s="244"/>
      <c r="Q179" s="244"/>
      <c r="R179" s="244"/>
      <c r="S179" s="244"/>
      <c r="T179" s="245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6" t="s">
        <v>358</v>
      </c>
      <c r="AU179" s="246" t="s">
        <v>82</v>
      </c>
      <c r="AV179" s="13" t="s">
        <v>138</v>
      </c>
      <c r="AW179" s="13" t="s">
        <v>35</v>
      </c>
      <c r="AX179" s="13" t="s">
        <v>82</v>
      </c>
      <c r="AY179" s="246" t="s">
        <v>351</v>
      </c>
    </row>
    <row r="180" spans="1:63" s="11" customFormat="1" ht="25.9" customHeight="1">
      <c r="A180" s="11"/>
      <c r="B180" s="198"/>
      <c r="C180" s="199"/>
      <c r="D180" s="200" t="s">
        <v>73</v>
      </c>
      <c r="E180" s="201" t="s">
        <v>1192</v>
      </c>
      <c r="F180" s="201" t="s">
        <v>1193</v>
      </c>
      <c r="G180" s="199"/>
      <c r="H180" s="199"/>
      <c r="I180" s="202"/>
      <c r="J180" s="203">
        <f>BK180</f>
        <v>0</v>
      </c>
      <c r="K180" s="199"/>
      <c r="L180" s="204"/>
      <c r="M180" s="205"/>
      <c r="N180" s="206"/>
      <c r="O180" s="206"/>
      <c r="P180" s="207">
        <f>SUM(P181:P230)</f>
        <v>0</v>
      </c>
      <c r="Q180" s="206"/>
      <c r="R180" s="207">
        <f>SUM(R181:R230)</f>
        <v>0.0281731</v>
      </c>
      <c r="S180" s="206"/>
      <c r="T180" s="208">
        <f>SUM(T181:T230)</f>
        <v>0</v>
      </c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R180" s="209" t="s">
        <v>228</v>
      </c>
      <c r="AT180" s="210" t="s">
        <v>73</v>
      </c>
      <c r="AU180" s="210" t="s">
        <v>74</v>
      </c>
      <c r="AY180" s="209" t="s">
        <v>351</v>
      </c>
      <c r="BK180" s="211">
        <f>SUM(BK181:BK230)</f>
        <v>0</v>
      </c>
    </row>
    <row r="181" spans="1:65" s="2" customFormat="1" ht="21.75" customHeight="1">
      <c r="A181" s="38"/>
      <c r="B181" s="39"/>
      <c r="C181" s="212" t="s">
        <v>562</v>
      </c>
      <c r="D181" s="212" t="s">
        <v>352</v>
      </c>
      <c r="E181" s="213" t="s">
        <v>2870</v>
      </c>
      <c r="F181" s="214" t="s">
        <v>2871</v>
      </c>
      <c r="G181" s="215" t="s">
        <v>612</v>
      </c>
      <c r="H181" s="216">
        <v>1.25</v>
      </c>
      <c r="I181" s="217"/>
      <c r="J181" s="218">
        <f>ROUND(I181*H181,2)</f>
        <v>0</v>
      </c>
      <c r="K181" s="214" t="s">
        <v>28</v>
      </c>
      <c r="L181" s="44"/>
      <c r="M181" s="219" t="s">
        <v>28</v>
      </c>
      <c r="N181" s="220" t="s">
        <v>45</v>
      </c>
      <c r="O181" s="84"/>
      <c r="P181" s="221">
        <f>O181*H181</f>
        <v>0</v>
      </c>
      <c r="Q181" s="221">
        <v>0</v>
      </c>
      <c r="R181" s="221">
        <f>Q181*H181</f>
        <v>0</v>
      </c>
      <c r="S181" s="221">
        <v>0</v>
      </c>
      <c r="T181" s="222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23" t="s">
        <v>228</v>
      </c>
      <c r="AT181" s="223" t="s">
        <v>352</v>
      </c>
      <c r="AU181" s="223" t="s">
        <v>82</v>
      </c>
      <c r="AY181" s="17" t="s">
        <v>351</v>
      </c>
      <c r="BE181" s="224">
        <f>IF(N181="základní",J181,0)</f>
        <v>0</v>
      </c>
      <c r="BF181" s="224">
        <f>IF(N181="snížená",J181,0)</f>
        <v>0</v>
      </c>
      <c r="BG181" s="224">
        <f>IF(N181="zákl. přenesená",J181,0)</f>
        <v>0</v>
      </c>
      <c r="BH181" s="224">
        <f>IF(N181="sníž. přenesená",J181,0)</f>
        <v>0</v>
      </c>
      <c r="BI181" s="224">
        <f>IF(N181="nulová",J181,0)</f>
        <v>0</v>
      </c>
      <c r="BJ181" s="17" t="s">
        <v>82</v>
      </c>
      <c r="BK181" s="224">
        <f>ROUND(I181*H181,2)</f>
        <v>0</v>
      </c>
      <c r="BL181" s="17" t="s">
        <v>228</v>
      </c>
      <c r="BM181" s="223" t="s">
        <v>2872</v>
      </c>
    </row>
    <row r="182" spans="1:51" s="12" customFormat="1" ht="12">
      <c r="A182" s="12"/>
      <c r="B182" s="225"/>
      <c r="C182" s="226"/>
      <c r="D182" s="227" t="s">
        <v>358</v>
      </c>
      <c r="E182" s="228" t="s">
        <v>28</v>
      </c>
      <c r="F182" s="229" t="s">
        <v>2669</v>
      </c>
      <c r="G182" s="226"/>
      <c r="H182" s="228" t="s">
        <v>28</v>
      </c>
      <c r="I182" s="230"/>
      <c r="J182" s="226"/>
      <c r="K182" s="226"/>
      <c r="L182" s="231"/>
      <c r="M182" s="232"/>
      <c r="N182" s="233"/>
      <c r="O182" s="233"/>
      <c r="P182" s="233"/>
      <c r="Q182" s="233"/>
      <c r="R182" s="233"/>
      <c r="S182" s="233"/>
      <c r="T182" s="234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T182" s="235" t="s">
        <v>358</v>
      </c>
      <c r="AU182" s="235" t="s">
        <v>82</v>
      </c>
      <c r="AV182" s="12" t="s">
        <v>82</v>
      </c>
      <c r="AW182" s="12" t="s">
        <v>35</v>
      </c>
      <c r="AX182" s="12" t="s">
        <v>74</v>
      </c>
      <c r="AY182" s="235" t="s">
        <v>351</v>
      </c>
    </row>
    <row r="183" spans="1:51" s="13" customFormat="1" ht="12">
      <c r="A183" s="13"/>
      <c r="B183" s="236"/>
      <c r="C183" s="237"/>
      <c r="D183" s="227" t="s">
        <v>358</v>
      </c>
      <c r="E183" s="238" t="s">
        <v>566</v>
      </c>
      <c r="F183" s="239" t="s">
        <v>2873</v>
      </c>
      <c r="G183" s="237"/>
      <c r="H183" s="240">
        <v>1.25</v>
      </c>
      <c r="I183" s="241"/>
      <c r="J183" s="237"/>
      <c r="K183" s="237"/>
      <c r="L183" s="242"/>
      <c r="M183" s="243"/>
      <c r="N183" s="244"/>
      <c r="O183" s="244"/>
      <c r="P183" s="244"/>
      <c r="Q183" s="244"/>
      <c r="R183" s="244"/>
      <c r="S183" s="244"/>
      <c r="T183" s="245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6" t="s">
        <v>358</v>
      </c>
      <c r="AU183" s="246" t="s">
        <v>82</v>
      </c>
      <c r="AV183" s="13" t="s">
        <v>138</v>
      </c>
      <c r="AW183" s="13" t="s">
        <v>35</v>
      </c>
      <c r="AX183" s="13" t="s">
        <v>74</v>
      </c>
      <c r="AY183" s="246" t="s">
        <v>351</v>
      </c>
    </row>
    <row r="184" spans="1:51" s="13" customFormat="1" ht="12">
      <c r="A184" s="13"/>
      <c r="B184" s="236"/>
      <c r="C184" s="237"/>
      <c r="D184" s="227" t="s">
        <v>358</v>
      </c>
      <c r="E184" s="238" t="s">
        <v>2874</v>
      </c>
      <c r="F184" s="239" t="s">
        <v>2875</v>
      </c>
      <c r="G184" s="237"/>
      <c r="H184" s="240">
        <v>1.25</v>
      </c>
      <c r="I184" s="241"/>
      <c r="J184" s="237"/>
      <c r="K184" s="237"/>
      <c r="L184" s="242"/>
      <c r="M184" s="243"/>
      <c r="N184" s="244"/>
      <c r="O184" s="244"/>
      <c r="P184" s="244"/>
      <c r="Q184" s="244"/>
      <c r="R184" s="244"/>
      <c r="S184" s="244"/>
      <c r="T184" s="245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6" t="s">
        <v>358</v>
      </c>
      <c r="AU184" s="246" t="s">
        <v>82</v>
      </c>
      <c r="AV184" s="13" t="s">
        <v>138</v>
      </c>
      <c r="AW184" s="13" t="s">
        <v>35</v>
      </c>
      <c r="AX184" s="13" t="s">
        <v>82</v>
      </c>
      <c r="AY184" s="246" t="s">
        <v>351</v>
      </c>
    </row>
    <row r="185" spans="1:65" s="2" customFormat="1" ht="16.5" customHeight="1">
      <c r="A185" s="38"/>
      <c r="B185" s="39"/>
      <c r="C185" s="247" t="s">
        <v>567</v>
      </c>
      <c r="D185" s="247" t="s">
        <v>612</v>
      </c>
      <c r="E185" s="248" t="s">
        <v>2876</v>
      </c>
      <c r="F185" s="249" t="s">
        <v>2877</v>
      </c>
      <c r="G185" s="250" t="s">
        <v>612</v>
      </c>
      <c r="H185" s="251">
        <v>1.25</v>
      </c>
      <c r="I185" s="252"/>
      <c r="J185" s="253">
        <f>ROUND(I185*H185,2)</f>
        <v>0</v>
      </c>
      <c r="K185" s="249" t="s">
        <v>28</v>
      </c>
      <c r="L185" s="254"/>
      <c r="M185" s="255" t="s">
        <v>28</v>
      </c>
      <c r="N185" s="256" t="s">
        <v>45</v>
      </c>
      <c r="O185" s="84"/>
      <c r="P185" s="221">
        <f>O185*H185</f>
        <v>0</v>
      </c>
      <c r="Q185" s="221">
        <v>0.00073</v>
      </c>
      <c r="R185" s="221">
        <f>Q185*H185</f>
        <v>0.0009124999999999999</v>
      </c>
      <c r="S185" s="221">
        <v>0</v>
      </c>
      <c r="T185" s="222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23" t="s">
        <v>405</v>
      </c>
      <c r="AT185" s="223" t="s">
        <v>612</v>
      </c>
      <c r="AU185" s="223" t="s">
        <v>82</v>
      </c>
      <c r="AY185" s="17" t="s">
        <v>351</v>
      </c>
      <c r="BE185" s="224">
        <f>IF(N185="základní",J185,0)</f>
        <v>0</v>
      </c>
      <c r="BF185" s="224">
        <f>IF(N185="snížená",J185,0)</f>
        <v>0</v>
      </c>
      <c r="BG185" s="224">
        <f>IF(N185="zákl. přenesená",J185,0)</f>
        <v>0</v>
      </c>
      <c r="BH185" s="224">
        <f>IF(N185="sníž. přenesená",J185,0)</f>
        <v>0</v>
      </c>
      <c r="BI185" s="224">
        <f>IF(N185="nulová",J185,0)</f>
        <v>0</v>
      </c>
      <c r="BJ185" s="17" t="s">
        <v>82</v>
      </c>
      <c r="BK185" s="224">
        <f>ROUND(I185*H185,2)</f>
        <v>0</v>
      </c>
      <c r="BL185" s="17" t="s">
        <v>228</v>
      </c>
      <c r="BM185" s="223" t="s">
        <v>2878</v>
      </c>
    </row>
    <row r="186" spans="1:65" s="2" customFormat="1" ht="21.75" customHeight="1">
      <c r="A186" s="38"/>
      <c r="B186" s="39"/>
      <c r="C186" s="212" t="s">
        <v>578</v>
      </c>
      <c r="D186" s="212" t="s">
        <v>352</v>
      </c>
      <c r="E186" s="213" t="s">
        <v>2879</v>
      </c>
      <c r="F186" s="214" t="s">
        <v>2880</v>
      </c>
      <c r="G186" s="215" t="s">
        <v>612</v>
      </c>
      <c r="H186" s="216">
        <v>35.72</v>
      </c>
      <c r="I186" s="217"/>
      <c r="J186" s="218">
        <f>ROUND(I186*H186,2)</f>
        <v>0</v>
      </c>
      <c r="K186" s="214" t="s">
        <v>28</v>
      </c>
      <c r="L186" s="44"/>
      <c r="M186" s="219" t="s">
        <v>28</v>
      </c>
      <c r="N186" s="220" t="s">
        <v>45</v>
      </c>
      <c r="O186" s="84"/>
      <c r="P186" s="221">
        <f>O186*H186</f>
        <v>0</v>
      </c>
      <c r="Q186" s="221">
        <v>0.00011</v>
      </c>
      <c r="R186" s="221">
        <f>Q186*H186</f>
        <v>0.0039292</v>
      </c>
      <c r="S186" s="221">
        <v>0</v>
      </c>
      <c r="T186" s="222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23" t="s">
        <v>228</v>
      </c>
      <c r="AT186" s="223" t="s">
        <v>352</v>
      </c>
      <c r="AU186" s="223" t="s">
        <v>82</v>
      </c>
      <c r="AY186" s="17" t="s">
        <v>351</v>
      </c>
      <c r="BE186" s="224">
        <f>IF(N186="základní",J186,0)</f>
        <v>0</v>
      </c>
      <c r="BF186" s="224">
        <f>IF(N186="snížená",J186,0)</f>
        <v>0</v>
      </c>
      <c r="BG186" s="224">
        <f>IF(N186="zákl. přenesená",J186,0)</f>
        <v>0</v>
      </c>
      <c r="BH186" s="224">
        <f>IF(N186="sníž. přenesená",J186,0)</f>
        <v>0</v>
      </c>
      <c r="BI186" s="224">
        <f>IF(N186="nulová",J186,0)</f>
        <v>0</v>
      </c>
      <c r="BJ186" s="17" t="s">
        <v>82</v>
      </c>
      <c r="BK186" s="224">
        <f>ROUND(I186*H186,2)</f>
        <v>0</v>
      </c>
      <c r="BL186" s="17" t="s">
        <v>228</v>
      </c>
      <c r="BM186" s="223" t="s">
        <v>2881</v>
      </c>
    </row>
    <row r="187" spans="1:51" s="12" customFormat="1" ht="12">
      <c r="A187" s="12"/>
      <c r="B187" s="225"/>
      <c r="C187" s="226"/>
      <c r="D187" s="227" t="s">
        <v>358</v>
      </c>
      <c r="E187" s="228" t="s">
        <v>28</v>
      </c>
      <c r="F187" s="229" t="s">
        <v>2882</v>
      </c>
      <c r="G187" s="226"/>
      <c r="H187" s="228" t="s">
        <v>28</v>
      </c>
      <c r="I187" s="230"/>
      <c r="J187" s="226"/>
      <c r="K187" s="226"/>
      <c r="L187" s="231"/>
      <c r="M187" s="232"/>
      <c r="N187" s="233"/>
      <c r="O187" s="233"/>
      <c r="P187" s="233"/>
      <c r="Q187" s="233"/>
      <c r="R187" s="233"/>
      <c r="S187" s="233"/>
      <c r="T187" s="234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T187" s="235" t="s">
        <v>358</v>
      </c>
      <c r="AU187" s="235" t="s">
        <v>82</v>
      </c>
      <c r="AV187" s="12" t="s">
        <v>82</v>
      </c>
      <c r="AW187" s="12" t="s">
        <v>35</v>
      </c>
      <c r="AX187" s="12" t="s">
        <v>74</v>
      </c>
      <c r="AY187" s="235" t="s">
        <v>351</v>
      </c>
    </row>
    <row r="188" spans="1:51" s="12" customFormat="1" ht="12">
      <c r="A188" s="12"/>
      <c r="B188" s="225"/>
      <c r="C188" s="226"/>
      <c r="D188" s="227" t="s">
        <v>358</v>
      </c>
      <c r="E188" s="228" t="s">
        <v>28</v>
      </c>
      <c r="F188" s="229" t="s">
        <v>2883</v>
      </c>
      <c r="G188" s="226"/>
      <c r="H188" s="228" t="s">
        <v>28</v>
      </c>
      <c r="I188" s="230"/>
      <c r="J188" s="226"/>
      <c r="K188" s="226"/>
      <c r="L188" s="231"/>
      <c r="M188" s="232"/>
      <c r="N188" s="233"/>
      <c r="O188" s="233"/>
      <c r="P188" s="233"/>
      <c r="Q188" s="233"/>
      <c r="R188" s="233"/>
      <c r="S188" s="233"/>
      <c r="T188" s="234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T188" s="235" t="s">
        <v>358</v>
      </c>
      <c r="AU188" s="235" t="s">
        <v>82</v>
      </c>
      <c r="AV188" s="12" t="s">
        <v>82</v>
      </c>
      <c r="AW188" s="12" t="s">
        <v>35</v>
      </c>
      <c r="AX188" s="12" t="s">
        <v>74</v>
      </c>
      <c r="AY188" s="235" t="s">
        <v>351</v>
      </c>
    </row>
    <row r="189" spans="1:51" s="12" customFormat="1" ht="12">
      <c r="A189" s="12"/>
      <c r="B189" s="225"/>
      <c r="C189" s="226"/>
      <c r="D189" s="227" t="s">
        <v>358</v>
      </c>
      <c r="E189" s="228" t="s">
        <v>28</v>
      </c>
      <c r="F189" s="229" t="s">
        <v>2884</v>
      </c>
      <c r="G189" s="226"/>
      <c r="H189" s="228" t="s">
        <v>28</v>
      </c>
      <c r="I189" s="230"/>
      <c r="J189" s="226"/>
      <c r="K189" s="226"/>
      <c r="L189" s="231"/>
      <c r="M189" s="232"/>
      <c r="N189" s="233"/>
      <c r="O189" s="233"/>
      <c r="P189" s="233"/>
      <c r="Q189" s="233"/>
      <c r="R189" s="233"/>
      <c r="S189" s="233"/>
      <c r="T189" s="234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T189" s="235" t="s">
        <v>358</v>
      </c>
      <c r="AU189" s="235" t="s">
        <v>82</v>
      </c>
      <c r="AV189" s="12" t="s">
        <v>82</v>
      </c>
      <c r="AW189" s="12" t="s">
        <v>35</v>
      </c>
      <c r="AX189" s="12" t="s">
        <v>74</v>
      </c>
      <c r="AY189" s="235" t="s">
        <v>351</v>
      </c>
    </row>
    <row r="190" spans="1:51" s="13" customFormat="1" ht="12">
      <c r="A190" s="13"/>
      <c r="B190" s="236"/>
      <c r="C190" s="237"/>
      <c r="D190" s="227" t="s">
        <v>358</v>
      </c>
      <c r="E190" s="238" t="s">
        <v>583</v>
      </c>
      <c r="F190" s="239" t="s">
        <v>2885</v>
      </c>
      <c r="G190" s="237"/>
      <c r="H190" s="240">
        <v>3.03</v>
      </c>
      <c r="I190" s="241"/>
      <c r="J190" s="237"/>
      <c r="K190" s="237"/>
      <c r="L190" s="242"/>
      <c r="M190" s="243"/>
      <c r="N190" s="244"/>
      <c r="O190" s="244"/>
      <c r="P190" s="244"/>
      <c r="Q190" s="244"/>
      <c r="R190" s="244"/>
      <c r="S190" s="244"/>
      <c r="T190" s="245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6" t="s">
        <v>358</v>
      </c>
      <c r="AU190" s="246" t="s">
        <v>82</v>
      </c>
      <c r="AV190" s="13" t="s">
        <v>138</v>
      </c>
      <c r="AW190" s="13" t="s">
        <v>35</v>
      </c>
      <c r="AX190" s="13" t="s">
        <v>74</v>
      </c>
      <c r="AY190" s="246" t="s">
        <v>351</v>
      </c>
    </row>
    <row r="191" spans="1:51" s="13" customFormat="1" ht="12">
      <c r="A191" s="13"/>
      <c r="B191" s="236"/>
      <c r="C191" s="237"/>
      <c r="D191" s="227" t="s">
        <v>358</v>
      </c>
      <c r="E191" s="238" t="s">
        <v>167</v>
      </c>
      <c r="F191" s="239" t="s">
        <v>2886</v>
      </c>
      <c r="G191" s="237"/>
      <c r="H191" s="240">
        <v>3.03</v>
      </c>
      <c r="I191" s="241"/>
      <c r="J191" s="237"/>
      <c r="K191" s="237"/>
      <c r="L191" s="242"/>
      <c r="M191" s="243"/>
      <c r="N191" s="244"/>
      <c r="O191" s="244"/>
      <c r="P191" s="244"/>
      <c r="Q191" s="244"/>
      <c r="R191" s="244"/>
      <c r="S191" s="244"/>
      <c r="T191" s="245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6" t="s">
        <v>358</v>
      </c>
      <c r="AU191" s="246" t="s">
        <v>82</v>
      </c>
      <c r="AV191" s="13" t="s">
        <v>138</v>
      </c>
      <c r="AW191" s="13" t="s">
        <v>35</v>
      </c>
      <c r="AX191" s="13" t="s">
        <v>74</v>
      </c>
      <c r="AY191" s="246" t="s">
        <v>351</v>
      </c>
    </row>
    <row r="192" spans="1:51" s="12" customFormat="1" ht="12">
      <c r="A192" s="12"/>
      <c r="B192" s="225"/>
      <c r="C192" s="226"/>
      <c r="D192" s="227" t="s">
        <v>358</v>
      </c>
      <c r="E192" s="228" t="s">
        <v>28</v>
      </c>
      <c r="F192" s="229" t="s">
        <v>2887</v>
      </c>
      <c r="G192" s="226"/>
      <c r="H192" s="228" t="s">
        <v>28</v>
      </c>
      <c r="I192" s="230"/>
      <c r="J192" s="226"/>
      <c r="K192" s="226"/>
      <c r="L192" s="231"/>
      <c r="M192" s="232"/>
      <c r="N192" s="233"/>
      <c r="O192" s="233"/>
      <c r="P192" s="233"/>
      <c r="Q192" s="233"/>
      <c r="R192" s="233"/>
      <c r="S192" s="233"/>
      <c r="T192" s="234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T192" s="235" t="s">
        <v>358</v>
      </c>
      <c r="AU192" s="235" t="s">
        <v>82</v>
      </c>
      <c r="AV192" s="12" t="s">
        <v>82</v>
      </c>
      <c r="AW192" s="12" t="s">
        <v>35</v>
      </c>
      <c r="AX192" s="12" t="s">
        <v>74</v>
      </c>
      <c r="AY192" s="235" t="s">
        <v>351</v>
      </c>
    </row>
    <row r="193" spans="1:51" s="13" customFormat="1" ht="12">
      <c r="A193" s="13"/>
      <c r="B193" s="236"/>
      <c r="C193" s="237"/>
      <c r="D193" s="227" t="s">
        <v>358</v>
      </c>
      <c r="E193" s="238" t="s">
        <v>586</v>
      </c>
      <c r="F193" s="239" t="s">
        <v>2888</v>
      </c>
      <c r="G193" s="237"/>
      <c r="H193" s="240">
        <v>2.35</v>
      </c>
      <c r="I193" s="241"/>
      <c r="J193" s="237"/>
      <c r="K193" s="237"/>
      <c r="L193" s="242"/>
      <c r="M193" s="243"/>
      <c r="N193" s="244"/>
      <c r="O193" s="244"/>
      <c r="P193" s="244"/>
      <c r="Q193" s="244"/>
      <c r="R193" s="244"/>
      <c r="S193" s="244"/>
      <c r="T193" s="245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6" t="s">
        <v>358</v>
      </c>
      <c r="AU193" s="246" t="s">
        <v>82</v>
      </c>
      <c r="AV193" s="13" t="s">
        <v>138</v>
      </c>
      <c r="AW193" s="13" t="s">
        <v>35</v>
      </c>
      <c r="AX193" s="13" t="s">
        <v>74</v>
      </c>
      <c r="AY193" s="246" t="s">
        <v>351</v>
      </c>
    </row>
    <row r="194" spans="1:51" s="13" customFormat="1" ht="12">
      <c r="A194" s="13"/>
      <c r="B194" s="236"/>
      <c r="C194" s="237"/>
      <c r="D194" s="227" t="s">
        <v>358</v>
      </c>
      <c r="E194" s="238" t="s">
        <v>2632</v>
      </c>
      <c r="F194" s="239" t="s">
        <v>2889</v>
      </c>
      <c r="G194" s="237"/>
      <c r="H194" s="240">
        <v>2.47</v>
      </c>
      <c r="I194" s="241"/>
      <c r="J194" s="237"/>
      <c r="K194" s="237"/>
      <c r="L194" s="242"/>
      <c r="M194" s="243"/>
      <c r="N194" s="244"/>
      <c r="O194" s="244"/>
      <c r="P194" s="244"/>
      <c r="Q194" s="244"/>
      <c r="R194" s="244"/>
      <c r="S194" s="244"/>
      <c r="T194" s="245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6" t="s">
        <v>358</v>
      </c>
      <c r="AU194" s="246" t="s">
        <v>82</v>
      </c>
      <c r="AV194" s="13" t="s">
        <v>138</v>
      </c>
      <c r="AW194" s="13" t="s">
        <v>35</v>
      </c>
      <c r="AX194" s="13" t="s">
        <v>74</v>
      </c>
      <c r="AY194" s="246" t="s">
        <v>351</v>
      </c>
    </row>
    <row r="195" spans="1:51" s="13" customFormat="1" ht="12">
      <c r="A195" s="13"/>
      <c r="B195" s="236"/>
      <c r="C195" s="237"/>
      <c r="D195" s="227" t="s">
        <v>358</v>
      </c>
      <c r="E195" s="238" t="s">
        <v>2634</v>
      </c>
      <c r="F195" s="239" t="s">
        <v>2890</v>
      </c>
      <c r="G195" s="237"/>
      <c r="H195" s="240">
        <v>9.1</v>
      </c>
      <c r="I195" s="241"/>
      <c r="J195" s="237"/>
      <c r="K195" s="237"/>
      <c r="L195" s="242"/>
      <c r="M195" s="243"/>
      <c r="N195" s="244"/>
      <c r="O195" s="244"/>
      <c r="P195" s="244"/>
      <c r="Q195" s="244"/>
      <c r="R195" s="244"/>
      <c r="S195" s="244"/>
      <c r="T195" s="245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6" t="s">
        <v>358</v>
      </c>
      <c r="AU195" s="246" t="s">
        <v>82</v>
      </c>
      <c r="AV195" s="13" t="s">
        <v>138</v>
      </c>
      <c r="AW195" s="13" t="s">
        <v>35</v>
      </c>
      <c r="AX195" s="13" t="s">
        <v>74</v>
      </c>
      <c r="AY195" s="246" t="s">
        <v>351</v>
      </c>
    </row>
    <row r="196" spans="1:51" s="13" customFormat="1" ht="12">
      <c r="A196" s="13"/>
      <c r="B196" s="236"/>
      <c r="C196" s="237"/>
      <c r="D196" s="227" t="s">
        <v>358</v>
      </c>
      <c r="E196" s="238" t="s">
        <v>2891</v>
      </c>
      <c r="F196" s="239" t="s">
        <v>2892</v>
      </c>
      <c r="G196" s="237"/>
      <c r="H196" s="240">
        <v>13.92</v>
      </c>
      <c r="I196" s="241"/>
      <c r="J196" s="237"/>
      <c r="K196" s="237"/>
      <c r="L196" s="242"/>
      <c r="M196" s="243"/>
      <c r="N196" s="244"/>
      <c r="O196" s="244"/>
      <c r="P196" s="244"/>
      <c r="Q196" s="244"/>
      <c r="R196" s="244"/>
      <c r="S196" s="244"/>
      <c r="T196" s="245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46" t="s">
        <v>358</v>
      </c>
      <c r="AU196" s="246" t="s">
        <v>82</v>
      </c>
      <c r="AV196" s="13" t="s">
        <v>138</v>
      </c>
      <c r="AW196" s="13" t="s">
        <v>35</v>
      </c>
      <c r="AX196" s="13" t="s">
        <v>74</v>
      </c>
      <c r="AY196" s="246" t="s">
        <v>351</v>
      </c>
    </row>
    <row r="197" spans="1:51" s="12" customFormat="1" ht="12">
      <c r="A197" s="12"/>
      <c r="B197" s="225"/>
      <c r="C197" s="226"/>
      <c r="D197" s="227" t="s">
        <v>358</v>
      </c>
      <c r="E197" s="228" t="s">
        <v>28</v>
      </c>
      <c r="F197" s="229" t="s">
        <v>2893</v>
      </c>
      <c r="G197" s="226"/>
      <c r="H197" s="228" t="s">
        <v>28</v>
      </c>
      <c r="I197" s="230"/>
      <c r="J197" s="226"/>
      <c r="K197" s="226"/>
      <c r="L197" s="231"/>
      <c r="M197" s="232"/>
      <c r="N197" s="233"/>
      <c r="O197" s="233"/>
      <c r="P197" s="233"/>
      <c r="Q197" s="233"/>
      <c r="R197" s="233"/>
      <c r="S197" s="233"/>
      <c r="T197" s="234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T197" s="235" t="s">
        <v>358</v>
      </c>
      <c r="AU197" s="235" t="s">
        <v>82</v>
      </c>
      <c r="AV197" s="12" t="s">
        <v>82</v>
      </c>
      <c r="AW197" s="12" t="s">
        <v>35</v>
      </c>
      <c r="AX197" s="12" t="s">
        <v>74</v>
      </c>
      <c r="AY197" s="235" t="s">
        <v>351</v>
      </c>
    </row>
    <row r="198" spans="1:51" s="13" customFormat="1" ht="12">
      <c r="A198" s="13"/>
      <c r="B198" s="236"/>
      <c r="C198" s="237"/>
      <c r="D198" s="227" t="s">
        <v>358</v>
      </c>
      <c r="E198" s="238" t="s">
        <v>2636</v>
      </c>
      <c r="F198" s="239" t="s">
        <v>2894</v>
      </c>
      <c r="G198" s="237"/>
      <c r="H198" s="240">
        <v>8.75</v>
      </c>
      <c r="I198" s="241"/>
      <c r="J198" s="237"/>
      <c r="K198" s="237"/>
      <c r="L198" s="242"/>
      <c r="M198" s="243"/>
      <c r="N198" s="244"/>
      <c r="O198" s="244"/>
      <c r="P198" s="244"/>
      <c r="Q198" s="244"/>
      <c r="R198" s="244"/>
      <c r="S198" s="244"/>
      <c r="T198" s="245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6" t="s">
        <v>358</v>
      </c>
      <c r="AU198" s="246" t="s">
        <v>82</v>
      </c>
      <c r="AV198" s="13" t="s">
        <v>138</v>
      </c>
      <c r="AW198" s="13" t="s">
        <v>35</v>
      </c>
      <c r="AX198" s="13" t="s">
        <v>74</v>
      </c>
      <c r="AY198" s="246" t="s">
        <v>351</v>
      </c>
    </row>
    <row r="199" spans="1:51" s="13" customFormat="1" ht="12">
      <c r="A199" s="13"/>
      <c r="B199" s="236"/>
      <c r="C199" s="237"/>
      <c r="D199" s="227" t="s">
        <v>358</v>
      </c>
      <c r="E199" s="238" t="s">
        <v>2638</v>
      </c>
      <c r="F199" s="239" t="s">
        <v>2895</v>
      </c>
      <c r="G199" s="237"/>
      <c r="H199" s="240">
        <v>1.95</v>
      </c>
      <c r="I199" s="241"/>
      <c r="J199" s="237"/>
      <c r="K199" s="237"/>
      <c r="L199" s="242"/>
      <c r="M199" s="243"/>
      <c r="N199" s="244"/>
      <c r="O199" s="244"/>
      <c r="P199" s="244"/>
      <c r="Q199" s="244"/>
      <c r="R199" s="244"/>
      <c r="S199" s="244"/>
      <c r="T199" s="245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6" t="s">
        <v>358</v>
      </c>
      <c r="AU199" s="246" t="s">
        <v>82</v>
      </c>
      <c r="AV199" s="13" t="s">
        <v>138</v>
      </c>
      <c r="AW199" s="13" t="s">
        <v>35</v>
      </c>
      <c r="AX199" s="13" t="s">
        <v>74</v>
      </c>
      <c r="AY199" s="246" t="s">
        <v>351</v>
      </c>
    </row>
    <row r="200" spans="1:51" s="13" customFormat="1" ht="12">
      <c r="A200" s="13"/>
      <c r="B200" s="236"/>
      <c r="C200" s="237"/>
      <c r="D200" s="227" t="s">
        <v>358</v>
      </c>
      <c r="E200" s="238" t="s">
        <v>2640</v>
      </c>
      <c r="F200" s="239" t="s">
        <v>2896</v>
      </c>
      <c r="G200" s="237"/>
      <c r="H200" s="240">
        <v>2.7</v>
      </c>
      <c r="I200" s="241"/>
      <c r="J200" s="237"/>
      <c r="K200" s="237"/>
      <c r="L200" s="242"/>
      <c r="M200" s="243"/>
      <c r="N200" s="244"/>
      <c r="O200" s="244"/>
      <c r="P200" s="244"/>
      <c r="Q200" s="244"/>
      <c r="R200" s="244"/>
      <c r="S200" s="244"/>
      <c r="T200" s="245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46" t="s">
        <v>358</v>
      </c>
      <c r="AU200" s="246" t="s">
        <v>82</v>
      </c>
      <c r="AV200" s="13" t="s">
        <v>138</v>
      </c>
      <c r="AW200" s="13" t="s">
        <v>35</v>
      </c>
      <c r="AX200" s="13" t="s">
        <v>74</v>
      </c>
      <c r="AY200" s="246" t="s">
        <v>351</v>
      </c>
    </row>
    <row r="201" spans="1:51" s="13" customFormat="1" ht="12">
      <c r="A201" s="13"/>
      <c r="B201" s="236"/>
      <c r="C201" s="237"/>
      <c r="D201" s="227" t="s">
        <v>358</v>
      </c>
      <c r="E201" s="238" t="s">
        <v>2897</v>
      </c>
      <c r="F201" s="239" t="s">
        <v>2898</v>
      </c>
      <c r="G201" s="237"/>
      <c r="H201" s="240">
        <v>13.4</v>
      </c>
      <c r="I201" s="241"/>
      <c r="J201" s="237"/>
      <c r="K201" s="237"/>
      <c r="L201" s="242"/>
      <c r="M201" s="243"/>
      <c r="N201" s="244"/>
      <c r="O201" s="244"/>
      <c r="P201" s="244"/>
      <c r="Q201" s="244"/>
      <c r="R201" s="244"/>
      <c r="S201" s="244"/>
      <c r="T201" s="245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46" t="s">
        <v>358</v>
      </c>
      <c r="AU201" s="246" t="s">
        <v>82</v>
      </c>
      <c r="AV201" s="13" t="s">
        <v>138</v>
      </c>
      <c r="AW201" s="13" t="s">
        <v>35</v>
      </c>
      <c r="AX201" s="13" t="s">
        <v>74</v>
      </c>
      <c r="AY201" s="246" t="s">
        <v>351</v>
      </c>
    </row>
    <row r="202" spans="1:51" s="12" customFormat="1" ht="12">
      <c r="A202" s="12"/>
      <c r="B202" s="225"/>
      <c r="C202" s="226"/>
      <c r="D202" s="227" t="s">
        <v>358</v>
      </c>
      <c r="E202" s="228" t="s">
        <v>28</v>
      </c>
      <c r="F202" s="229" t="s">
        <v>2899</v>
      </c>
      <c r="G202" s="226"/>
      <c r="H202" s="228" t="s">
        <v>28</v>
      </c>
      <c r="I202" s="230"/>
      <c r="J202" s="226"/>
      <c r="K202" s="226"/>
      <c r="L202" s="231"/>
      <c r="M202" s="232"/>
      <c r="N202" s="233"/>
      <c r="O202" s="233"/>
      <c r="P202" s="233"/>
      <c r="Q202" s="233"/>
      <c r="R202" s="233"/>
      <c r="S202" s="233"/>
      <c r="T202" s="234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T202" s="235" t="s">
        <v>358</v>
      </c>
      <c r="AU202" s="235" t="s">
        <v>82</v>
      </c>
      <c r="AV202" s="12" t="s">
        <v>82</v>
      </c>
      <c r="AW202" s="12" t="s">
        <v>35</v>
      </c>
      <c r="AX202" s="12" t="s">
        <v>74</v>
      </c>
      <c r="AY202" s="235" t="s">
        <v>351</v>
      </c>
    </row>
    <row r="203" spans="1:51" s="12" customFormat="1" ht="12">
      <c r="A203" s="12"/>
      <c r="B203" s="225"/>
      <c r="C203" s="226"/>
      <c r="D203" s="227" t="s">
        <v>358</v>
      </c>
      <c r="E203" s="228" t="s">
        <v>28</v>
      </c>
      <c r="F203" s="229" t="s">
        <v>2887</v>
      </c>
      <c r="G203" s="226"/>
      <c r="H203" s="228" t="s">
        <v>28</v>
      </c>
      <c r="I203" s="230"/>
      <c r="J203" s="226"/>
      <c r="K203" s="226"/>
      <c r="L203" s="231"/>
      <c r="M203" s="232"/>
      <c r="N203" s="233"/>
      <c r="O203" s="233"/>
      <c r="P203" s="233"/>
      <c r="Q203" s="233"/>
      <c r="R203" s="233"/>
      <c r="S203" s="233"/>
      <c r="T203" s="234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T203" s="235" t="s">
        <v>358</v>
      </c>
      <c r="AU203" s="235" t="s">
        <v>82</v>
      </c>
      <c r="AV203" s="12" t="s">
        <v>82</v>
      </c>
      <c r="AW203" s="12" t="s">
        <v>35</v>
      </c>
      <c r="AX203" s="12" t="s">
        <v>74</v>
      </c>
      <c r="AY203" s="235" t="s">
        <v>351</v>
      </c>
    </row>
    <row r="204" spans="1:51" s="13" customFormat="1" ht="12">
      <c r="A204" s="13"/>
      <c r="B204" s="236"/>
      <c r="C204" s="237"/>
      <c r="D204" s="227" t="s">
        <v>358</v>
      </c>
      <c r="E204" s="238" t="s">
        <v>2642</v>
      </c>
      <c r="F204" s="239" t="s">
        <v>2900</v>
      </c>
      <c r="G204" s="237"/>
      <c r="H204" s="240">
        <v>2.4</v>
      </c>
      <c r="I204" s="241"/>
      <c r="J204" s="237"/>
      <c r="K204" s="237"/>
      <c r="L204" s="242"/>
      <c r="M204" s="243"/>
      <c r="N204" s="244"/>
      <c r="O204" s="244"/>
      <c r="P204" s="244"/>
      <c r="Q204" s="244"/>
      <c r="R204" s="244"/>
      <c r="S204" s="244"/>
      <c r="T204" s="245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6" t="s">
        <v>358</v>
      </c>
      <c r="AU204" s="246" t="s">
        <v>82</v>
      </c>
      <c r="AV204" s="13" t="s">
        <v>138</v>
      </c>
      <c r="AW204" s="13" t="s">
        <v>35</v>
      </c>
      <c r="AX204" s="13" t="s">
        <v>74</v>
      </c>
      <c r="AY204" s="246" t="s">
        <v>351</v>
      </c>
    </row>
    <row r="205" spans="1:51" s="13" customFormat="1" ht="12">
      <c r="A205" s="13"/>
      <c r="B205" s="236"/>
      <c r="C205" s="237"/>
      <c r="D205" s="227" t="s">
        <v>358</v>
      </c>
      <c r="E205" s="238" t="s">
        <v>2901</v>
      </c>
      <c r="F205" s="239" t="s">
        <v>2902</v>
      </c>
      <c r="G205" s="237"/>
      <c r="H205" s="240">
        <v>2.4</v>
      </c>
      <c r="I205" s="241"/>
      <c r="J205" s="237"/>
      <c r="K205" s="237"/>
      <c r="L205" s="242"/>
      <c r="M205" s="243"/>
      <c r="N205" s="244"/>
      <c r="O205" s="244"/>
      <c r="P205" s="244"/>
      <c r="Q205" s="244"/>
      <c r="R205" s="244"/>
      <c r="S205" s="244"/>
      <c r="T205" s="245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46" t="s">
        <v>358</v>
      </c>
      <c r="AU205" s="246" t="s">
        <v>82</v>
      </c>
      <c r="AV205" s="13" t="s">
        <v>138</v>
      </c>
      <c r="AW205" s="13" t="s">
        <v>35</v>
      </c>
      <c r="AX205" s="13" t="s">
        <v>74</v>
      </c>
      <c r="AY205" s="246" t="s">
        <v>351</v>
      </c>
    </row>
    <row r="206" spans="1:51" s="12" customFormat="1" ht="12">
      <c r="A206" s="12"/>
      <c r="B206" s="225"/>
      <c r="C206" s="226"/>
      <c r="D206" s="227" t="s">
        <v>358</v>
      </c>
      <c r="E206" s="228" t="s">
        <v>28</v>
      </c>
      <c r="F206" s="229" t="s">
        <v>2893</v>
      </c>
      <c r="G206" s="226"/>
      <c r="H206" s="228" t="s">
        <v>28</v>
      </c>
      <c r="I206" s="230"/>
      <c r="J206" s="226"/>
      <c r="K206" s="226"/>
      <c r="L206" s="231"/>
      <c r="M206" s="232"/>
      <c r="N206" s="233"/>
      <c r="O206" s="233"/>
      <c r="P206" s="233"/>
      <c r="Q206" s="233"/>
      <c r="R206" s="233"/>
      <c r="S206" s="233"/>
      <c r="T206" s="234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T206" s="235" t="s">
        <v>358</v>
      </c>
      <c r="AU206" s="235" t="s">
        <v>82</v>
      </c>
      <c r="AV206" s="12" t="s">
        <v>82</v>
      </c>
      <c r="AW206" s="12" t="s">
        <v>35</v>
      </c>
      <c r="AX206" s="12" t="s">
        <v>74</v>
      </c>
      <c r="AY206" s="235" t="s">
        <v>351</v>
      </c>
    </row>
    <row r="207" spans="1:51" s="13" customFormat="1" ht="12">
      <c r="A207" s="13"/>
      <c r="B207" s="236"/>
      <c r="C207" s="237"/>
      <c r="D207" s="227" t="s">
        <v>358</v>
      </c>
      <c r="E207" s="238" t="s">
        <v>2644</v>
      </c>
      <c r="F207" s="239" t="s">
        <v>2903</v>
      </c>
      <c r="G207" s="237"/>
      <c r="H207" s="240">
        <v>1.57</v>
      </c>
      <c r="I207" s="241"/>
      <c r="J207" s="237"/>
      <c r="K207" s="237"/>
      <c r="L207" s="242"/>
      <c r="M207" s="243"/>
      <c r="N207" s="244"/>
      <c r="O207" s="244"/>
      <c r="P207" s="244"/>
      <c r="Q207" s="244"/>
      <c r="R207" s="244"/>
      <c r="S207" s="244"/>
      <c r="T207" s="245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46" t="s">
        <v>358</v>
      </c>
      <c r="AU207" s="246" t="s">
        <v>82</v>
      </c>
      <c r="AV207" s="13" t="s">
        <v>138</v>
      </c>
      <c r="AW207" s="13" t="s">
        <v>35</v>
      </c>
      <c r="AX207" s="13" t="s">
        <v>74</v>
      </c>
      <c r="AY207" s="246" t="s">
        <v>351</v>
      </c>
    </row>
    <row r="208" spans="1:51" s="13" customFormat="1" ht="12">
      <c r="A208" s="13"/>
      <c r="B208" s="236"/>
      <c r="C208" s="237"/>
      <c r="D208" s="227" t="s">
        <v>358</v>
      </c>
      <c r="E208" s="238" t="s">
        <v>2646</v>
      </c>
      <c r="F208" s="239" t="s">
        <v>2904</v>
      </c>
      <c r="G208" s="237"/>
      <c r="H208" s="240">
        <v>1.4</v>
      </c>
      <c r="I208" s="241"/>
      <c r="J208" s="237"/>
      <c r="K208" s="237"/>
      <c r="L208" s="242"/>
      <c r="M208" s="243"/>
      <c r="N208" s="244"/>
      <c r="O208" s="244"/>
      <c r="P208" s="244"/>
      <c r="Q208" s="244"/>
      <c r="R208" s="244"/>
      <c r="S208" s="244"/>
      <c r="T208" s="245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6" t="s">
        <v>358</v>
      </c>
      <c r="AU208" s="246" t="s">
        <v>82</v>
      </c>
      <c r="AV208" s="13" t="s">
        <v>138</v>
      </c>
      <c r="AW208" s="13" t="s">
        <v>35</v>
      </c>
      <c r="AX208" s="13" t="s">
        <v>74</v>
      </c>
      <c r="AY208" s="246" t="s">
        <v>351</v>
      </c>
    </row>
    <row r="209" spans="1:51" s="13" customFormat="1" ht="12">
      <c r="A209" s="13"/>
      <c r="B209" s="236"/>
      <c r="C209" s="237"/>
      <c r="D209" s="227" t="s">
        <v>358</v>
      </c>
      <c r="E209" s="238" t="s">
        <v>2905</v>
      </c>
      <c r="F209" s="239" t="s">
        <v>2906</v>
      </c>
      <c r="G209" s="237"/>
      <c r="H209" s="240">
        <v>2.97</v>
      </c>
      <c r="I209" s="241"/>
      <c r="J209" s="237"/>
      <c r="K209" s="237"/>
      <c r="L209" s="242"/>
      <c r="M209" s="243"/>
      <c r="N209" s="244"/>
      <c r="O209" s="244"/>
      <c r="P209" s="244"/>
      <c r="Q209" s="244"/>
      <c r="R209" s="244"/>
      <c r="S209" s="244"/>
      <c r="T209" s="245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46" t="s">
        <v>358</v>
      </c>
      <c r="AU209" s="246" t="s">
        <v>82</v>
      </c>
      <c r="AV209" s="13" t="s">
        <v>138</v>
      </c>
      <c r="AW209" s="13" t="s">
        <v>35</v>
      </c>
      <c r="AX209" s="13" t="s">
        <v>74</v>
      </c>
      <c r="AY209" s="246" t="s">
        <v>351</v>
      </c>
    </row>
    <row r="210" spans="1:51" s="13" customFormat="1" ht="12">
      <c r="A210" s="13"/>
      <c r="B210" s="236"/>
      <c r="C210" s="237"/>
      <c r="D210" s="227" t="s">
        <v>358</v>
      </c>
      <c r="E210" s="238" t="s">
        <v>2907</v>
      </c>
      <c r="F210" s="239" t="s">
        <v>2908</v>
      </c>
      <c r="G210" s="237"/>
      <c r="H210" s="240">
        <v>35.72</v>
      </c>
      <c r="I210" s="241"/>
      <c r="J210" s="237"/>
      <c r="K210" s="237"/>
      <c r="L210" s="242"/>
      <c r="M210" s="243"/>
      <c r="N210" s="244"/>
      <c r="O210" s="244"/>
      <c r="P210" s="244"/>
      <c r="Q210" s="244"/>
      <c r="R210" s="244"/>
      <c r="S210" s="244"/>
      <c r="T210" s="245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6" t="s">
        <v>358</v>
      </c>
      <c r="AU210" s="246" t="s">
        <v>82</v>
      </c>
      <c r="AV210" s="13" t="s">
        <v>138</v>
      </c>
      <c r="AW210" s="13" t="s">
        <v>35</v>
      </c>
      <c r="AX210" s="13" t="s">
        <v>82</v>
      </c>
      <c r="AY210" s="246" t="s">
        <v>351</v>
      </c>
    </row>
    <row r="211" spans="1:65" s="2" customFormat="1" ht="16.5" customHeight="1">
      <c r="A211" s="38"/>
      <c r="B211" s="39"/>
      <c r="C211" s="247" t="s">
        <v>588</v>
      </c>
      <c r="D211" s="247" t="s">
        <v>612</v>
      </c>
      <c r="E211" s="248" t="s">
        <v>2909</v>
      </c>
      <c r="F211" s="249" t="s">
        <v>2910</v>
      </c>
      <c r="G211" s="250" t="s">
        <v>612</v>
      </c>
      <c r="H211" s="251">
        <v>3.03</v>
      </c>
      <c r="I211" s="252"/>
      <c r="J211" s="253">
        <f>ROUND(I211*H211,2)</f>
        <v>0</v>
      </c>
      <c r="K211" s="249" t="s">
        <v>28</v>
      </c>
      <c r="L211" s="254"/>
      <c r="M211" s="255" t="s">
        <v>28</v>
      </c>
      <c r="N211" s="256" t="s">
        <v>45</v>
      </c>
      <c r="O211" s="84"/>
      <c r="P211" s="221">
        <f>O211*H211</f>
        <v>0</v>
      </c>
      <c r="Q211" s="221">
        <v>0.00054</v>
      </c>
      <c r="R211" s="221">
        <f>Q211*H211</f>
        <v>0.0016362</v>
      </c>
      <c r="S211" s="221">
        <v>0</v>
      </c>
      <c r="T211" s="222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23" t="s">
        <v>405</v>
      </c>
      <c r="AT211" s="223" t="s">
        <v>612</v>
      </c>
      <c r="AU211" s="223" t="s">
        <v>82</v>
      </c>
      <c r="AY211" s="17" t="s">
        <v>351</v>
      </c>
      <c r="BE211" s="224">
        <f>IF(N211="základní",J211,0)</f>
        <v>0</v>
      </c>
      <c r="BF211" s="224">
        <f>IF(N211="snížená",J211,0)</f>
        <v>0</v>
      </c>
      <c r="BG211" s="224">
        <f>IF(N211="zákl. přenesená",J211,0)</f>
        <v>0</v>
      </c>
      <c r="BH211" s="224">
        <f>IF(N211="sníž. přenesená",J211,0)</f>
        <v>0</v>
      </c>
      <c r="BI211" s="224">
        <f>IF(N211="nulová",J211,0)</f>
        <v>0</v>
      </c>
      <c r="BJ211" s="17" t="s">
        <v>82</v>
      </c>
      <c r="BK211" s="224">
        <f>ROUND(I211*H211,2)</f>
        <v>0</v>
      </c>
      <c r="BL211" s="17" t="s">
        <v>228</v>
      </c>
      <c r="BM211" s="223" t="s">
        <v>2911</v>
      </c>
    </row>
    <row r="212" spans="1:51" s="12" customFormat="1" ht="12">
      <c r="A212" s="12"/>
      <c r="B212" s="225"/>
      <c r="C212" s="226"/>
      <c r="D212" s="227" t="s">
        <v>358</v>
      </c>
      <c r="E212" s="228" t="s">
        <v>28</v>
      </c>
      <c r="F212" s="229" t="s">
        <v>2882</v>
      </c>
      <c r="G212" s="226"/>
      <c r="H212" s="228" t="s">
        <v>28</v>
      </c>
      <c r="I212" s="230"/>
      <c r="J212" s="226"/>
      <c r="K212" s="226"/>
      <c r="L212" s="231"/>
      <c r="M212" s="232"/>
      <c r="N212" s="233"/>
      <c r="O212" s="233"/>
      <c r="P212" s="233"/>
      <c r="Q212" s="233"/>
      <c r="R212" s="233"/>
      <c r="S212" s="233"/>
      <c r="T212" s="234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T212" s="235" t="s">
        <v>358</v>
      </c>
      <c r="AU212" s="235" t="s">
        <v>82</v>
      </c>
      <c r="AV212" s="12" t="s">
        <v>82</v>
      </c>
      <c r="AW212" s="12" t="s">
        <v>35</v>
      </c>
      <c r="AX212" s="12" t="s">
        <v>74</v>
      </c>
      <c r="AY212" s="235" t="s">
        <v>351</v>
      </c>
    </row>
    <row r="213" spans="1:51" s="13" customFormat="1" ht="12">
      <c r="A213" s="13"/>
      <c r="B213" s="236"/>
      <c r="C213" s="237"/>
      <c r="D213" s="227" t="s">
        <v>358</v>
      </c>
      <c r="E213" s="238" t="s">
        <v>592</v>
      </c>
      <c r="F213" s="239" t="s">
        <v>2912</v>
      </c>
      <c r="G213" s="237"/>
      <c r="H213" s="240">
        <v>3.03</v>
      </c>
      <c r="I213" s="241"/>
      <c r="J213" s="237"/>
      <c r="K213" s="237"/>
      <c r="L213" s="242"/>
      <c r="M213" s="243"/>
      <c r="N213" s="244"/>
      <c r="O213" s="244"/>
      <c r="P213" s="244"/>
      <c r="Q213" s="244"/>
      <c r="R213" s="244"/>
      <c r="S213" s="244"/>
      <c r="T213" s="245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6" t="s">
        <v>358</v>
      </c>
      <c r="AU213" s="246" t="s">
        <v>82</v>
      </c>
      <c r="AV213" s="13" t="s">
        <v>138</v>
      </c>
      <c r="AW213" s="13" t="s">
        <v>35</v>
      </c>
      <c r="AX213" s="13" t="s">
        <v>74</v>
      </c>
      <c r="AY213" s="246" t="s">
        <v>351</v>
      </c>
    </row>
    <row r="214" spans="1:51" s="13" customFormat="1" ht="12">
      <c r="A214" s="13"/>
      <c r="B214" s="236"/>
      <c r="C214" s="237"/>
      <c r="D214" s="227" t="s">
        <v>358</v>
      </c>
      <c r="E214" s="238" t="s">
        <v>2913</v>
      </c>
      <c r="F214" s="239" t="s">
        <v>2914</v>
      </c>
      <c r="G214" s="237"/>
      <c r="H214" s="240">
        <v>3.03</v>
      </c>
      <c r="I214" s="241"/>
      <c r="J214" s="237"/>
      <c r="K214" s="237"/>
      <c r="L214" s="242"/>
      <c r="M214" s="243"/>
      <c r="N214" s="244"/>
      <c r="O214" s="244"/>
      <c r="P214" s="244"/>
      <c r="Q214" s="244"/>
      <c r="R214" s="244"/>
      <c r="S214" s="244"/>
      <c r="T214" s="245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46" t="s">
        <v>358</v>
      </c>
      <c r="AU214" s="246" t="s">
        <v>82</v>
      </c>
      <c r="AV214" s="13" t="s">
        <v>138</v>
      </c>
      <c r="AW214" s="13" t="s">
        <v>35</v>
      </c>
      <c r="AX214" s="13" t="s">
        <v>82</v>
      </c>
      <c r="AY214" s="246" t="s">
        <v>351</v>
      </c>
    </row>
    <row r="215" spans="1:65" s="2" customFormat="1" ht="16.5" customHeight="1">
      <c r="A215" s="38"/>
      <c r="B215" s="39"/>
      <c r="C215" s="247" t="s">
        <v>594</v>
      </c>
      <c r="D215" s="247" t="s">
        <v>612</v>
      </c>
      <c r="E215" s="248" t="s">
        <v>2915</v>
      </c>
      <c r="F215" s="249" t="s">
        <v>2916</v>
      </c>
      <c r="G215" s="250" t="s">
        <v>612</v>
      </c>
      <c r="H215" s="251">
        <v>13.92</v>
      </c>
      <c r="I215" s="252"/>
      <c r="J215" s="253">
        <f>ROUND(I215*H215,2)</f>
        <v>0</v>
      </c>
      <c r="K215" s="249" t="s">
        <v>28</v>
      </c>
      <c r="L215" s="254"/>
      <c r="M215" s="255" t="s">
        <v>28</v>
      </c>
      <c r="N215" s="256" t="s">
        <v>45</v>
      </c>
      <c r="O215" s="84"/>
      <c r="P215" s="221">
        <f>O215*H215</f>
        <v>0</v>
      </c>
      <c r="Q215" s="221">
        <v>0.00059</v>
      </c>
      <c r="R215" s="221">
        <f>Q215*H215</f>
        <v>0.008212800000000001</v>
      </c>
      <c r="S215" s="221">
        <v>0</v>
      </c>
      <c r="T215" s="222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23" t="s">
        <v>405</v>
      </c>
      <c r="AT215" s="223" t="s">
        <v>612</v>
      </c>
      <c r="AU215" s="223" t="s">
        <v>82</v>
      </c>
      <c r="AY215" s="17" t="s">
        <v>351</v>
      </c>
      <c r="BE215" s="224">
        <f>IF(N215="základní",J215,0)</f>
        <v>0</v>
      </c>
      <c r="BF215" s="224">
        <f>IF(N215="snížená",J215,0)</f>
        <v>0</v>
      </c>
      <c r="BG215" s="224">
        <f>IF(N215="zákl. přenesená",J215,0)</f>
        <v>0</v>
      </c>
      <c r="BH215" s="224">
        <f>IF(N215="sníž. přenesená",J215,0)</f>
        <v>0</v>
      </c>
      <c r="BI215" s="224">
        <f>IF(N215="nulová",J215,0)</f>
        <v>0</v>
      </c>
      <c r="BJ215" s="17" t="s">
        <v>82</v>
      </c>
      <c r="BK215" s="224">
        <f>ROUND(I215*H215,2)</f>
        <v>0</v>
      </c>
      <c r="BL215" s="17" t="s">
        <v>228</v>
      </c>
      <c r="BM215" s="223" t="s">
        <v>2917</v>
      </c>
    </row>
    <row r="216" spans="1:51" s="13" customFormat="1" ht="12">
      <c r="A216" s="13"/>
      <c r="B216" s="236"/>
      <c r="C216" s="237"/>
      <c r="D216" s="227" t="s">
        <v>358</v>
      </c>
      <c r="E216" s="238" t="s">
        <v>598</v>
      </c>
      <c r="F216" s="239" t="s">
        <v>2918</v>
      </c>
      <c r="G216" s="237"/>
      <c r="H216" s="240">
        <v>13.92</v>
      </c>
      <c r="I216" s="241"/>
      <c r="J216" s="237"/>
      <c r="K216" s="237"/>
      <c r="L216" s="242"/>
      <c r="M216" s="243"/>
      <c r="N216" s="244"/>
      <c r="O216" s="244"/>
      <c r="P216" s="244"/>
      <c r="Q216" s="244"/>
      <c r="R216" s="244"/>
      <c r="S216" s="244"/>
      <c r="T216" s="245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46" t="s">
        <v>358</v>
      </c>
      <c r="AU216" s="246" t="s">
        <v>82</v>
      </c>
      <c r="AV216" s="13" t="s">
        <v>138</v>
      </c>
      <c r="AW216" s="13" t="s">
        <v>35</v>
      </c>
      <c r="AX216" s="13" t="s">
        <v>74</v>
      </c>
      <c r="AY216" s="246" t="s">
        <v>351</v>
      </c>
    </row>
    <row r="217" spans="1:51" s="13" customFormat="1" ht="12">
      <c r="A217" s="13"/>
      <c r="B217" s="236"/>
      <c r="C217" s="237"/>
      <c r="D217" s="227" t="s">
        <v>358</v>
      </c>
      <c r="E217" s="238" t="s">
        <v>169</v>
      </c>
      <c r="F217" s="239" t="s">
        <v>2919</v>
      </c>
      <c r="G217" s="237"/>
      <c r="H217" s="240">
        <v>13.92</v>
      </c>
      <c r="I217" s="241"/>
      <c r="J217" s="237"/>
      <c r="K217" s="237"/>
      <c r="L217" s="242"/>
      <c r="M217" s="243"/>
      <c r="N217" s="244"/>
      <c r="O217" s="244"/>
      <c r="P217" s="244"/>
      <c r="Q217" s="244"/>
      <c r="R217" s="244"/>
      <c r="S217" s="244"/>
      <c r="T217" s="245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46" t="s">
        <v>358</v>
      </c>
      <c r="AU217" s="246" t="s">
        <v>82</v>
      </c>
      <c r="AV217" s="13" t="s">
        <v>138</v>
      </c>
      <c r="AW217" s="13" t="s">
        <v>35</v>
      </c>
      <c r="AX217" s="13" t="s">
        <v>82</v>
      </c>
      <c r="AY217" s="246" t="s">
        <v>351</v>
      </c>
    </row>
    <row r="218" spans="1:65" s="2" customFormat="1" ht="16.5" customHeight="1">
      <c r="A218" s="38"/>
      <c r="B218" s="39"/>
      <c r="C218" s="247" t="s">
        <v>609</v>
      </c>
      <c r="D218" s="247" t="s">
        <v>612</v>
      </c>
      <c r="E218" s="248" t="s">
        <v>2920</v>
      </c>
      <c r="F218" s="249" t="s">
        <v>2921</v>
      </c>
      <c r="G218" s="250" t="s">
        <v>612</v>
      </c>
      <c r="H218" s="251">
        <v>13.4</v>
      </c>
      <c r="I218" s="252"/>
      <c r="J218" s="253">
        <f>ROUND(I218*H218,2)</f>
        <v>0</v>
      </c>
      <c r="K218" s="249" t="s">
        <v>28</v>
      </c>
      <c r="L218" s="254"/>
      <c r="M218" s="255" t="s">
        <v>28</v>
      </c>
      <c r="N218" s="256" t="s">
        <v>45</v>
      </c>
      <c r="O218" s="84"/>
      <c r="P218" s="221">
        <f>O218*H218</f>
        <v>0</v>
      </c>
      <c r="Q218" s="221">
        <v>0.00065</v>
      </c>
      <c r="R218" s="221">
        <f>Q218*H218</f>
        <v>0.008709999999999999</v>
      </c>
      <c r="S218" s="221">
        <v>0</v>
      </c>
      <c r="T218" s="222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23" t="s">
        <v>405</v>
      </c>
      <c r="AT218" s="223" t="s">
        <v>612</v>
      </c>
      <c r="AU218" s="223" t="s">
        <v>82</v>
      </c>
      <c r="AY218" s="17" t="s">
        <v>351</v>
      </c>
      <c r="BE218" s="224">
        <f>IF(N218="základní",J218,0)</f>
        <v>0</v>
      </c>
      <c r="BF218" s="224">
        <f>IF(N218="snížená",J218,0)</f>
        <v>0</v>
      </c>
      <c r="BG218" s="224">
        <f>IF(N218="zákl. přenesená",J218,0)</f>
        <v>0</v>
      </c>
      <c r="BH218" s="224">
        <f>IF(N218="sníž. přenesená",J218,0)</f>
        <v>0</v>
      </c>
      <c r="BI218" s="224">
        <f>IF(N218="nulová",J218,0)</f>
        <v>0</v>
      </c>
      <c r="BJ218" s="17" t="s">
        <v>82</v>
      </c>
      <c r="BK218" s="224">
        <f>ROUND(I218*H218,2)</f>
        <v>0</v>
      </c>
      <c r="BL218" s="17" t="s">
        <v>228</v>
      </c>
      <c r="BM218" s="223" t="s">
        <v>2922</v>
      </c>
    </row>
    <row r="219" spans="1:51" s="12" customFormat="1" ht="12">
      <c r="A219" s="12"/>
      <c r="B219" s="225"/>
      <c r="C219" s="226"/>
      <c r="D219" s="227" t="s">
        <v>358</v>
      </c>
      <c r="E219" s="228" t="s">
        <v>28</v>
      </c>
      <c r="F219" s="229" t="s">
        <v>2882</v>
      </c>
      <c r="G219" s="226"/>
      <c r="H219" s="228" t="s">
        <v>28</v>
      </c>
      <c r="I219" s="230"/>
      <c r="J219" s="226"/>
      <c r="K219" s="226"/>
      <c r="L219" s="231"/>
      <c r="M219" s="232"/>
      <c r="N219" s="233"/>
      <c r="O219" s="233"/>
      <c r="P219" s="233"/>
      <c r="Q219" s="233"/>
      <c r="R219" s="233"/>
      <c r="S219" s="233"/>
      <c r="T219" s="234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T219" s="235" t="s">
        <v>358</v>
      </c>
      <c r="AU219" s="235" t="s">
        <v>82</v>
      </c>
      <c r="AV219" s="12" t="s">
        <v>82</v>
      </c>
      <c r="AW219" s="12" t="s">
        <v>35</v>
      </c>
      <c r="AX219" s="12" t="s">
        <v>74</v>
      </c>
      <c r="AY219" s="235" t="s">
        <v>351</v>
      </c>
    </row>
    <row r="220" spans="1:51" s="13" customFormat="1" ht="12">
      <c r="A220" s="13"/>
      <c r="B220" s="236"/>
      <c r="C220" s="237"/>
      <c r="D220" s="227" t="s">
        <v>358</v>
      </c>
      <c r="E220" s="238" t="s">
        <v>614</v>
      </c>
      <c r="F220" s="239" t="s">
        <v>2923</v>
      </c>
      <c r="G220" s="237"/>
      <c r="H220" s="240">
        <v>13.4</v>
      </c>
      <c r="I220" s="241"/>
      <c r="J220" s="237"/>
      <c r="K220" s="237"/>
      <c r="L220" s="242"/>
      <c r="M220" s="243"/>
      <c r="N220" s="244"/>
      <c r="O220" s="244"/>
      <c r="P220" s="244"/>
      <c r="Q220" s="244"/>
      <c r="R220" s="244"/>
      <c r="S220" s="244"/>
      <c r="T220" s="245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6" t="s">
        <v>358</v>
      </c>
      <c r="AU220" s="246" t="s">
        <v>82</v>
      </c>
      <c r="AV220" s="13" t="s">
        <v>138</v>
      </c>
      <c r="AW220" s="13" t="s">
        <v>35</v>
      </c>
      <c r="AX220" s="13" t="s">
        <v>74</v>
      </c>
      <c r="AY220" s="246" t="s">
        <v>351</v>
      </c>
    </row>
    <row r="221" spans="1:51" s="13" customFormat="1" ht="12">
      <c r="A221" s="13"/>
      <c r="B221" s="236"/>
      <c r="C221" s="237"/>
      <c r="D221" s="227" t="s">
        <v>358</v>
      </c>
      <c r="E221" s="238" t="s">
        <v>2924</v>
      </c>
      <c r="F221" s="239" t="s">
        <v>2925</v>
      </c>
      <c r="G221" s="237"/>
      <c r="H221" s="240">
        <v>13.4</v>
      </c>
      <c r="I221" s="241"/>
      <c r="J221" s="237"/>
      <c r="K221" s="237"/>
      <c r="L221" s="242"/>
      <c r="M221" s="243"/>
      <c r="N221" s="244"/>
      <c r="O221" s="244"/>
      <c r="P221" s="244"/>
      <c r="Q221" s="244"/>
      <c r="R221" s="244"/>
      <c r="S221" s="244"/>
      <c r="T221" s="245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46" t="s">
        <v>358</v>
      </c>
      <c r="AU221" s="246" t="s">
        <v>82</v>
      </c>
      <c r="AV221" s="13" t="s">
        <v>138</v>
      </c>
      <c r="AW221" s="13" t="s">
        <v>35</v>
      </c>
      <c r="AX221" s="13" t="s">
        <v>82</v>
      </c>
      <c r="AY221" s="246" t="s">
        <v>351</v>
      </c>
    </row>
    <row r="222" spans="1:65" s="2" customFormat="1" ht="16.5" customHeight="1">
      <c r="A222" s="38"/>
      <c r="B222" s="39"/>
      <c r="C222" s="247" t="s">
        <v>616</v>
      </c>
      <c r="D222" s="247" t="s">
        <v>612</v>
      </c>
      <c r="E222" s="248" t="s">
        <v>2926</v>
      </c>
      <c r="F222" s="249" t="s">
        <v>2927</v>
      </c>
      <c r="G222" s="250" t="s">
        <v>612</v>
      </c>
      <c r="H222" s="251">
        <v>2.4</v>
      </c>
      <c r="I222" s="252"/>
      <c r="J222" s="253">
        <f>ROUND(I222*H222,2)</f>
        <v>0</v>
      </c>
      <c r="K222" s="249" t="s">
        <v>28</v>
      </c>
      <c r="L222" s="254"/>
      <c r="M222" s="255" t="s">
        <v>28</v>
      </c>
      <c r="N222" s="256" t="s">
        <v>45</v>
      </c>
      <c r="O222" s="84"/>
      <c r="P222" s="221">
        <f>O222*H222</f>
        <v>0</v>
      </c>
      <c r="Q222" s="221">
        <v>0.00085</v>
      </c>
      <c r="R222" s="221">
        <f>Q222*H222</f>
        <v>0.0020399999999999997</v>
      </c>
      <c r="S222" s="221">
        <v>0</v>
      </c>
      <c r="T222" s="222">
        <f>S222*H222</f>
        <v>0</v>
      </c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R222" s="223" t="s">
        <v>405</v>
      </c>
      <c r="AT222" s="223" t="s">
        <v>612</v>
      </c>
      <c r="AU222" s="223" t="s">
        <v>82</v>
      </c>
      <c r="AY222" s="17" t="s">
        <v>351</v>
      </c>
      <c r="BE222" s="224">
        <f>IF(N222="základní",J222,0)</f>
        <v>0</v>
      </c>
      <c r="BF222" s="224">
        <f>IF(N222="snížená",J222,0)</f>
        <v>0</v>
      </c>
      <c r="BG222" s="224">
        <f>IF(N222="zákl. přenesená",J222,0)</f>
        <v>0</v>
      </c>
      <c r="BH222" s="224">
        <f>IF(N222="sníž. přenesená",J222,0)</f>
        <v>0</v>
      </c>
      <c r="BI222" s="224">
        <f>IF(N222="nulová",J222,0)</f>
        <v>0</v>
      </c>
      <c r="BJ222" s="17" t="s">
        <v>82</v>
      </c>
      <c r="BK222" s="224">
        <f>ROUND(I222*H222,2)</f>
        <v>0</v>
      </c>
      <c r="BL222" s="17" t="s">
        <v>228</v>
      </c>
      <c r="BM222" s="223" t="s">
        <v>2928</v>
      </c>
    </row>
    <row r="223" spans="1:51" s="12" customFormat="1" ht="12">
      <c r="A223" s="12"/>
      <c r="B223" s="225"/>
      <c r="C223" s="226"/>
      <c r="D223" s="227" t="s">
        <v>358</v>
      </c>
      <c r="E223" s="228" t="s">
        <v>28</v>
      </c>
      <c r="F223" s="229" t="s">
        <v>2882</v>
      </c>
      <c r="G223" s="226"/>
      <c r="H223" s="228" t="s">
        <v>28</v>
      </c>
      <c r="I223" s="230"/>
      <c r="J223" s="226"/>
      <c r="K223" s="226"/>
      <c r="L223" s="231"/>
      <c r="M223" s="232"/>
      <c r="N223" s="233"/>
      <c r="O223" s="233"/>
      <c r="P223" s="233"/>
      <c r="Q223" s="233"/>
      <c r="R223" s="233"/>
      <c r="S223" s="233"/>
      <c r="T223" s="234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T223" s="235" t="s">
        <v>358</v>
      </c>
      <c r="AU223" s="235" t="s">
        <v>82</v>
      </c>
      <c r="AV223" s="12" t="s">
        <v>82</v>
      </c>
      <c r="AW223" s="12" t="s">
        <v>35</v>
      </c>
      <c r="AX223" s="12" t="s">
        <v>74</v>
      </c>
      <c r="AY223" s="235" t="s">
        <v>351</v>
      </c>
    </row>
    <row r="224" spans="1:51" s="13" customFormat="1" ht="12">
      <c r="A224" s="13"/>
      <c r="B224" s="236"/>
      <c r="C224" s="237"/>
      <c r="D224" s="227" t="s">
        <v>358</v>
      </c>
      <c r="E224" s="238" t="s">
        <v>620</v>
      </c>
      <c r="F224" s="239" t="s">
        <v>2929</v>
      </c>
      <c r="G224" s="237"/>
      <c r="H224" s="240">
        <v>2.4</v>
      </c>
      <c r="I224" s="241"/>
      <c r="J224" s="237"/>
      <c r="K224" s="237"/>
      <c r="L224" s="242"/>
      <c r="M224" s="243"/>
      <c r="N224" s="244"/>
      <c r="O224" s="244"/>
      <c r="P224" s="244"/>
      <c r="Q224" s="244"/>
      <c r="R224" s="244"/>
      <c r="S224" s="244"/>
      <c r="T224" s="245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46" t="s">
        <v>358</v>
      </c>
      <c r="AU224" s="246" t="s">
        <v>82</v>
      </c>
      <c r="AV224" s="13" t="s">
        <v>138</v>
      </c>
      <c r="AW224" s="13" t="s">
        <v>35</v>
      </c>
      <c r="AX224" s="13" t="s">
        <v>74</v>
      </c>
      <c r="AY224" s="246" t="s">
        <v>351</v>
      </c>
    </row>
    <row r="225" spans="1:51" s="13" customFormat="1" ht="12">
      <c r="A225" s="13"/>
      <c r="B225" s="236"/>
      <c r="C225" s="237"/>
      <c r="D225" s="227" t="s">
        <v>358</v>
      </c>
      <c r="E225" s="238" t="s">
        <v>2930</v>
      </c>
      <c r="F225" s="239" t="s">
        <v>2931</v>
      </c>
      <c r="G225" s="237"/>
      <c r="H225" s="240">
        <v>2.4</v>
      </c>
      <c r="I225" s="241"/>
      <c r="J225" s="237"/>
      <c r="K225" s="237"/>
      <c r="L225" s="242"/>
      <c r="M225" s="243"/>
      <c r="N225" s="244"/>
      <c r="O225" s="244"/>
      <c r="P225" s="244"/>
      <c r="Q225" s="244"/>
      <c r="R225" s="244"/>
      <c r="S225" s="244"/>
      <c r="T225" s="245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46" t="s">
        <v>358</v>
      </c>
      <c r="AU225" s="246" t="s">
        <v>82</v>
      </c>
      <c r="AV225" s="13" t="s">
        <v>138</v>
      </c>
      <c r="AW225" s="13" t="s">
        <v>35</v>
      </c>
      <c r="AX225" s="13" t="s">
        <v>82</v>
      </c>
      <c r="AY225" s="246" t="s">
        <v>351</v>
      </c>
    </row>
    <row r="226" spans="1:65" s="2" customFormat="1" ht="16.5" customHeight="1">
      <c r="A226" s="38"/>
      <c r="B226" s="39"/>
      <c r="C226" s="247" t="s">
        <v>622</v>
      </c>
      <c r="D226" s="247" t="s">
        <v>612</v>
      </c>
      <c r="E226" s="248" t="s">
        <v>2932</v>
      </c>
      <c r="F226" s="249" t="s">
        <v>2933</v>
      </c>
      <c r="G226" s="250" t="s">
        <v>612</v>
      </c>
      <c r="H226" s="251">
        <v>2.97</v>
      </c>
      <c r="I226" s="252"/>
      <c r="J226" s="253">
        <f>ROUND(I226*H226,2)</f>
        <v>0</v>
      </c>
      <c r="K226" s="249" t="s">
        <v>28</v>
      </c>
      <c r="L226" s="254"/>
      <c r="M226" s="255" t="s">
        <v>28</v>
      </c>
      <c r="N226" s="256" t="s">
        <v>45</v>
      </c>
      <c r="O226" s="84"/>
      <c r="P226" s="221">
        <f>O226*H226</f>
        <v>0</v>
      </c>
      <c r="Q226" s="221">
        <v>0.00092</v>
      </c>
      <c r="R226" s="221">
        <f>Q226*H226</f>
        <v>0.0027324000000000003</v>
      </c>
      <c r="S226" s="221">
        <v>0</v>
      </c>
      <c r="T226" s="222">
        <f>S226*H226</f>
        <v>0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223" t="s">
        <v>405</v>
      </c>
      <c r="AT226" s="223" t="s">
        <v>612</v>
      </c>
      <c r="AU226" s="223" t="s">
        <v>82</v>
      </c>
      <c r="AY226" s="17" t="s">
        <v>351</v>
      </c>
      <c r="BE226" s="224">
        <f>IF(N226="základní",J226,0)</f>
        <v>0</v>
      </c>
      <c r="BF226" s="224">
        <f>IF(N226="snížená",J226,0)</f>
        <v>0</v>
      </c>
      <c r="BG226" s="224">
        <f>IF(N226="zákl. přenesená",J226,0)</f>
        <v>0</v>
      </c>
      <c r="BH226" s="224">
        <f>IF(N226="sníž. přenesená",J226,0)</f>
        <v>0</v>
      </c>
      <c r="BI226" s="224">
        <f>IF(N226="nulová",J226,0)</f>
        <v>0</v>
      </c>
      <c r="BJ226" s="17" t="s">
        <v>82</v>
      </c>
      <c r="BK226" s="224">
        <f>ROUND(I226*H226,2)</f>
        <v>0</v>
      </c>
      <c r="BL226" s="17" t="s">
        <v>228</v>
      </c>
      <c r="BM226" s="223" t="s">
        <v>2934</v>
      </c>
    </row>
    <row r="227" spans="1:51" s="12" customFormat="1" ht="12">
      <c r="A227" s="12"/>
      <c r="B227" s="225"/>
      <c r="C227" s="226"/>
      <c r="D227" s="227" t="s">
        <v>358</v>
      </c>
      <c r="E227" s="228" t="s">
        <v>28</v>
      </c>
      <c r="F227" s="229" t="s">
        <v>2882</v>
      </c>
      <c r="G227" s="226"/>
      <c r="H227" s="228" t="s">
        <v>28</v>
      </c>
      <c r="I227" s="230"/>
      <c r="J227" s="226"/>
      <c r="K227" s="226"/>
      <c r="L227" s="231"/>
      <c r="M227" s="232"/>
      <c r="N227" s="233"/>
      <c r="O227" s="233"/>
      <c r="P227" s="233"/>
      <c r="Q227" s="233"/>
      <c r="R227" s="233"/>
      <c r="S227" s="233"/>
      <c r="T227" s="234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T227" s="235" t="s">
        <v>358</v>
      </c>
      <c r="AU227" s="235" t="s">
        <v>82</v>
      </c>
      <c r="AV227" s="12" t="s">
        <v>82</v>
      </c>
      <c r="AW227" s="12" t="s">
        <v>35</v>
      </c>
      <c r="AX227" s="12" t="s">
        <v>74</v>
      </c>
      <c r="AY227" s="235" t="s">
        <v>351</v>
      </c>
    </row>
    <row r="228" spans="1:51" s="13" customFormat="1" ht="12">
      <c r="A228" s="13"/>
      <c r="B228" s="236"/>
      <c r="C228" s="237"/>
      <c r="D228" s="227" t="s">
        <v>358</v>
      </c>
      <c r="E228" s="238" t="s">
        <v>627</v>
      </c>
      <c r="F228" s="239" t="s">
        <v>2935</v>
      </c>
      <c r="G228" s="237"/>
      <c r="H228" s="240">
        <v>2.97</v>
      </c>
      <c r="I228" s="241"/>
      <c r="J228" s="237"/>
      <c r="K228" s="237"/>
      <c r="L228" s="242"/>
      <c r="M228" s="243"/>
      <c r="N228" s="244"/>
      <c r="O228" s="244"/>
      <c r="P228" s="244"/>
      <c r="Q228" s="244"/>
      <c r="R228" s="244"/>
      <c r="S228" s="244"/>
      <c r="T228" s="245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46" t="s">
        <v>358</v>
      </c>
      <c r="AU228" s="246" t="s">
        <v>82</v>
      </c>
      <c r="AV228" s="13" t="s">
        <v>138</v>
      </c>
      <c r="AW228" s="13" t="s">
        <v>35</v>
      </c>
      <c r="AX228" s="13" t="s">
        <v>74</v>
      </c>
      <c r="AY228" s="246" t="s">
        <v>351</v>
      </c>
    </row>
    <row r="229" spans="1:51" s="13" customFormat="1" ht="12">
      <c r="A229" s="13"/>
      <c r="B229" s="236"/>
      <c r="C229" s="237"/>
      <c r="D229" s="227" t="s">
        <v>358</v>
      </c>
      <c r="E229" s="238" t="s">
        <v>2936</v>
      </c>
      <c r="F229" s="239" t="s">
        <v>2937</v>
      </c>
      <c r="G229" s="237"/>
      <c r="H229" s="240">
        <v>2.97</v>
      </c>
      <c r="I229" s="241"/>
      <c r="J229" s="237"/>
      <c r="K229" s="237"/>
      <c r="L229" s="242"/>
      <c r="M229" s="243"/>
      <c r="N229" s="244"/>
      <c r="O229" s="244"/>
      <c r="P229" s="244"/>
      <c r="Q229" s="244"/>
      <c r="R229" s="244"/>
      <c r="S229" s="244"/>
      <c r="T229" s="245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46" t="s">
        <v>358</v>
      </c>
      <c r="AU229" s="246" t="s">
        <v>82</v>
      </c>
      <c r="AV229" s="13" t="s">
        <v>138</v>
      </c>
      <c r="AW229" s="13" t="s">
        <v>35</v>
      </c>
      <c r="AX229" s="13" t="s">
        <v>82</v>
      </c>
      <c r="AY229" s="246" t="s">
        <v>351</v>
      </c>
    </row>
    <row r="230" spans="1:65" s="2" customFormat="1" ht="21.75" customHeight="1">
      <c r="A230" s="38"/>
      <c r="B230" s="39"/>
      <c r="C230" s="212" t="s">
        <v>629</v>
      </c>
      <c r="D230" s="212" t="s">
        <v>352</v>
      </c>
      <c r="E230" s="213" t="s">
        <v>2938</v>
      </c>
      <c r="F230" s="214" t="s">
        <v>2939</v>
      </c>
      <c r="G230" s="215" t="s">
        <v>540</v>
      </c>
      <c r="H230" s="216">
        <v>0.028</v>
      </c>
      <c r="I230" s="217"/>
      <c r="J230" s="218">
        <f>ROUND(I230*H230,2)</f>
        <v>0</v>
      </c>
      <c r="K230" s="214" t="s">
        <v>28</v>
      </c>
      <c r="L230" s="44"/>
      <c r="M230" s="219" t="s">
        <v>28</v>
      </c>
      <c r="N230" s="220" t="s">
        <v>45</v>
      </c>
      <c r="O230" s="84"/>
      <c r="P230" s="221">
        <f>O230*H230</f>
        <v>0</v>
      </c>
      <c r="Q230" s="221">
        <v>0</v>
      </c>
      <c r="R230" s="221">
        <f>Q230*H230</f>
        <v>0</v>
      </c>
      <c r="S230" s="221">
        <v>0</v>
      </c>
      <c r="T230" s="222">
        <f>S230*H230</f>
        <v>0</v>
      </c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R230" s="223" t="s">
        <v>228</v>
      </c>
      <c r="AT230" s="223" t="s">
        <v>352</v>
      </c>
      <c r="AU230" s="223" t="s">
        <v>82</v>
      </c>
      <c r="AY230" s="17" t="s">
        <v>351</v>
      </c>
      <c r="BE230" s="224">
        <f>IF(N230="základní",J230,0)</f>
        <v>0</v>
      </c>
      <c r="BF230" s="224">
        <f>IF(N230="snížená",J230,0)</f>
        <v>0</v>
      </c>
      <c r="BG230" s="224">
        <f>IF(N230="zákl. přenesená",J230,0)</f>
        <v>0</v>
      </c>
      <c r="BH230" s="224">
        <f>IF(N230="sníž. přenesená",J230,0)</f>
        <v>0</v>
      </c>
      <c r="BI230" s="224">
        <f>IF(N230="nulová",J230,0)</f>
        <v>0</v>
      </c>
      <c r="BJ230" s="17" t="s">
        <v>82</v>
      </c>
      <c r="BK230" s="224">
        <f>ROUND(I230*H230,2)</f>
        <v>0</v>
      </c>
      <c r="BL230" s="17" t="s">
        <v>228</v>
      </c>
      <c r="BM230" s="223" t="s">
        <v>2940</v>
      </c>
    </row>
    <row r="231" spans="1:63" s="11" customFormat="1" ht="25.9" customHeight="1">
      <c r="A231" s="11"/>
      <c r="B231" s="198"/>
      <c r="C231" s="199"/>
      <c r="D231" s="200" t="s">
        <v>73</v>
      </c>
      <c r="E231" s="201" t="s">
        <v>1283</v>
      </c>
      <c r="F231" s="201" t="s">
        <v>1284</v>
      </c>
      <c r="G231" s="199"/>
      <c r="H231" s="199"/>
      <c r="I231" s="202"/>
      <c r="J231" s="203">
        <f>BK231</f>
        <v>0</v>
      </c>
      <c r="K231" s="199"/>
      <c r="L231" s="204"/>
      <c r="M231" s="205"/>
      <c r="N231" s="206"/>
      <c r="O231" s="206"/>
      <c r="P231" s="207">
        <f>SUM(P232:P372)</f>
        <v>0</v>
      </c>
      <c r="Q231" s="206"/>
      <c r="R231" s="207">
        <f>SUM(R232:R372)</f>
        <v>0.3070701</v>
      </c>
      <c r="S231" s="206"/>
      <c r="T231" s="208">
        <f>SUM(T232:T372)</f>
        <v>0</v>
      </c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R231" s="209" t="s">
        <v>228</v>
      </c>
      <c r="AT231" s="210" t="s">
        <v>73</v>
      </c>
      <c r="AU231" s="210" t="s">
        <v>74</v>
      </c>
      <c r="AY231" s="209" t="s">
        <v>351</v>
      </c>
      <c r="BK231" s="211">
        <f>SUM(BK232:BK372)</f>
        <v>0</v>
      </c>
    </row>
    <row r="232" spans="1:65" s="2" customFormat="1" ht="21.75" customHeight="1">
      <c r="A232" s="38"/>
      <c r="B232" s="39"/>
      <c r="C232" s="212" t="s">
        <v>634</v>
      </c>
      <c r="D232" s="212" t="s">
        <v>352</v>
      </c>
      <c r="E232" s="213" t="s">
        <v>2941</v>
      </c>
      <c r="F232" s="214" t="s">
        <v>2942</v>
      </c>
      <c r="G232" s="215" t="s">
        <v>612</v>
      </c>
      <c r="H232" s="216">
        <v>14.24</v>
      </c>
      <c r="I232" s="217"/>
      <c r="J232" s="218">
        <f>ROUND(I232*H232,2)</f>
        <v>0</v>
      </c>
      <c r="K232" s="214" t="s">
        <v>28</v>
      </c>
      <c r="L232" s="44"/>
      <c r="M232" s="219" t="s">
        <v>28</v>
      </c>
      <c r="N232" s="220" t="s">
        <v>45</v>
      </c>
      <c r="O232" s="84"/>
      <c r="P232" s="221">
        <f>O232*H232</f>
        <v>0</v>
      </c>
      <c r="Q232" s="221">
        <v>0.00126</v>
      </c>
      <c r="R232" s="221">
        <f>Q232*H232</f>
        <v>0.0179424</v>
      </c>
      <c r="S232" s="221">
        <v>0</v>
      </c>
      <c r="T232" s="222">
        <f>S232*H232</f>
        <v>0</v>
      </c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R232" s="223" t="s">
        <v>228</v>
      </c>
      <c r="AT232" s="223" t="s">
        <v>352</v>
      </c>
      <c r="AU232" s="223" t="s">
        <v>82</v>
      </c>
      <c r="AY232" s="17" t="s">
        <v>351</v>
      </c>
      <c r="BE232" s="224">
        <f>IF(N232="základní",J232,0)</f>
        <v>0</v>
      </c>
      <c r="BF232" s="224">
        <f>IF(N232="snížená",J232,0)</f>
        <v>0</v>
      </c>
      <c r="BG232" s="224">
        <f>IF(N232="zákl. přenesená",J232,0)</f>
        <v>0</v>
      </c>
      <c r="BH232" s="224">
        <f>IF(N232="sníž. přenesená",J232,0)</f>
        <v>0</v>
      </c>
      <c r="BI232" s="224">
        <f>IF(N232="nulová",J232,0)</f>
        <v>0</v>
      </c>
      <c r="BJ232" s="17" t="s">
        <v>82</v>
      </c>
      <c r="BK232" s="224">
        <f>ROUND(I232*H232,2)</f>
        <v>0</v>
      </c>
      <c r="BL232" s="17" t="s">
        <v>228</v>
      </c>
      <c r="BM232" s="223" t="s">
        <v>2943</v>
      </c>
    </row>
    <row r="233" spans="1:51" s="12" customFormat="1" ht="12">
      <c r="A233" s="12"/>
      <c r="B233" s="225"/>
      <c r="C233" s="226"/>
      <c r="D233" s="227" t="s">
        <v>358</v>
      </c>
      <c r="E233" s="228" t="s">
        <v>28</v>
      </c>
      <c r="F233" s="229" t="s">
        <v>2944</v>
      </c>
      <c r="G233" s="226"/>
      <c r="H233" s="228" t="s">
        <v>28</v>
      </c>
      <c r="I233" s="230"/>
      <c r="J233" s="226"/>
      <c r="K233" s="226"/>
      <c r="L233" s="231"/>
      <c r="M233" s="232"/>
      <c r="N233" s="233"/>
      <c r="O233" s="233"/>
      <c r="P233" s="233"/>
      <c r="Q233" s="233"/>
      <c r="R233" s="233"/>
      <c r="S233" s="233"/>
      <c r="T233" s="234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T233" s="235" t="s">
        <v>358</v>
      </c>
      <c r="AU233" s="235" t="s">
        <v>82</v>
      </c>
      <c r="AV233" s="12" t="s">
        <v>82</v>
      </c>
      <c r="AW233" s="12" t="s">
        <v>35</v>
      </c>
      <c r="AX233" s="12" t="s">
        <v>74</v>
      </c>
      <c r="AY233" s="235" t="s">
        <v>351</v>
      </c>
    </row>
    <row r="234" spans="1:51" s="13" customFormat="1" ht="12">
      <c r="A234" s="13"/>
      <c r="B234" s="236"/>
      <c r="C234" s="237"/>
      <c r="D234" s="227" t="s">
        <v>358</v>
      </c>
      <c r="E234" s="238" t="s">
        <v>638</v>
      </c>
      <c r="F234" s="239" t="s">
        <v>2945</v>
      </c>
      <c r="G234" s="237"/>
      <c r="H234" s="240">
        <v>2.16</v>
      </c>
      <c r="I234" s="241"/>
      <c r="J234" s="237"/>
      <c r="K234" s="237"/>
      <c r="L234" s="242"/>
      <c r="M234" s="243"/>
      <c r="N234" s="244"/>
      <c r="O234" s="244"/>
      <c r="P234" s="244"/>
      <c r="Q234" s="244"/>
      <c r="R234" s="244"/>
      <c r="S234" s="244"/>
      <c r="T234" s="245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46" t="s">
        <v>358</v>
      </c>
      <c r="AU234" s="246" t="s">
        <v>82</v>
      </c>
      <c r="AV234" s="13" t="s">
        <v>138</v>
      </c>
      <c r="AW234" s="13" t="s">
        <v>35</v>
      </c>
      <c r="AX234" s="13" t="s">
        <v>74</v>
      </c>
      <c r="AY234" s="246" t="s">
        <v>351</v>
      </c>
    </row>
    <row r="235" spans="1:51" s="13" customFormat="1" ht="12">
      <c r="A235" s="13"/>
      <c r="B235" s="236"/>
      <c r="C235" s="237"/>
      <c r="D235" s="227" t="s">
        <v>358</v>
      </c>
      <c r="E235" s="238" t="s">
        <v>2648</v>
      </c>
      <c r="F235" s="239" t="s">
        <v>2946</v>
      </c>
      <c r="G235" s="237"/>
      <c r="H235" s="240">
        <v>2.84</v>
      </c>
      <c r="I235" s="241"/>
      <c r="J235" s="237"/>
      <c r="K235" s="237"/>
      <c r="L235" s="242"/>
      <c r="M235" s="243"/>
      <c r="N235" s="244"/>
      <c r="O235" s="244"/>
      <c r="P235" s="244"/>
      <c r="Q235" s="244"/>
      <c r="R235" s="244"/>
      <c r="S235" s="244"/>
      <c r="T235" s="245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46" t="s">
        <v>358</v>
      </c>
      <c r="AU235" s="246" t="s">
        <v>82</v>
      </c>
      <c r="AV235" s="13" t="s">
        <v>138</v>
      </c>
      <c r="AW235" s="13" t="s">
        <v>35</v>
      </c>
      <c r="AX235" s="13" t="s">
        <v>74</v>
      </c>
      <c r="AY235" s="246" t="s">
        <v>351</v>
      </c>
    </row>
    <row r="236" spans="1:51" s="13" customFormat="1" ht="12">
      <c r="A236" s="13"/>
      <c r="B236" s="236"/>
      <c r="C236" s="237"/>
      <c r="D236" s="227" t="s">
        <v>358</v>
      </c>
      <c r="E236" s="238" t="s">
        <v>2650</v>
      </c>
      <c r="F236" s="239" t="s">
        <v>2947</v>
      </c>
      <c r="G236" s="237"/>
      <c r="H236" s="240">
        <v>1.06</v>
      </c>
      <c r="I236" s="241"/>
      <c r="J236" s="237"/>
      <c r="K236" s="237"/>
      <c r="L236" s="242"/>
      <c r="M236" s="243"/>
      <c r="N236" s="244"/>
      <c r="O236" s="244"/>
      <c r="P236" s="244"/>
      <c r="Q236" s="244"/>
      <c r="R236" s="244"/>
      <c r="S236" s="244"/>
      <c r="T236" s="245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46" t="s">
        <v>358</v>
      </c>
      <c r="AU236" s="246" t="s">
        <v>82</v>
      </c>
      <c r="AV236" s="13" t="s">
        <v>138</v>
      </c>
      <c r="AW236" s="13" t="s">
        <v>35</v>
      </c>
      <c r="AX236" s="13" t="s">
        <v>74</v>
      </c>
      <c r="AY236" s="246" t="s">
        <v>351</v>
      </c>
    </row>
    <row r="237" spans="1:51" s="13" customFormat="1" ht="12">
      <c r="A237" s="13"/>
      <c r="B237" s="236"/>
      <c r="C237" s="237"/>
      <c r="D237" s="227" t="s">
        <v>358</v>
      </c>
      <c r="E237" s="238" t="s">
        <v>2652</v>
      </c>
      <c r="F237" s="239" t="s">
        <v>2948</v>
      </c>
      <c r="G237" s="237"/>
      <c r="H237" s="240">
        <v>1.7</v>
      </c>
      <c r="I237" s="241"/>
      <c r="J237" s="237"/>
      <c r="K237" s="237"/>
      <c r="L237" s="242"/>
      <c r="M237" s="243"/>
      <c r="N237" s="244"/>
      <c r="O237" s="244"/>
      <c r="P237" s="244"/>
      <c r="Q237" s="244"/>
      <c r="R237" s="244"/>
      <c r="S237" s="244"/>
      <c r="T237" s="245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46" t="s">
        <v>358</v>
      </c>
      <c r="AU237" s="246" t="s">
        <v>82</v>
      </c>
      <c r="AV237" s="13" t="s">
        <v>138</v>
      </c>
      <c r="AW237" s="13" t="s">
        <v>35</v>
      </c>
      <c r="AX237" s="13" t="s">
        <v>74</v>
      </c>
      <c r="AY237" s="246" t="s">
        <v>351</v>
      </c>
    </row>
    <row r="238" spans="1:51" s="13" customFormat="1" ht="12">
      <c r="A238" s="13"/>
      <c r="B238" s="236"/>
      <c r="C238" s="237"/>
      <c r="D238" s="227" t="s">
        <v>358</v>
      </c>
      <c r="E238" s="238" t="s">
        <v>2654</v>
      </c>
      <c r="F238" s="239" t="s">
        <v>2949</v>
      </c>
      <c r="G238" s="237"/>
      <c r="H238" s="240">
        <v>0.95</v>
      </c>
      <c r="I238" s="241"/>
      <c r="J238" s="237"/>
      <c r="K238" s="237"/>
      <c r="L238" s="242"/>
      <c r="M238" s="243"/>
      <c r="N238" s="244"/>
      <c r="O238" s="244"/>
      <c r="P238" s="244"/>
      <c r="Q238" s="244"/>
      <c r="R238" s="244"/>
      <c r="S238" s="244"/>
      <c r="T238" s="245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46" t="s">
        <v>358</v>
      </c>
      <c r="AU238" s="246" t="s">
        <v>82</v>
      </c>
      <c r="AV238" s="13" t="s">
        <v>138</v>
      </c>
      <c r="AW238" s="13" t="s">
        <v>35</v>
      </c>
      <c r="AX238" s="13" t="s">
        <v>74</v>
      </c>
      <c r="AY238" s="246" t="s">
        <v>351</v>
      </c>
    </row>
    <row r="239" spans="1:51" s="13" customFormat="1" ht="12">
      <c r="A239" s="13"/>
      <c r="B239" s="236"/>
      <c r="C239" s="237"/>
      <c r="D239" s="227" t="s">
        <v>358</v>
      </c>
      <c r="E239" s="238" t="s">
        <v>2656</v>
      </c>
      <c r="F239" s="239" t="s">
        <v>2950</v>
      </c>
      <c r="G239" s="237"/>
      <c r="H239" s="240">
        <v>1.19</v>
      </c>
      <c r="I239" s="241"/>
      <c r="J239" s="237"/>
      <c r="K239" s="237"/>
      <c r="L239" s="242"/>
      <c r="M239" s="243"/>
      <c r="N239" s="244"/>
      <c r="O239" s="244"/>
      <c r="P239" s="244"/>
      <c r="Q239" s="244"/>
      <c r="R239" s="244"/>
      <c r="S239" s="244"/>
      <c r="T239" s="245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46" t="s">
        <v>358</v>
      </c>
      <c r="AU239" s="246" t="s">
        <v>82</v>
      </c>
      <c r="AV239" s="13" t="s">
        <v>138</v>
      </c>
      <c r="AW239" s="13" t="s">
        <v>35</v>
      </c>
      <c r="AX239" s="13" t="s">
        <v>74</v>
      </c>
      <c r="AY239" s="246" t="s">
        <v>351</v>
      </c>
    </row>
    <row r="240" spans="1:51" s="13" customFormat="1" ht="12">
      <c r="A240" s="13"/>
      <c r="B240" s="236"/>
      <c r="C240" s="237"/>
      <c r="D240" s="227" t="s">
        <v>358</v>
      </c>
      <c r="E240" s="238" t="s">
        <v>2658</v>
      </c>
      <c r="F240" s="239" t="s">
        <v>2951</v>
      </c>
      <c r="G240" s="237"/>
      <c r="H240" s="240">
        <v>1.56</v>
      </c>
      <c r="I240" s="241"/>
      <c r="J240" s="237"/>
      <c r="K240" s="237"/>
      <c r="L240" s="242"/>
      <c r="M240" s="243"/>
      <c r="N240" s="244"/>
      <c r="O240" s="244"/>
      <c r="P240" s="244"/>
      <c r="Q240" s="244"/>
      <c r="R240" s="244"/>
      <c r="S240" s="244"/>
      <c r="T240" s="245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46" t="s">
        <v>358</v>
      </c>
      <c r="AU240" s="246" t="s">
        <v>82</v>
      </c>
      <c r="AV240" s="13" t="s">
        <v>138</v>
      </c>
      <c r="AW240" s="13" t="s">
        <v>35</v>
      </c>
      <c r="AX240" s="13" t="s">
        <v>74</v>
      </c>
      <c r="AY240" s="246" t="s">
        <v>351</v>
      </c>
    </row>
    <row r="241" spans="1:51" s="13" customFormat="1" ht="12">
      <c r="A241" s="13"/>
      <c r="B241" s="236"/>
      <c r="C241" s="237"/>
      <c r="D241" s="227" t="s">
        <v>358</v>
      </c>
      <c r="E241" s="238" t="s">
        <v>2660</v>
      </c>
      <c r="F241" s="239" t="s">
        <v>2952</v>
      </c>
      <c r="G241" s="237"/>
      <c r="H241" s="240">
        <v>1.32</v>
      </c>
      <c r="I241" s="241"/>
      <c r="J241" s="237"/>
      <c r="K241" s="237"/>
      <c r="L241" s="242"/>
      <c r="M241" s="243"/>
      <c r="N241" s="244"/>
      <c r="O241" s="244"/>
      <c r="P241" s="244"/>
      <c r="Q241" s="244"/>
      <c r="R241" s="244"/>
      <c r="S241" s="244"/>
      <c r="T241" s="245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46" t="s">
        <v>358</v>
      </c>
      <c r="AU241" s="246" t="s">
        <v>82</v>
      </c>
      <c r="AV241" s="13" t="s">
        <v>138</v>
      </c>
      <c r="AW241" s="13" t="s">
        <v>35</v>
      </c>
      <c r="AX241" s="13" t="s">
        <v>74</v>
      </c>
      <c r="AY241" s="246" t="s">
        <v>351</v>
      </c>
    </row>
    <row r="242" spans="1:51" s="13" customFormat="1" ht="12">
      <c r="A242" s="13"/>
      <c r="B242" s="236"/>
      <c r="C242" s="237"/>
      <c r="D242" s="227" t="s">
        <v>358</v>
      </c>
      <c r="E242" s="238" t="s">
        <v>2664</v>
      </c>
      <c r="F242" s="239" t="s">
        <v>2953</v>
      </c>
      <c r="G242" s="237"/>
      <c r="H242" s="240">
        <v>0.73</v>
      </c>
      <c r="I242" s="241"/>
      <c r="J242" s="237"/>
      <c r="K242" s="237"/>
      <c r="L242" s="242"/>
      <c r="M242" s="243"/>
      <c r="N242" s="244"/>
      <c r="O242" s="244"/>
      <c r="P242" s="244"/>
      <c r="Q242" s="244"/>
      <c r="R242" s="244"/>
      <c r="S242" s="244"/>
      <c r="T242" s="245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46" t="s">
        <v>358</v>
      </c>
      <c r="AU242" s="246" t="s">
        <v>82</v>
      </c>
      <c r="AV242" s="13" t="s">
        <v>138</v>
      </c>
      <c r="AW242" s="13" t="s">
        <v>35</v>
      </c>
      <c r="AX242" s="13" t="s">
        <v>74</v>
      </c>
      <c r="AY242" s="246" t="s">
        <v>351</v>
      </c>
    </row>
    <row r="243" spans="1:51" s="13" customFormat="1" ht="12">
      <c r="A243" s="13"/>
      <c r="B243" s="236"/>
      <c r="C243" s="237"/>
      <c r="D243" s="227" t="s">
        <v>358</v>
      </c>
      <c r="E243" s="238" t="s">
        <v>2668</v>
      </c>
      <c r="F243" s="239" t="s">
        <v>2954</v>
      </c>
      <c r="G243" s="237"/>
      <c r="H243" s="240">
        <v>0.73</v>
      </c>
      <c r="I243" s="241"/>
      <c r="J243" s="237"/>
      <c r="K243" s="237"/>
      <c r="L243" s="242"/>
      <c r="M243" s="243"/>
      <c r="N243" s="244"/>
      <c r="O243" s="244"/>
      <c r="P243" s="244"/>
      <c r="Q243" s="244"/>
      <c r="R243" s="244"/>
      <c r="S243" s="244"/>
      <c r="T243" s="245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46" t="s">
        <v>358</v>
      </c>
      <c r="AU243" s="246" t="s">
        <v>82</v>
      </c>
      <c r="AV243" s="13" t="s">
        <v>138</v>
      </c>
      <c r="AW243" s="13" t="s">
        <v>35</v>
      </c>
      <c r="AX243" s="13" t="s">
        <v>74</v>
      </c>
      <c r="AY243" s="246" t="s">
        <v>351</v>
      </c>
    </row>
    <row r="244" spans="1:51" s="13" customFormat="1" ht="12">
      <c r="A244" s="13"/>
      <c r="B244" s="236"/>
      <c r="C244" s="237"/>
      <c r="D244" s="227" t="s">
        <v>358</v>
      </c>
      <c r="E244" s="238" t="s">
        <v>2955</v>
      </c>
      <c r="F244" s="239" t="s">
        <v>2956</v>
      </c>
      <c r="G244" s="237"/>
      <c r="H244" s="240">
        <v>14.24</v>
      </c>
      <c r="I244" s="241"/>
      <c r="J244" s="237"/>
      <c r="K244" s="237"/>
      <c r="L244" s="242"/>
      <c r="M244" s="243"/>
      <c r="N244" s="244"/>
      <c r="O244" s="244"/>
      <c r="P244" s="244"/>
      <c r="Q244" s="244"/>
      <c r="R244" s="244"/>
      <c r="S244" s="244"/>
      <c r="T244" s="245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46" t="s">
        <v>358</v>
      </c>
      <c r="AU244" s="246" t="s">
        <v>82</v>
      </c>
      <c r="AV244" s="13" t="s">
        <v>138</v>
      </c>
      <c r="AW244" s="13" t="s">
        <v>35</v>
      </c>
      <c r="AX244" s="13" t="s">
        <v>82</v>
      </c>
      <c r="AY244" s="246" t="s">
        <v>351</v>
      </c>
    </row>
    <row r="245" spans="1:65" s="2" customFormat="1" ht="21.75" customHeight="1">
      <c r="A245" s="38"/>
      <c r="B245" s="39"/>
      <c r="C245" s="212" t="s">
        <v>639</v>
      </c>
      <c r="D245" s="212" t="s">
        <v>352</v>
      </c>
      <c r="E245" s="213" t="s">
        <v>2957</v>
      </c>
      <c r="F245" s="214" t="s">
        <v>2958</v>
      </c>
      <c r="G245" s="215" t="s">
        <v>612</v>
      </c>
      <c r="H245" s="216">
        <v>11.55</v>
      </c>
      <c r="I245" s="217"/>
      <c r="J245" s="218">
        <f>ROUND(I245*H245,2)</f>
        <v>0</v>
      </c>
      <c r="K245" s="214" t="s">
        <v>28</v>
      </c>
      <c r="L245" s="44"/>
      <c r="M245" s="219" t="s">
        <v>28</v>
      </c>
      <c r="N245" s="220" t="s">
        <v>45</v>
      </c>
      <c r="O245" s="84"/>
      <c r="P245" s="221">
        <f>O245*H245</f>
        <v>0</v>
      </c>
      <c r="Q245" s="221">
        <v>0.00177</v>
      </c>
      <c r="R245" s="221">
        <f>Q245*H245</f>
        <v>0.020443500000000003</v>
      </c>
      <c r="S245" s="221">
        <v>0</v>
      </c>
      <c r="T245" s="222">
        <f>S245*H245</f>
        <v>0</v>
      </c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R245" s="223" t="s">
        <v>228</v>
      </c>
      <c r="AT245" s="223" t="s">
        <v>352</v>
      </c>
      <c r="AU245" s="223" t="s">
        <v>82</v>
      </c>
      <c r="AY245" s="17" t="s">
        <v>351</v>
      </c>
      <c r="BE245" s="224">
        <f>IF(N245="základní",J245,0)</f>
        <v>0</v>
      </c>
      <c r="BF245" s="224">
        <f>IF(N245="snížená",J245,0)</f>
        <v>0</v>
      </c>
      <c r="BG245" s="224">
        <f>IF(N245="zákl. přenesená",J245,0)</f>
        <v>0</v>
      </c>
      <c r="BH245" s="224">
        <f>IF(N245="sníž. přenesená",J245,0)</f>
        <v>0</v>
      </c>
      <c r="BI245" s="224">
        <f>IF(N245="nulová",J245,0)</f>
        <v>0</v>
      </c>
      <c r="BJ245" s="17" t="s">
        <v>82</v>
      </c>
      <c r="BK245" s="224">
        <f>ROUND(I245*H245,2)</f>
        <v>0</v>
      </c>
      <c r="BL245" s="17" t="s">
        <v>228</v>
      </c>
      <c r="BM245" s="223" t="s">
        <v>2959</v>
      </c>
    </row>
    <row r="246" spans="1:51" s="12" customFormat="1" ht="12">
      <c r="A246" s="12"/>
      <c r="B246" s="225"/>
      <c r="C246" s="226"/>
      <c r="D246" s="227" t="s">
        <v>358</v>
      </c>
      <c r="E246" s="228" t="s">
        <v>28</v>
      </c>
      <c r="F246" s="229" t="s">
        <v>2960</v>
      </c>
      <c r="G246" s="226"/>
      <c r="H246" s="228" t="s">
        <v>28</v>
      </c>
      <c r="I246" s="230"/>
      <c r="J246" s="226"/>
      <c r="K246" s="226"/>
      <c r="L246" s="231"/>
      <c r="M246" s="232"/>
      <c r="N246" s="233"/>
      <c r="O246" s="233"/>
      <c r="P246" s="233"/>
      <c r="Q246" s="233"/>
      <c r="R246" s="233"/>
      <c r="S246" s="233"/>
      <c r="T246" s="234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T246" s="235" t="s">
        <v>358</v>
      </c>
      <c r="AU246" s="235" t="s">
        <v>82</v>
      </c>
      <c r="AV246" s="12" t="s">
        <v>82</v>
      </c>
      <c r="AW246" s="12" t="s">
        <v>35</v>
      </c>
      <c r="AX246" s="12" t="s">
        <v>74</v>
      </c>
      <c r="AY246" s="235" t="s">
        <v>351</v>
      </c>
    </row>
    <row r="247" spans="1:51" s="13" customFormat="1" ht="12">
      <c r="A247" s="13"/>
      <c r="B247" s="236"/>
      <c r="C247" s="237"/>
      <c r="D247" s="227" t="s">
        <v>358</v>
      </c>
      <c r="E247" s="238" t="s">
        <v>643</v>
      </c>
      <c r="F247" s="239" t="s">
        <v>2961</v>
      </c>
      <c r="G247" s="237"/>
      <c r="H247" s="240">
        <v>5.35</v>
      </c>
      <c r="I247" s="241"/>
      <c r="J247" s="237"/>
      <c r="K247" s="237"/>
      <c r="L247" s="242"/>
      <c r="M247" s="243"/>
      <c r="N247" s="244"/>
      <c r="O247" s="244"/>
      <c r="P247" s="244"/>
      <c r="Q247" s="244"/>
      <c r="R247" s="244"/>
      <c r="S247" s="244"/>
      <c r="T247" s="245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46" t="s">
        <v>358</v>
      </c>
      <c r="AU247" s="246" t="s">
        <v>82</v>
      </c>
      <c r="AV247" s="13" t="s">
        <v>138</v>
      </c>
      <c r="AW247" s="13" t="s">
        <v>35</v>
      </c>
      <c r="AX247" s="13" t="s">
        <v>74</v>
      </c>
      <c r="AY247" s="246" t="s">
        <v>351</v>
      </c>
    </row>
    <row r="248" spans="1:51" s="13" customFormat="1" ht="12">
      <c r="A248" s="13"/>
      <c r="B248" s="236"/>
      <c r="C248" s="237"/>
      <c r="D248" s="227" t="s">
        <v>358</v>
      </c>
      <c r="E248" s="238" t="s">
        <v>2670</v>
      </c>
      <c r="F248" s="239" t="s">
        <v>2962</v>
      </c>
      <c r="G248" s="237"/>
      <c r="H248" s="240">
        <v>2.4</v>
      </c>
      <c r="I248" s="241"/>
      <c r="J248" s="237"/>
      <c r="K248" s="237"/>
      <c r="L248" s="242"/>
      <c r="M248" s="243"/>
      <c r="N248" s="244"/>
      <c r="O248" s="244"/>
      <c r="P248" s="244"/>
      <c r="Q248" s="244"/>
      <c r="R248" s="244"/>
      <c r="S248" s="244"/>
      <c r="T248" s="245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46" t="s">
        <v>358</v>
      </c>
      <c r="AU248" s="246" t="s">
        <v>82</v>
      </c>
      <c r="AV248" s="13" t="s">
        <v>138</v>
      </c>
      <c r="AW248" s="13" t="s">
        <v>35</v>
      </c>
      <c r="AX248" s="13" t="s">
        <v>74</v>
      </c>
      <c r="AY248" s="246" t="s">
        <v>351</v>
      </c>
    </row>
    <row r="249" spans="1:51" s="13" customFormat="1" ht="12">
      <c r="A249" s="13"/>
      <c r="B249" s="236"/>
      <c r="C249" s="237"/>
      <c r="D249" s="227" t="s">
        <v>358</v>
      </c>
      <c r="E249" s="238" t="s">
        <v>2672</v>
      </c>
      <c r="F249" s="239" t="s">
        <v>2963</v>
      </c>
      <c r="G249" s="237"/>
      <c r="H249" s="240">
        <v>3.8</v>
      </c>
      <c r="I249" s="241"/>
      <c r="J249" s="237"/>
      <c r="K249" s="237"/>
      <c r="L249" s="242"/>
      <c r="M249" s="243"/>
      <c r="N249" s="244"/>
      <c r="O249" s="244"/>
      <c r="P249" s="244"/>
      <c r="Q249" s="244"/>
      <c r="R249" s="244"/>
      <c r="S249" s="244"/>
      <c r="T249" s="245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46" t="s">
        <v>358</v>
      </c>
      <c r="AU249" s="246" t="s">
        <v>82</v>
      </c>
      <c r="AV249" s="13" t="s">
        <v>138</v>
      </c>
      <c r="AW249" s="13" t="s">
        <v>35</v>
      </c>
      <c r="AX249" s="13" t="s">
        <v>74</v>
      </c>
      <c r="AY249" s="246" t="s">
        <v>351</v>
      </c>
    </row>
    <row r="250" spans="1:51" s="13" customFormat="1" ht="12">
      <c r="A250" s="13"/>
      <c r="B250" s="236"/>
      <c r="C250" s="237"/>
      <c r="D250" s="227" t="s">
        <v>358</v>
      </c>
      <c r="E250" s="238" t="s">
        <v>2964</v>
      </c>
      <c r="F250" s="239" t="s">
        <v>2965</v>
      </c>
      <c r="G250" s="237"/>
      <c r="H250" s="240">
        <v>11.55</v>
      </c>
      <c r="I250" s="241"/>
      <c r="J250" s="237"/>
      <c r="K250" s="237"/>
      <c r="L250" s="242"/>
      <c r="M250" s="243"/>
      <c r="N250" s="244"/>
      <c r="O250" s="244"/>
      <c r="P250" s="244"/>
      <c r="Q250" s="244"/>
      <c r="R250" s="244"/>
      <c r="S250" s="244"/>
      <c r="T250" s="245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46" t="s">
        <v>358</v>
      </c>
      <c r="AU250" s="246" t="s">
        <v>82</v>
      </c>
      <c r="AV250" s="13" t="s">
        <v>138</v>
      </c>
      <c r="AW250" s="13" t="s">
        <v>35</v>
      </c>
      <c r="AX250" s="13" t="s">
        <v>82</v>
      </c>
      <c r="AY250" s="246" t="s">
        <v>351</v>
      </c>
    </row>
    <row r="251" spans="1:65" s="2" customFormat="1" ht="21.75" customHeight="1">
      <c r="A251" s="38"/>
      <c r="B251" s="39"/>
      <c r="C251" s="212" t="s">
        <v>644</v>
      </c>
      <c r="D251" s="212" t="s">
        <v>352</v>
      </c>
      <c r="E251" s="213" t="s">
        <v>2966</v>
      </c>
      <c r="F251" s="214" t="s">
        <v>2967</v>
      </c>
      <c r="G251" s="215" t="s">
        <v>612</v>
      </c>
      <c r="H251" s="216">
        <v>2.7</v>
      </c>
      <c r="I251" s="217"/>
      <c r="J251" s="218">
        <f>ROUND(I251*H251,2)</f>
        <v>0</v>
      </c>
      <c r="K251" s="214" t="s">
        <v>28</v>
      </c>
      <c r="L251" s="44"/>
      <c r="M251" s="219" t="s">
        <v>28</v>
      </c>
      <c r="N251" s="220" t="s">
        <v>45</v>
      </c>
      <c r="O251" s="84"/>
      <c r="P251" s="221">
        <f>O251*H251</f>
        <v>0</v>
      </c>
      <c r="Q251" s="221">
        <v>0.00275</v>
      </c>
      <c r="R251" s="221">
        <f>Q251*H251</f>
        <v>0.007425</v>
      </c>
      <c r="S251" s="221">
        <v>0</v>
      </c>
      <c r="T251" s="222">
        <f>S251*H251</f>
        <v>0</v>
      </c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R251" s="223" t="s">
        <v>228</v>
      </c>
      <c r="AT251" s="223" t="s">
        <v>352</v>
      </c>
      <c r="AU251" s="223" t="s">
        <v>82</v>
      </c>
      <c r="AY251" s="17" t="s">
        <v>351</v>
      </c>
      <c r="BE251" s="224">
        <f>IF(N251="základní",J251,0)</f>
        <v>0</v>
      </c>
      <c r="BF251" s="224">
        <f>IF(N251="snížená",J251,0)</f>
        <v>0</v>
      </c>
      <c r="BG251" s="224">
        <f>IF(N251="zákl. přenesená",J251,0)</f>
        <v>0</v>
      </c>
      <c r="BH251" s="224">
        <f>IF(N251="sníž. přenesená",J251,0)</f>
        <v>0</v>
      </c>
      <c r="BI251" s="224">
        <f>IF(N251="nulová",J251,0)</f>
        <v>0</v>
      </c>
      <c r="BJ251" s="17" t="s">
        <v>82</v>
      </c>
      <c r="BK251" s="224">
        <f>ROUND(I251*H251,2)</f>
        <v>0</v>
      </c>
      <c r="BL251" s="17" t="s">
        <v>228</v>
      </c>
      <c r="BM251" s="223" t="s">
        <v>2968</v>
      </c>
    </row>
    <row r="252" spans="1:51" s="12" customFormat="1" ht="12">
      <c r="A252" s="12"/>
      <c r="B252" s="225"/>
      <c r="C252" s="226"/>
      <c r="D252" s="227" t="s">
        <v>358</v>
      </c>
      <c r="E252" s="228" t="s">
        <v>28</v>
      </c>
      <c r="F252" s="229" t="s">
        <v>2944</v>
      </c>
      <c r="G252" s="226"/>
      <c r="H252" s="228" t="s">
        <v>28</v>
      </c>
      <c r="I252" s="230"/>
      <c r="J252" s="226"/>
      <c r="K252" s="226"/>
      <c r="L252" s="231"/>
      <c r="M252" s="232"/>
      <c r="N252" s="233"/>
      <c r="O252" s="233"/>
      <c r="P252" s="233"/>
      <c r="Q252" s="233"/>
      <c r="R252" s="233"/>
      <c r="S252" s="233"/>
      <c r="T252" s="234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T252" s="235" t="s">
        <v>358</v>
      </c>
      <c r="AU252" s="235" t="s">
        <v>82</v>
      </c>
      <c r="AV252" s="12" t="s">
        <v>82</v>
      </c>
      <c r="AW252" s="12" t="s">
        <v>35</v>
      </c>
      <c r="AX252" s="12" t="s">
        <v>74</v>
      </c>
      <c r="AY252" s="235" t="s">
        <v>351</v>
      </c>
    </row>
    <row r="253" spans="1:51" s="13" customFormat="1" ht="12">
      <c r="A253" s="13"/>
      <c r="B253" s="236"/>
      <c r="C253" s="237"/>
      <c r="D253" s="227" t="s">
        <v>358</v>
      </c>
      <c r="E253" s="238" t="s">
        <v>648</v>
      </c>
      <c r="F253" s="239" t="s">
        <v>2969</v>
      </c>
      <c r="G253" s="237"/>
      <c r="H253" s="240">
        <v>2.7</v>
      </c>
      <c r="I253" s="241"/>
      <c r="J253" s="237"/>
      <c r="K253" s="237"/>
      <c r="L253" s="242"/>
      <c r="M253" s="243"/>
      <c r="N253" s="244"/>
      <c r="O253" s="244"/>
      <c r="P253" s="244"/>
      <c r="Q253" s="244"/>
      <c r="R253" s="244"/>
      <c r="S253" s="244"/>
      <c r="T253" s="245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46" t="s">
        <v>358</v>
      </c>
      <c r="AU253" s="246" t="s">
        <v>82</v>
      </c>
      <c r="AV253" s="13" t="s">
        <v>138</v>
      </c>
      <c r="AW253" s="13" t="s">
        <v>35</v>
      </c>
      <c r="AX253" s="13" t="s">
        <v>74</v>
      </c>
      <c r="AY253" s="246" t="s">
        <v>351</v>
      </c>
    </row>
    <row r="254" spans="1:51" s="13" customFormat="1" ht="12">
      <c r="A254" s="13"/>
      <c r="B254" s="236"/>
      <c r="C254" s="237"/>
      <c r="D254" s="227" t="s">
        <v>358</v>
      </c>
      <c r="E254" s="238" t="s">
        <v>2970</v>
      </c>
      <c r="F254" s="239" t="s">
        <v>2971</v>
      </c>
      <c r="G254" s="237"/>
      <c r="H254" s="240">
        <v>2.7</v>
      </c>
      <c r="I254" s="241"/>
      <c r="J254" s="237"/>
      <c r="K254" s="237"/>
      <c r="L254" s="242"/>
      <c r="M254" s="243"/>
      <c r="N254" s="244"/>
      <c r="O254" s="244"/>
      <c r="P254" s="244"/>
      <c r="Q254" s="244"/>
      <c r="R254" s="244"/>
      <c r="S254" s="244"/>
      <c r="T254" s="245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46" t="s">
        <v>358</v>
      </c>
      <c r="AU254" s="246" t="s">
        <v>82</v>
      </c>
      <c r="AV254" s="13" t="s">
        <v>138</v>
      </c>
      <c r="AW254" s="13" t="s">
        <v>35</v>
      </c>
      <c r="AX254" s="13" t="s">
        <v>82</v>
      </c>
      <c r="AY254" s="246" t="s">
        <v>351</v>
      </c>
    </row>
    <row r="255" spans="1:65" s="2" customFormat="1" ht="16.5" customHeight="1">
      <c r="A255" s="38"/>
      <c r="B255" s="39"/>
      <c r="C255" s="212" t="s">
        <v>650</v>
      </c>
      <c r="D255" s="212" t="s">
        <v>352</v>
      </c>
      <c r="E255" s="213" t="s">
        <v>2972</v>
      </c>
      <c r="F255" s="214" t="s">
        <v>2973</v>
      </c>
      <c r="G255" s="215" t="s">
        <v>612</v>
      </c>
      <c r="H255" s="216">
        <v>5.18</v>
      </c>
      <c r="I255" s="217"/>
      <c r="J255" s="218">
        <f>ROUND(I255*H255,2)</f>
        <v>0</v>
      </c>
      <c r="K255" s="214" t="s">
        <v>28</v>
      </c>
      <c r="L255" s="44"/>
      <c r="M255" s="219" t="s">
        <v>28</v>
      </c>
      <c r="N255" s="220" t="s">
        <v>45</v>
      </c>
      <c r="O255" s="84"/>
      <c r="P255" s="221">
        <f>O255*H255</f>
        <v>0</v>
      </c>
      <c r="Q255" s="221">
        <v>0.01106</v>
      </c>
      <c r="R255" s="221">
        <f>Q255*H255</f>
        <v>0.057290799999999996</v>
      </c>
      <c r="S255" s="221">
        <v>0</v>
      </c>
      <c r="T255" s="222">
        <f>S255*H255</f>
        <v>0</v>
      </c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R255" s="223" t="s">
        <v>228</v>
      </c>
      <c r="AT255" s="223" t="s">
        <v>352</v>
      </c>
      <c r="AU255" s="223" t="s">
        <v>82</v>
      </c>
      <c r="AY255" s="17" t="s">
        <v>351</v>
      </c>
      <c r="BE255" s="224">
        <f>IF(N255="základní",J255,0)</f>
        <v>0</v>
      </c>
      <c r="BF255" s="224">
        <f>IF(N255="snížená",J255,0)</f>
        <v>0</v>
      </c>
      <c r="BG255" s="224">
        <f>IF(N255="zákl. přenesená",J255,0)</f>
        <v>0</v>
      </c>
      <c r="BH255" s="224">
        <f>IF(N255="sníž. přenesená",J255,0)</f>
        <v>0</v>
      </c>
      <c r="BI255" s="224">
        <f>IF(N255="nulová",J255,0)</f>
        <v>0</v>
      </c>
      <c r="BJ255" s="17" t="s">
        <v>82</v>
      </c>
      <c r="BK255" s="224">
        <f>ROUND(I255*H255,2)</f>
        <v>0</v>
      </c>
      <c r="BL255" s="17" t="s">
        <v>228</v>
      </c>
      <c r="BM255" s="223" t="s">
        <v>2974</v>
      </c>
    </row>
    <row r="256" spans="1:51" s="12" customFormat="1" ht="12">
      <c r="A256" s="12"/>
      <c r="B256" s="225"/>
      <c r="C256" s="226"/>
      <c r="D256" s="227" t="s">
        <v>358</v>
      </c>
      <c r="E256" s="228" t="s">
        <v>28</v>
      </c>
      <c r="F256" s="229" t="s">
        <v>2975</v>
      </c>
      <c r="G256" s="226"/>
      <c r="H256" s="228" t="s">
        <v>28</v>
      </c>
      <c r="I256" s="230"/>
      <c r="J256" s="226"/>
      <c r="K256" s="226"/>
      <c r="L256" s="231"/>
      <c r="M256" s="232"/>
      <c r="N256" s="233"/>
      <c r="O256" s="233"/>
      <c r="P256" s="233"/>
      <c r="Q256" s="233"/>
      <c r="R256" s="233"/>
      <c r="S256" s="233"/>
      <c r="T256" s="234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T256" s="235" t="s">
        <v>358</v>
      </c>
      <c r="AU256" s="235" t="s">
        <v>82</v>
      </c>
      <c r="AV256" s="12" t="s">
        <v>82</v>
      </c>
      <c r="AW256" s="12" t="s">
        <v>35</v>
      </c>
      <c r="AX256" s="12" t="s">
        <v>74</v>
      </c>
      <c r="AY256" s="235" t="s">
        <v>351</v>
      </c>
    </row>
    <row r="257" spans="1:51" s="13" customFormat="1" ht="12">
      <c r="A257" s="13"/>
      <c r="B257" s="236"/>
      <c r="C257" s="237"/>
      <c r="D257" s="227" t="s">
        <v>358</v>
      </c>
      <c r="E257" s="238" t="s">
        <v>654</v>
      </c>
      <c r="F257" s="239" t="s">
        <v>2976</v>
      </c>
      <c r="G257" s="237"/>
      <c r="H257" s="240">
        <v>1.69</v>
      </c>
      <c r="I257" s="241"/>
      <c r="J257" s="237"/>
      <c r="K257" s="237"/>
      <c r="L257" s="242"/>
      <c r="M257" s="243"/>
      <c r="N257" s="244"/>
      <c r="O257" s="244"/>
      <c r="P257" s="244"/>
      <c r="Q257" s="244"/>
      <c r="R257" s="244"/>
      <c r="S257" s="244"/>
      <c r="T257" s="245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46" t="s">
        <v>358</v>
      </c>
      <c r="AU257" s="246" t="s">
        <v>82</v>
      </c>
      <c r="AV257" s="13" t="s">
        <v>138</v>
      </c>
      <c r="AW257" s="13" t="s">
        <v>35</v>
      </c>
      <c r="AX257" s="13" t="s">
        <v>74</v>
      </c>
      <c r="AY257" s="246" t="s">
        <v>351</v>
      </c>
    </row>
    <row r="258" spans="1:51" s="13" customFormat="1" ht="12">
      <c r="A258" s="13"/>
      <c r="B258" s="236"/>
      <c r="C258" s="237"/>
      <c r="D258" s="227" t="s">
        <v>358</v>
      </c>
      <c r="E258" s="238" t="s">
        <v>2675</v>
      </c>
      <c r="F258" s="239" t="s">
        <v>2977</v>
      </c>
      <c r="G258" s="237"/>
      <c r="H258" s="240">
        <v>1.1</v>
      </c>
      <c r="I258" s="241"/>
      <c r="J258" s="237"/>
      <c r="K258" s="237"/>
      <c r="L258" s="242"/>
      <c r="M258" s="243"/>
      <c r="N258" s="244"/>
      <c r="O258" s="244"/>
      <c r="P258" s="244"/>
      <c r="Q258" s="244"/>
      <c r="R258" s="244"/>
      <c r="S258" s="244"/>
      <c r="T258" s="245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46" t="s">
        <v>358</v>
      </c>
      <c r="AU258" s="246" t="s">
        <v>82</v>
      </c>
      <c r="AV258" s="13" t="s">
        <v>138</v>
      </c>
      <c r="AW258" s="13" t="s">
        <v>35</v>
      </c>
      <c r="AX258" s="13" t="s">
        <v>74</v>
      </c>
      <c r="AY258" s="246" t="s">
        <v>351</v>
      </c>
    </row>
    <row r="259" spans="1:51" s="13" customFormat="1" ht="12">
      <c r="A259" s="13"/>
      <c r="B259" s="236"/>
      <c r="C259" s="237"/>
      <c r="D259" s="227" t="s">
        <v>358</v>
      </c>
      <c r="E259" s="238" t="s">
        <v>2678</v>
      </c>
      <c r="F259" s="239" t="s">
        <v>2978</v>
      </c>
      <c r="G259" s="237"/>
      <c r="H259" s="240">
        <v>1.26</v>
      </c>
      <c r="I259" s="241"/>
      <c r="J259" s="237"/>
      <c r="K259" s="237"/>
      <c r="L259" s="242"/>
      <c r="M259" s="243"/>
      <c r="N259" s="244"/>
      <c r="O259" s="244"/>
      <c r="P259" s="244"/>
      <c r="Q259" s="244"/>
      <c r="R259" s="244"/>
      <c r="S259" s="244"/>
      <c r="T259" s="245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46" t="s">
        <v>358</v>
      </c>
      <c r="AU259" s="246" t="s">
        <v>82</v>
      </c>
      <c r="AV259" s="13" t="s">
        <v>138</v>
      </c>
      <c r="AW259" s="13" t="s">
        <v>35</v>
      </c>
      <c r="AX259" s="13" t="s">
        <v>74</v>
      </c>
      <c r="AY259" s="246" t="s">
        <v>351</v>
      </c>
    </row>
    <row r="260" spans="1:51" s="13" customFormat="1" ht="12">
      <c r="A260" s="13"/>
      <c r="B260" s="236"/>
      <c r="C260" s="237"/>
      <c r="D260" s="227" t="s">
        <v>358</v>
      </c>
      <c r="E260" s="238" t="s">
        <v>2681</v>
      </c>
      <c r="F260" s="239" t="s">
        <v>2979</v>
      </c>
      <c r="G260" s="237"/>
      <c r="H260" s="240">
        <v>1.13</v>
      </c>
      <c r="I260" s="241"/>
      <c r="J260" s="237"/>
      <c r="K260" s="237"/>
      <c r="L260" s="242"/>
      <c r="M260" s="243"/>
      <c r="N260" s="244"/>
      <c r="O260" s="244"/>
      <c r="P260" s="244"/>
      <c r="Q260" s="244"/>
      <c r="R260" s="244"/>
      <c r="S260" s="244"/>
      <c r="T260" s="245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46" t="s">
        <v>358</v>
      </c>
      <c r="AU260" s="246" t="s">
        <v>82</v>
      </c>
      <c r="AV260" s="13" t="s">
        <v>138</v>
      </c>
      <c r="AW260" s="13" t="s">
        <v>35</v>
      </c>
      <c r="AX260" s="13" t="s">
        <v>74</v>
      </c>
      <c r="AY260" s="246" t="s">
        <v>351</v>
      </c>
    </row>
    <row r="261" spans="1:51" s="13" customFormat="1" ht="12">
      <c r="A261" s="13"/>
      <c r="B261" s="236"/>
      <c r="C261" s="237"/>
      <c r="D261" s="227" t="s">
        <v>358</v>
      </c>
      <c r="E261" s="238" t="s">
        <v>2980</v>
      </c>
      <c r="F261" s="239" t="s">
        <v>2981</v>
      </c>
      <c r="G261" s="237"/>
      <c r="H261" s="240">
        <v>5.18</v>
      </c>
      <c r="I261" s="241"/>
      <c r="J261" s="237"/>
      <c r="K261" s="237"/>
      <c r="L261" s="242"/>
      <c r="M261" s="243"/>
      <c r="N261" s="244"/>
      <c r="O261" s="244"/>
      <c r="P261" s="244"/>
      <c r="Q261" s="244"/>
      <c r="R261" s="244"/>
      <c r="S261" s="244"/>
      <c r="T261" s="245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46" t="s">
        <v>358</v>
      </c>
      <c r="AU261" s="246" t="s">
        <v>82</v>
      </c>
      <c r="AV261" s="13" t="s">
        <v>138</v>
      </c>
      <c r="AW261" s="13" t="s">
        <v>35</v>
      </c>
      <c r="AX261" s="13" t="s">
        <v>82</v>
      </c>
      <c r="AY261" s="246" t="s">
        <v>351</v>
      </c>
    </row>
    <row r="262" spans="1:65" s="2" customFormat="1" ht="16.5" customHeight="1">
      <c r="A262" s="38"/>
      <c r="B262" s="39"/>
      <c r="C262" s="212" t="s">
        <v>656</v>
      </c>
      <c r="D262" s="212" t="s">
        <v>352</v>
      </c>
      <c r="E262" s="213" t="s">
        <v>2982</v>
      </c>
      <c r="F262" s="214" t="s">
        <v>2983</v>
      </c>
      <c r="G262" s="215" t="s">
        <v>612</v>
      </c>
      <c r="H262" s="216">
        <v>8.51</v>
      </c>
      <c r="I262" s="217"/>
      <c r="J262" s="218">
        <f>ROUND(I262*H262,2)</f>
        <v>0</v>
      </c>
      <c r="K262" s="214" t="s">
        <v>28</v>
      </c>
      <c r="L262" s="44"/>
      <c r="M262" s="219" t="s">
        <v>28</v>
      </c>
      <c r="N262" s="220" t="s">
        <v>45</v>
      </c>
      <c r="O262" s="84"/>
      <c r="P262" s="221">
        <f>O262*H262</f>
        <v>0</v>
      </c>
      <c r="Q262" s="221">
        <v>0.01278</v>
      </c>
      <c r="R262" s="221">
        <f>Q262*H262</f>
        <v>0.10875779999999999</v>
      </c>
      <c r="S262" s="221">
        <v>0</v>
      </c>
      <c r="T262" s="222">
        <f>S262*H262</f>
        <v>0</v>
      </c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R262" s="223" t="s">
        <v>228</v>
      </c>
      <c r="AT262" s="223" t="s">
        <v>352</v>
      </c>
      <c r="AU262" s="223" t="s">
        <v>82</v>
      </c>
      <c r="AY262" s="17" t="s">
        <v>351</v>
      </c>
      <c r="BE262" s="224">
        <f>IF(N262="základní",J262,0)</f>
        <v>0</v>
      </c>
      <c r="BF262" s="224">
        <f>IF(N262="snížená",J262,0)</f>
        <v>0</v>
      </c>
      <c r="BG262" s="224">
        <f>IF(N262="zákl. přenesená",J262,0)</f>
        <v>0</v>
      </c>
      <c r="BH262" s="224">
        <f>IF(N262="sníž. přenesená",J262,0)</f>
        <v>0</v>
      </c>
      <c r="BI262" s="224">
        <f>IF(N262="nulová",J262,0)</f>
        <v>0</v>
      </c>
      <c r="BJ262" s="17" t="s">
        <v>82</v>
      </c>
      <c r="BK262" s="224">
        <f>ROUND(I262*H262,2)</f>
        <v>0</v>
      </c>
      <c r="BL262" s="17" t="s">
        <v>228</v>
      </c>
      <c r="BM262" s="223" t="s">
        <v>2984</v>
      </c>
    </row>
    <row r="263" spans="1:51" s="12" customFormat="1" ht="12">
      <c r="A263" s="12"/>
      <c r="B263" s="225"/>
      <c r="C263" s="226"/>
      <c r="D263" s="227" t="s">
        <v>358</v>
      </c>
      <c r="E263" s="228" t="s">
        <v>28</v>
      </c>
      <c r="F263" s="229" t="s">
        <v>2975</v>
      </c>
      <c r="G263" s="226"/>
      <c r="H263" s="228" t="s">
        <v>28</v>
      </c>
      <c r="I263" s="230"/>
      <c r="J263" s="226"/>
      <c r="K263" s="226"/>
      <c r="L263" s="231"/>
      <c r="M263" s="232"/>
      <c r="N263" s="233"/>
      <c r="O263" s="233"/>
      <c r="P263" s="233"/>
      <c r="Q263" s="233"/>
      <c r="R263" s="233"/>
      <c r="S263" s="233"/>
      <c r="T263" s="234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T263" s="235" t="s">
        <v>358</v>
      </c>
      <c r="AU263" s="235" t="s">
        <v>82</v>
      </c>
      <c r="AV263" s="12" t="s">
        <v>82</v>
      </c>
      <c r="AW263" s="12" t="s">
        <v>35</v>
      </c>
      <c r="AX263" s="12" t="s">
        <v>74</v>
      </c>
      <c r="AY263" s="235" t="s">
        <v>351</v>
      </c>
    </row>
    <row r="264" spans="1:51" s="13" customFormat="1" ht="12">
      <c r="A264" s="13"/>
      <c r="B264" s="236"/>
      <c r="C264" s="237"/>
      <c r="D264" s="227" t="s">
        <v>358</v>
      </c>
      <c r="E264" s="238" t="s">
        <v>660</v>
      </c>
      <c r="F264" s="239" t="s">
        <v>2985</v>
      </c>
      <c r="G264" s="237"/>
      <c r="H264" s="240">
        <v>0.45</v>
      </c>
      <c r="I264" s="241"/>
      <c r="J264" s="237"/>
      <c r="K264" s="237"/>
      <c r="L264" s="242"/>
      <c r="M264" s="243"/>
      <c r="N264" s="244"/>
      <c r="O264" s="244"/>
      <c r="P264" s="244"/>
      <c r="Q264" s="244"/>
      <c r="R264" s="244"/>
      <c r="S264" s="244"/>
      <c r="T264" s="245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46" t="s">
        <v>358</v>
      </c>
      <c r="AU264" s="246" t="s">
        <v>82</v>
      </c>
      <c r="AV264" s="13" t="s">
        <v>138</v>
      </c>
      <c r="AW264" s="13" t="s">
        <v>35</v>
      </c>
      <c r="AX264" s="13" t="s">
        <v>74</v>
      </c>
      <c r="AY264" s="246" t="s">
        <v>351</v>
      </c>
    </row>
    <row r="265" spans="1:51" s="13" customFormat="1" ht="12">
      <c r="A265" s="13"/>
      <c r="B265" s="236"/>
      <c r="C265" s="237"/>
      <c r="D265" s="227" t="s">
        <v>358</v>
      </c>
      <c r="E265" s="238" t="s">
        <v>2684</v>
      </c>
      <c r="F265" s="239" t="s">
        <v>2986</v>
      </c>
      <c r="G265" s="237"/>
      <c r="H265" s="240">
        <v>0.45</v>
      </c>
      <c r="I265" s="241"/>
      <c r="J265" s="237"/>
      <c r="K265" s="237"/>
      <c r="L265" s="242"/>
      <c r="M265" s="243"/>
      <c r="N265" s="244"/>
      <c r="O265" s="244"/>
      <c r="P265" s="244"/>
      <c r="Q265" s="244"/>
      <c r="R265" s="244"/>
      <c r="S265" s="244"/>
      <c r="T265" s="245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46" t="s">
        <v>358</v>
      </c>
      <c r="AU265" s="246" t="s">
        <v>82</v>
      </c>
      <c r="AV265" s="13" t="s">
        <v>138</v>
      </c>
      <c r="AW265" s="13" t="s">
        <v>35</v>
      </c>
      <c r="AX265" s="13" t="s">
        <v>74</v>
      </c>
      <c r="AY265" s="246" t="s">
        <v>351</v>
      </c>
    </row>
    <row r="266" spans="1:51" s="13" customFormat="1" ht="12">
      <c r="A266" s="13"/>
      <c r="B266" s="236"/>
      <c r="C266" s="237"/>
      <c r="D266" s="227" t="s">
        <v>358</v>
      </c>
      <c r="E266" s="238" t="s">
        <v>2687</v>
      </c>
      <c r="F266" s="239" t="s">
        <v>2987</v>
      </c>
      <c r="G266" s="237"/>
      <c r="H266" s="240">
        <v>1.72</v>
      </c>
      <c r="I266" s="241"/>
      <c r="J266" s="237"/>
      <c r="K266" s="237"/>
      <c r="L266" s="242"/>
      <c r="M266" s="243"/>
      <c r="N266" s="244"/>
      <c r="O266" s="244"/>
      <c r="P266" s="244"/>
      <c r="Q266" s="244"/>
      <c r="R266" s="244"/>
      <c r="S266" s="244"/>
      <c r="T266" s="245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46" t="s">
        <v>358</v>
      </c>
      <c r="AU266" s="246" t="s">
        <v>82</v>
      </c>
      <c r="AV266" s="13" t="s">
        <v>138</v>
      </c>
      <c r="AW266" s="13" t="s">
        <v>35</v>
      </c>
      <c r="AX266" s="13" t="s">
        <v>74</v>
      </c>
      <c r="AY266" s="246" t="s">
        <v>351</v>
      </c>
    </row>
    <row r="267" spans="1:51" s="13" customFormat="1" ht="12">
      <c r="A267" s="13"/>
      <c r="B267" s="236"/>
      <c r="C267" s="237"/>
      <c r="D267" s="227" t="s">
        <v>358</v>
      </c>
      <c r="E267" s="238" t="s">
        <v>2690</v>
      </c>
      <c r="F267" s="239" t="s">
        <v>2988</v>
      </c>
      <c r="G267" s="237"/>
      <c r="H267" s="240">
        <v>0.45</v>
      </c>
      <c r="I267" s="241"/>
      <c r="J267" s="237"/>
      <c r="K267" s="237"/>
      <c r="L267" s="242"/>
      <c r="M267" s="243"/>
      <c r="N267" s="244"/>
      <c r="O267" s="244"/>
      <c r="P267" s="244"/>
      <c r="Q267" s="244"/>
      <c r="R267" s="244"/>
      <c r="S267" s="244"/>
      <c r="T267" s="245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46" t="s">
        <v>358</v>
      </c>
      <c r="AU267" s="246" t="s">
        <v>82</v>
      </c>
      <c r="AV267" s="13" t="s">
        <v>138</v>
      </c>
      <c r="AW267" s="13" t="s">
        <v>35</v>
      </c>
      <c r="AX267" s="13" t="s">
        <v>74</v>
      </c>
      <c r="AY267" s="246" t="s">
        <v>351</v>
      </c>
    </row>
    <row r="268" spans="1:51" s="13" customFormat="1" ht="12">
      <c r="A268" s="13"/>
      <c r="B268" s="236"/>
      <c r="C268" s="237"/>
      <c r="D268" s="227" t="s">
        <v>358</v>
      </c>
      <c r="E268" s="238" t="s">
        <v>2692</v>
      </c>
      <c r="F268" s="239" t="s">
        <v>2989</v>
      </c>
      <c r="G268" s="237"/>
      <c r="H268" s="240">
        <v>0.2</v>
      </c>
      <c r="I268" s="241"/>
      <c r="J268" s="237"/>
      <c r="K268" s="237"/>
      <c r="L268" s="242"/>
      <c r="M268" s="243"/>
      <c r="N268" s="244"/>
      <c r="O268" s="244"/>
      <c r="P268" s="244"/>
      <c r="Q268" s="244"/>
      <c r="R268" s="244"/>
      <c r="S268" s="244"/>
      <c r="T268" s="245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46" t="s">
        <v>358</v>
      </c>
      <c r="AU268" s="246" t="s">
        <v>82</v>
      </c>
      <c r="AV268" s="13" t="s">
        <v>138</v>
      </c>
      <c r="AW268" s="13" t="s">
        <v>35</v>
      </c>
      <c r="AX268" s="13" t="s">
        <v>74</v>
      </c>
      <c r="AY268" s="246" t="s">
        <v>351</v>
      </c>
    </row>
    <row r="269" spans="1:51" s="13" customFormat="1" ht="12">
      <c r="A269" s="13"/>
      <c r="B269" s="236"/>
      <c r="C269" s="237"/>
      <c r="D269" s="227" t="s">
        <v>358</v>
      </c>
      <c r="E269" s="238" t="s">
        <v>2695</v>
      </c>
      <c r="F269" s="239" t="s">
        <v>2990</v>
      </c>
      <c r="G269" s="237"/>
      <c r="H269" s="240">
        <v>0.2</v>
      </c>
      <c r="I269" s="241"/>
      <c r="J269" s="237"/>
      <c r="K269" s="237"/>
      <c r="L269" s="242"/>
      <c r="M269" s="243"/>
      <c r="N269" s="244"/>
      <c r="O269" s="244"/>
      <c r="P269" s="244"/>
      <c r="Q269" s="244"/>
      <c r="R269" s="244"/>
      <c r="S269" s="244"/>
      <c r="T269" s="245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46" t="s">
        <v>358</v>
      </c>
      <c r="AU269" s="246" t="s">
        <v>82</v>
      </c>
      <c r="AV269" s="13" t="s">
        <v>138</v>
      </c>
      <c r="AW269" s="13" t="s">
        <v>35</v>
      </c>
      <c r="AX269" s="13" t="s">
        <v>74</v>
      </c>
      <c r="AY269" s="246" t="s">
        <v>351</v>
      </c>
    </row>
    <row r="270" spans="1:51" s="13" customFormat="1" ht="12">
      <c r="A270" s="13"/>
      <c r="B270" s="236"/>
      <c r="C270" s="237"/>
      <c r="D270" s="227" t="s">
        <v>358</v>
      </c>
      <c r="E270" s="238" t="s">
        <v>2697</v>
      </c>
      <c r="F270" s="239" t="s">
        <v>2991</v>
      </c>
      <c r="G270" s="237"/>
      <c r="H270" s="240">
        <v>0.53</v>
      </c>
      <c r="I270" s="241"/>
      <c r="J270" s="237"/>
      <c r="K270" s="237"/>
      <c r="L270" s="242"/>
      <c r="M270" s="243"/>
      <c r="N270" s="244"/>
      <c r="O270" s="244"/>
      <c r="P270" s="244"/>
      <c r="Q270" s="244"/>
      <c r="R270" s="244"/>
      <c r="S270" s="244"/>
      <c r="T270" s="245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46" t="s">
        <v>358</v>
      </c>
      <c r="AU270" s="246" t="s">
        <v>82</v>
      </c>
      <c r="AV270" s="13" t="s">
        <v>138</v>
      </c>
      <c r="AW270" s="13" t="s">
        <v>35</v>
      </c>
      <c r="AX270" s="13" t="s">
        <v>74</v>
      </c>
      <c r="AY270" s="246" t="s">
        <v>351</v>
      </c>
    </row>
    <row r="271" spans="1:51" s="13" customFormat="1" ht="12">
      <c r="A271" s="13"/>
      <c r="B271" s="236"/>
      <c r="C271" s="237"/>
      <c r="D271" s="227" t="s">
        <v>358</v>
      </c>
      <c r="E271" s="238" t="s">
        <v>2700</v>
      </c>
      <c r="F271" s="239" t="s">
        <v>2992</v>
      </c>
      <c r="G271" s="237"/>
      <c r="H271" s="240">
        <v>1.49</v>
      </c>
      <c r="I271" s="241"/>
      <c r="J271" s="237"/>
      <c r="K271" s="237"/>
      <c r="L271" s="242"/>
      <c r="M271" s="243"/>
      <c r="N271" s="244"/>
      <c r="O271" s="244"/>
      <c r="P271" s="244"/>
      <c r="Q271" s="244"/>
      <c r="R271" s="244"/>
      <c r="S271" s="244"/>
      <c r="T271" s="245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46" t="s">
        <v>358</v>
      </c>
      <c r="AU271" s="246" t="s">
        <v>82</v>
      </c>
      <c r="AV271" s="13" t="s">
        <v>138</v>
      </c>
      <c r="AW271" s="13" t="s">
        <v>35</v>
      </c>
      <c r="AX271" s="13" t="s">
        <v>74</v>
      </c>
      <c r="AY271" s="246" t="s">
        <v>351</v>
      </c>
    </row>
    <row r="272" spans="1:51" s="13" customFormat="1" ht="12">
      <c r="A272" s="13"/>
      <c r="B272" s="236"/>
      <c r="C272" s="237"/>
      <c r="D272" s="227" t="s">
        <v>358</v>
      </c>
      <c r="E272" s="238" t="s">
        <v>2703</v>
      </c>
      <c r="F272" s="239" t="s">
        <v>2993</v>
      </c>
      <c r="G272" s="237"/>
      <c r="H272" s="240">
        <v>0.2</v>
      </c>
      <c r="I272" s="241"/>
      <c r="J272" s="237"/>
      <c r="K272" s="237"/>
      <c r="L272" s="242"/>
      <c r="M272" s="243"/>
      <c r="N272" s="244"/>
      <c r="O272" s="244"/>
      <c r="P272" s="244"/>
      <c r="Q272" s="244"/>
      <c r="R272" s="244"/>
      <c r="S272" s="244"/>
      <c r="T272" s="245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46" t="s">
        <v>358</v>
      </c>
      <c r="AU272" s="246" t="s">
        <v>82</v>
      </c>
      <c r="AV272" s="13" t="s">
        <v>138</v>
      </c>
      <c r="AW272" s="13" t="s">
        <v>35</v>
      </c>
      <c r="AX272" s="13" t="s">
        <v>74</v>
      </c>
      <c r="AY272" s="246" t="s">
        <v>351</v>
      </c>
    </row>
    <row r="273" spans="1:51" s="13" customFormat="1" ht="12">
      <c r="A273" s="13"/>
      <c r="B273" s="236"/>
      <c r="C273" s="237"/>
      <c r="D273" s="227" t="s">
        <v>358</v>
      </c>
      <c r="E273" s="238" t="s">
        <v>2705</v>
      </c>
      <c r="F273" s="239" t="s">
        <v>2994</v>
      </c>
      <c r="G273" s="237"/>
      <c r="H273" s="240">
        <v>1.6</v>
      </c>
      <c r="I273" s="241"/>
      <c r="J273" s="237"/>
      <c r="K273" s="237"/>
      <c r="L273" s="242"/>
      <c r="M273" s="243"/>
      <c r="N273" s="244"/>
      <c r="O273" s="244"/>
      <c r="P273" s="244"/>
      <c r="Q273" s="244"/>
      <c r="R273" s="244"/>
      <c r="S273" s="244"/>
      <c r="T273" s="245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46" t="s">
        <v>358</v>
      </c>
      <c r="AU273" s="246" t="s">
        <v>82</v>
      </c>
      <c r="AV273" s="13" t="s">
        <v>138</v>
      </c>
      <c r="AW273" s="13" t="s">
        <v>35</v>
      </c>
      <c r="AX273" s="13" t="s">
        <v>74</v>
      </c>
      <c r="AY273" s="246" t="s">
        <v>351</v>
      </c>
    </row>
    <row r="274" spans="1:51" s="13" customFormat="1" ht="12">
      <c r="A274" s="13"/>
      <c r="B274" s="236"/>
      <c r="C274" s="237"/>
      <c r="D274" s="227" t="s">
        <v>358</v>
      </c>
      <c r="E274" s="238" t="s">
        <v>2708</v>
      </c>
      <c r="F274" s="239" t="s">
        <v>2995</v>
      </c>
      <c r="G274" s="237"/>
      <c r="H274" s="240">
        <v>1.22</v>
      </c>
      <c r="I274" s="241"/>
      <c r="J274" s="237"/>
      <c r="K274" s="237"/>
      <c r="L274" s="242"/>
      <c r="M274" s="243"/>
      <c r="N274" s="244"/>
      <c r="O274" s="244"/>
      <c r="P274" s="244"/>
      <c r="Q274" s="244"/>
      <c r="R274" s="244"/>
      <c r="S274" s="244"/>
      <c r="T274" s="245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46" t="s">
        <v>358</v>
      </c>
      <c r="AU274" s="246" t="s">
        <v>82</v>
      </c>
      <c r="AV274" s="13" t="s">
        <v>138</v>
      </c>
      <c r="AW274" s="13" t="s">
        <v>35</v>
      </c>
      <c r="AX274" s="13" t="s">
        <v>74</v>
      </c>
      <c r="AY274" s="246" t="s">
        <v>351</v>
      </c>
    </row>
    <row r="275" spans="1:51" s="13" customFormat="1" ht="12">
      <c r="A275" s="13"/>
      <c r="B275" s="236"/>
      <c r="C275" s="237"/>
      <c r="D275" s="227" t="s">
        <v>358</v>
      </c>
      <c r="E275" s="238" t="s">
        <v>2996</v>
      </c>
      <c r="F275" s="239" t="s">
        <v>2997</v>
      </c>
      <c r="G275" s="237"/>
      <c r="H275" s="240">
        <v>8.51</v>
      </c>
      <c r="I275" s="241"/>
      <c r="J275" s="237"/>
      <c r="K275" s="237"/>
      <c r="L275" s="242"/>
      <c r="M275" s="243"/>
      <c r="N275" s="244"/>
      <c r="O275" s="244"/>
      <c r="P275" s="244"/>
      <c r="Q275" s="244"/>
      <c r="R275" s="244"/>
      <c r="S275" s="244"/>
      <c r="T275" s="245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46" t="s">
        <v>358</v>
      </c>
      <c r="AU275" s="246" t="s">
        <v>82</v>
      </c>
      <c r="AV275" s="13" t="s">
        <v>138</v>
      </c>
      <c r="AW275" s="13" t="s">
        <v>35</v>
      </c>
      <c r="AX275" s="13" t="s">
        <v>82</v>
      </c>
      <c r="AY275" s="246" t="s">
        <v>351</v>
      </c>
    </row>
    <row r="276" spans="1:65" s="2" customFormat="1" ht="16.5" customHeight="1">
      <c r="A276" s="38"/>
      <c r="B276" s="39"/>
      <c r="C276" s="212" t="s">
        <v>661</v>
      </c>
      <c r="D276" s="212" t="s">
        <v>352</v>
      </c>
      <c r="E276" s="213" t="s">
        <v>2998</v>
      </c>
      <c r="F276" s="214" t="s">
        <v>2999</v>
      </c>
      <c r="G276" s="215" t="s">
        <v>612</v>
      </c>
      <c r="H276" s="216">
        <v>0.45</v>
      </c>
      <c r="I276" s="217"/>
      <c r="J276" s="218">
        <f>ROUND(I276*H276,2)</f>
        <v>0</v>
      </c>
      <c r="K276" s="214" t="s">
        <v>28</v>
      </c>
      <c r="L276" s="44"/>
      <c r="M276" s="219" t="s">
        <v>28</v>
      </c>
      <c r="N276" s="220" t="s">
        <v>45</v>
      </c>
      <c r="O276" s="84"/>
      <c r="P276" s="221">
        <f>O276*H276</f>
        <v>0</v>
      </c>
      <c r="Q276" s="221">
        <v>0.01395</v>
      </c>
      <c r="R276" s="221">
        <f>Q276*H276</f>
        <v>0.0062775</v>
      </c>
      <c r="S276" s="221">
        <v>0</v>
      </c>
      <c r="T276" s="222">
        <f>S276*H276</f>
        <v>0</v>
      </c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R276" s="223" t="s">
        <v>228</v>
      </c>
      <c r="AT276" s="223" t="s">
        <v>352</v>
      </c>
      <c r="AU276" s="223" t="s">
        <v>82</v>
      </c>
      <c r="AY276" s="17" t="s">
        <v>351</v>
      </c>
      <c r="BE276" s="224">
        <f>IF(N276="základní",J276,0)</f>
        <v>0</v>
      </c>
      <c r="BF276" s="224">
        <f>IF(N276="snížená",J276,0)</f>
        <v>0</v>
      </c>
      <c r="BG276" s="224">
        <f>IF(N276="zákl. přenesená",J276,0)</f>
        <v>0</v>
      </c>
      <c r="BH276" s="224">
        <f>IF(N276="sníž. přenesená",J276,0)</f>
        <v>0</v>
      </c>
      <c r="BI276" s="224">
        <f>IF(N276="nulová",J276,0)</f>
        <v>0</v>
      </c>
      <c r="BJ276" s="17" t="s">
        <v>82</v>
      </c>
      <c r="BK276" s="224">
        <f>ROUND(I276*H276,2)</f>
        <v>0</v>
      </c>
      <c r="BL276" s="17" t="s">
        <v>228</v>
      </c>
      <c r="BM276" s="223" t="s">
        <v>3000</v>
      </c>
    </row>
    <row r="277" spans="1:51" s="12" customFormat="1" ht="12">
      <c r="A277" s="12"/>
      <c r="B277" s="225"/>
      <c r="C277" s="226"/>
      <c r="D277" s="227" t="s">
        <v>358</v>
      </c>
      <c r="E277" s="228" t="s">
        <v>28</v>
      </c>
      <c r="F277" s="229" t="s">
        <v>2975</v>
      </c>
      <c r="G277" s="226"/>
      <c r="H277" s="228" t="s">
        <v>28</v>
      </c>
      <c r="I277" s="230"/>
      <c r="J277" s="226"/>
      <c r="K277" s="226"/>
      <c r="L277" s="231"/>
      <c r="M277" s="232"/>
      <c r="N277" s="233"/>
      <c r="O277" s="233"/>
      <c r="P277" s="233"/>
      <c r="Q277" s="233"/>
      <c r="R277" s="233"/>
      <c r="S277" s="233"/>
      <c r="T277" s="234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T277" s="235" t="s">
        <v>358</v>
      </c>
      <c r="AU277" s="235" t="s">
        <v>82</v>
      </c>
      <c r="AV277" s="12" t="s">
        <v>82</v>
      </c>
      <c r="AW277" s="12" t="s">
        <v>35</v>
      </c>
      <c r="AX277" s="12" t="s">
        <v>74</v>
      </c>
      <c r="AY277" s="235" t="s">
        <v>351</v>
      </c>
    </row>
    <row r="278" spans="1:51" s="13" customFormat="1" ht="12">
      <c r="A278" s="13"/>
      <c r="B278" s="236"/>
      <c r="C278" s="237"/>
      <c r="D278" s="227" t="s">
        <v>358</v>
      </c>
      <c r="E278" s="238" t="s">
        <v>665</v>
      </c>
      <c r="F278" s="239" t="s">
        <v>3001</v>
      </c>
      <c r="G278" s="237"/>
      <c r="H278" s="240">
        <v>0.45</v>
      </c>
      <c r="I278" s="241"/>
      <c r="J278" s="237"/>
      <c r="K278" s="237"/>
      <c r="L278" s="242"/>
      <c r="M278" s="243"/>
      <c r="N278" s="244"/>
      <c r="O278" s="244"/>
      <c r="P278" s="244"/>
      <c r="Q278" s="244"/>
      <c r="R278" s="244"/>
      <c r="S278" s="244"/>
      <c r="T278" s="245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46" t="s">
        <v>358</v>
      </c>
      <c r="AU278" s="246" t="s">
        <v>82</v>
      </c>
      <c r="AV278" s="13" t="s">
        <v>138</v>
      </c>
      <c r="AW278" s="13" t="s">
        <v>35</v>
      </c>
      <c r="AX278" s="13" t="s">
        <v>74</v>
      </c>
      <c r="AY278" s="246" t="s">
        <v>351</v>
      </c>
    </row>
    <row r="279" spans="1:51" s="13" customFormat="1" ht="12">
      <c r="A279" s="13"/>
      <c r="B279" s="236"/>
      <c r="C279" s="237"/>
      <c r="D279" s="227" t="s">
        <v>358</v>
      </c>
      <c r="E279" s="238" t="s">
        <v>3002</v>
      </c>
      <c r="F279" s="239" t="s">
        <v>3003</v>
      </c>
      <c r="G279" s="237"/>
      <c r="H279" s="240">
        <v>0.45</v>
      </c>
      <c r="I279" s="241"/>
      <c r="J279" s="237"/>
      <c r="K279" s="237"/>
      <c r="L279" s="242"/>
      <c r="M279" s="243"/>
      <c r="N279" s="244"/>
      <c r="O279" s="244"/>
      <c r="P279" s="244"/>
      <c r="Q279" s="244"/>
      <c r="R279" s="244"/>
      <c r="S279" s="244"/>
      <c r="T279" s="245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46" t="s">
        <v>358</v>
      </c>
      <c r="AU279" s="246" t="s">
        <v>82</v>
      </c>
      <c r="AV279" s="13" t="s">
        <v>138</v>
      </c>
      <c r="AW279" s="13" t="s">
        <v>35</v>
      </c>
      <c r="AX279" s="13" t="s">
        <v>82</v>
      </c>
      <c r="AY279" s="246" t="s">
        <v>351</v>
      </c>
    </row>
    <row r="280" spans="1:65" s="2" customFormat="1" ht="16.5" customHeight="1">
      <c r="A280" s="38"/>
      <c r="B280" s="39"/>
      <c r="C280" s="212" t="s">
        <v>667</v>
      </c>
      <c r="D280" s="212" t="s">
        <v>352</v>
      </c>
      <c r="E280" s="213" t="s">
        <v>3004</v>
      </c>
      <c r="F280" s="214" t="s">
        <v>3005</v>
      </c>
      <c r="G280" s="215" t="s">
        <v>612</v>
      </c>
      <c r="H280" s="216">
        <v>6.63</v>
      </c>
      <c r="I280" s="217"/>
      <c r="J280" s="218">
        <f>ROUND(I280*H280,2)</f>
        <v>0</v>
      </c>
      <c r="K280" s="214" t="s">
        <v>28</v>
      </c>
      <c r="L280" s="44"/>
      <c r="M280" s="219" t="s">
        <v>28</v>
      </c>
      <c r="N280" s="220" t="s">
        <v>45</v>
      </c>
      <c r="O280" s="84"/>
      <c r="P280" s="221">
        <f>O280*H280</f>
        <v>0</v>
      </c>
      <c r="Q280" s="221">
        <v>0.00067</v>
      </c>
      <c r="R280" s="221">
        <f>Q280*H280</f>
        <v>0.0044421</v>
      </c>
      <c r="S280" s="221">
        <v>0</v>
      </c>
      <c r="T280" s="222">
        <f>S280*H280</f>
        <v>0</v>
      </c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R280" s="223" t="s">
        <v>228</v>
      </c>
      <c r="AT280" s="223" t="s">
        <v>352</v>
      </c>
      <c r="AU280" s="223" t="s">
        <v>82</v>
      </c>
      <c r="AY280" s="17" t="s">
        <v>351</v>
      </c>
      <c r="BE280" s="224">
        <f>IF(N280="základní",J280,0)</f>
        <v>0</v>
      </c>
      <c r="BF280" s="224">
        <f>IF(N280="snížená",J280,0)</f>
        <v>0</v>
      </c>
      <c r="BG280" s="224">
        <f>IF(N280="zákl. přenesená",J280,0)</f>
        <v>0</v>
      </c>
      <c r="BH280" s="224">
        <f>IF(N280="sníž. přenesená",J280,0)</f>
        <v>0</v>
      </c>
      <c r="BI280" s="224">
        <f>IF(N280="nulová",J280,0)</f>
        <v>0</v>
      </c>
      <c r="BJ280" s="17" t="s">
        <v>82</v>
      </c>
      <c r="BK280" s="224">
        <f>ROUND(I280*H280,2)</f>
        <v>0</v>
      </c>
      <c r="BL280" s="17" t="s">
        <v>228</v>
      </c>
      <c r="BM280" s="223" t="s">
        <v>3006</v>
      </c>
    </row>
    <row r="281" spans="1:51" s="13" customFormat="1" ht="12">
      <c r="A281" s="13"/>
      <c r="B281" s="236"/>
      <c r="C281" s="237"/>
      <c r="D281" s="227" t="s">
        <v>358</v>
      </c>
      <c r="E281" s="238" t="s">
        <v>671</v>
      </c>
      <c r="F281" s="239" t="s">
        <v>3007</v>
      </c>
      <c r="G281" s="237"/>
      <c r="H281" s="240">
        <v>1.3</v>
      </c>
      <c r="I281" s="241"/>
      <c r="J281" s="237"/>
      <c r="K281" s="237"/>
      <c r="L281" s="242"/>
      <c r="M281" s="243"/>
      <c r="N281" s="244"/>
      <c r="O281" s="244"/>
      <c r="P281" s="244"/>
      <c r="Q281" s="244"/>
      <c r="R281" s="244"/>
      <c r="S281" s="244"/>
      <c r="T281" s="245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46" t="s">
        <v>358</v>
      </c>
      <c r="AU281" s="246" t="s">
        <v>82</v>
      </c>
      <c r="AV281" s="13" t="s">
        <v>138</v>
      </c>
      <c r="AW281" s="13" t="s">
        <v>35</v>
      </c>
      <c r="AX281" s="13" t="s">
        <v>74</v>
      </c>
      <c r="AY281" s="246" t="s">
        <v>351</v>
      </c>
    </row>
    <row r="282" spans="1:51" s="13" customFormat="1" ht="12">
      <c r="A282" s="13"/>
      <c r="B282" s="236"/>
      <c r="C282" s="237"/>
      <c r="D282" s="227" t="s">
        <v>358</v>
      </c>
      <c r="E282" s="238" t="s">
        <v>2711</v>
      </c>
      <c r="F282" s="239" t="s">
        <v>3008</v>
      </c>
      <c r="G282" s="237"/>
      <c r="H282" s="240">
        <v>1.8</v>
      </c>
      <c r="I282" s="241"/>
      <c r="J282" s="237"/>
      <c r="K282" s="237"/>
      <c r="L282" s="242"/>
      <c r="M282" s="243"/>
      <c r="N282" s="244"/>
      <c r="O282" s="244"/>
      <c r="P282" s="244"/>
      <c r="Q282" s="244"/>
      <c r="R282" s="244"/>
      <c r="S282" s="244"/>
      <c r="T282" s="245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46" t="s">
        <v>358</v>
      </c>
      <c r="AU282" s="246" t="s">
        <v>82</v>
      </c>
      <c r="AV282" s="13" t="s">
        <v>138</v>
      </c>
      <c r="AW282" s="13" t="s">
        <v>35</v>
      </c>
      <c r="AX282" s="13" t="s">
        <v>74</v>
      </c>
      <c r="AY282" s="246" t="s">
        <v>351</v>
      </c>
    </row>
    <row r="283" spans="1:51" s="13" customFormat="1" ht="12">
      <c r="A283" s="13"/>
      <c r="B283" s="236"/>
      <c r="C283" s="237"/>
      <c r="D283" s="227" t="s">
        <v>358</v>
      </c>
      <c r="E283" s="238" t="s">
        <v>2713</v>
      </c>
      <c r="F283" s="239" t="s">
        <v>3009</v>
      </c>
      <c r="G283" s="237"/>
      <c r="H283" s="240">
        <v>3.53</v>
      </c>
      <c r="I283" s="241"/>
      <c r="J283" s="237"/>
      <c r="K283" s="237"/>
      <c r="L283" s="242"/>
      <c r="M283" s="243"/>
      <c r="N283" s="244"/>
      <c r="O283" s="244"/>
      <c r="P283" s="244"/>
      <c r="Q283" s="244"/>
      <c r="R283" s="244"/>
      <c r="S283" s="244"/>
      <c r="T283" s="245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46" t="s">
        <v>358</v>
      </c>
      <c r="AU283" s="246" t="s">
        <v>82</v>
      </c>
      <c r="AV283" s="13" t="s">
        <v>138</v>
      </c>
      <c r="AW283" s="13" t="s">
        <v>35</v>
      </c>
      <c r="AX283" s="13" t="s">
        <v>74</v>
      </c>
      <c r="AY283" s="246" t="s">
        <v>351</v>
      </c>
    </row>
    <row r="284" spans="1:51" s="13" customFormat="1" ht="12">
      <c r="A284" s="13"/>
      <c r="B284" s="236"/>
      <c r="C284" s="237"/>
      <c r="D284" s="227" t="s">
        <v>358</v>
      </c>
      <c r="E284" s="238" t="s">
        <v>3010</v>
      </c>
      <c r="F284" s="239" t="s">
        <v>3011</v>
      </c>
      <c r="G284" s="237"/>
      <c r="H284" s="240">
        <v>6.63</v>
      </c>
      <c r="I284" s="241"/>
      <c r="J284" s="237"/>
      <c r="K284" s="237"/>
      <c r="L284" s="242"/>
      <c r="M284" s="243"/>
      <c r="N284" s="244"/>
      <c r="O284" s="244"/>
      <c r="P284" s="244"/>
      <c r="Q284" s="244"/>
      <c r="R284" s="244"/>
      <c r="S284" s="244"/>
      <c r="T284" s="245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46" t="s">
        <v>358</v>
      </c>
      <c r="AU284" s="246" t="s">
        <v>82</v>
      </c>
      <c r="AV284" s="13" t="s">
        <v>138</v>
      </c>
      <c r="AW284" s="13" t="s">
        <v>35</v>
      </c>
      <c r="AX284" s="13" t="s">
        <v>82</v>
      </c>
      <c r="AY284" s="246" t="s">
        <v>351</v>
      </c>
    </row>
    <row r="285" spans="1:65" s="2" customFormat="1" ht="16.5" customHeight="1">
      <c r="A285" s="38"/>
      <c r="B285" s="39"/>
      <c r="C285" s="212" t="s">
        <v>673</v>
      </c>
      <c r="D285" s="212" t="s">
        <v>352</v>
      </c>
      <c r="E285" s="213" t="s">
        <v>3012</v>
      </c>
      <c r="F285" s="214" t="s">
        <v>3013</v>
      </c>
      <c r="G285" s="215" t="s">
        <v>612</v>
      </c>
      <c r="H285" s="216">
        <v>9.17</v>
      </c>
      <c r="I285" s="217"/>
      <c r="J285" s="218">
        <f>ROUND(I285*H285,2)</f>
        <v>0</v>
      </c>
      <c r="K285" s="214" t="s">
        <v>28</v>
      </c>
      <c r="L285" s="44"/>
      <c r="M285" s="219" t="s">
        <v>28</v>
      </c>
      <c r="N285" s="220" t="s">
        <v>45</v>
      </c>
      <c r="O285" s="84"/>
      <c r="P285" s="221">
        <f>O285*H285</f>
        <v>0</v>
      </c>
      <c r="Q285" s="221">
        <v>0.00099</v>
      </c>
      <c r="R285" s="221">
        <f>Q285*H285</f>
        <v>0.0090783</v>
      </c>
      <c r="S285" s="221">
        <v>0</v>
      </c>
      <c r="T285" s="222">
        <f>S285*H285</f>
        <v>0</v>
      </c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R285" s="223" t="s">
        <v>228</v>
      </c>
      <c r="AT285" s="223" t="s">
        <v>352</v>
      </c>
      <c r="AU285" s="223" t="s">
        <v>82</v>
      </c>
      <c r="AY285" s="17" t="s">
        <v>351</v>
      </c>
      <c r="BE285" s="224">
        <f>IF(N285="základní",J285,0)</f>
        <v>0</v>
      </c>
      <c r="BF285" s="224">
        <f>IF(N285="snížená",J285,0)</f>
        <v>0</v>
      </c>
      <c r="BG285" s="224">
        <f>IF(N285="zákl. přenesená",J285,0)</f>
        <v>0</v>
      </c>
      <c r="BH285" s="224">
        <f>IF(N285="sníž. přenesená",J285,0)</f>
        <v>0</v>
      </c>
      <c r="BI285" s="224">
        <f>IF(N285="nulová",J285,0)</f>
        <v>0</v>
      </c>
      <c r="BJ285" s="17" t="s">
        <v>82</v>
      </c>
      <c r="BK285" s="224">
        <f>ROUND(I285*H285,2)</f>
        <v>0</v>
      </c>
      <c r="BL285" s="17" t="s">
        <v>228</v>
      </c>
      <c r="BM285" s="223" t="s">
        <v>3014</v>
      </c>
    </row>
    <row r="286" spans="1:51" s="12" customFormat="1" ht="12">
      <c r="A286" s="12"/>
      <c r="B286" s="225"/>
      <c r="C286" s="226"/>
      <c r="D286" s="227" t="s">
        <v>358</v>
      </c>
      <c r="E286" s="228" t="s">
        <v>28</v>
      </c>
      <c r="F286" s="229" t="s">
        <v>2975</v>
      </c>
      <c r="G286" s="226"/>
      <c r="H286" s="228" t="s">
        <v>28</v>
      </c>
      <c r="I286" s="230"/>
      <c r="J286" s="226"/>
      <c r="K286" s="226"/>
      <c r="L286" s="231"/>
      <c r="M286" s="232"/>
      <c r="N286" s="233"/>
      <c r="O286" s="233"/>
      <c r="P286" s="233"/>
      <c r="Q286" s="233"/>
      <c r="R286" s="233"/>
      <c r="S286" s="233"/>
      <c r="T286" s="234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T286" s="235" t="s">
        <v>358</v>
      </c>
      <c r="AU286" s="235" t="s">
        <v>82</v>
      </c>
      <c r="AV286" s="12" t="s">
        <v>82</v>
      </c>
      <c r="AW286" s="12" t="s">
        <v>35</v>
      </c>
      <c r="AX286" s="12" t="s">
        <v>74</v>
      </c>
      <c r="AY286" s="235" t="s">
        <v>351</v>
      </c>
    </row>
    <row r="287" spans="1:51" s="13" customFormat="1" ht="12">
      <c r="A287" s="13"/>
      <c r="B287" s="236"/>
      <c r="C287" s="237"/>
      <c r="D287" s="227" t="s">
        <v>358</v>
      </c>
      <c r="E287" s="238" t="s">
        <v>677</v>
      </c>
      <c r="F287" s="239" t="s">
        <v>3015</v>
      </c>
      <c r="G287" s="237"/>
      <c r="H287" s="240">
        <v>0.25</v>
      </c>
      <c r="I287" s="241"/>
      <c r="J287" s="237"/>
      <c r="K287" s="237"/>
      <c r="L287" s="242"/>
      <c r="M287" s="243"/>
      <c r="N287" s="244"/>
      <c r="O287" s="244"/>
      <c r="P287" s="244"/>
      <c r="Q287" s="244"/>
      <c r="R287" s="244"/>
      <c r="S287" s="244"/>
      <c r="T287" s="245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46" t="s">
        <v>358</v>
      </c>
      <c r="AU287" s="246" t="s">
        <v>82</v>
      </c>
      <c r="AV287" s="13" t="s">
        <v>138</v>
      </c>
      <c r="AW287" s="13" t="s">
        <v>35</v>
      </c>
      <c r="AX287" s="13" t="s">
        <v>74</v>
      </c>
      <c r="AY287" s="246" t="s">
        <v>351</v>
      </c>
    </row>
    <row r="288" spans="1:51" s="13" customFormat="1" ht="12">
      <c r="A288" s="13"/>
      <c r="B288" s="236"/>
      <c r="C288" s="237"/>
      <c r="D288" s="227" t="s">
        <v>358</v>
      </c>
      <c r="E288" s="238" t="s">
        <v>2716</v>
      </c>
      <c r="F288" s="239" t="s">
        <v>3016</v>
      </c>
      <c r="G288" s="237"/>
      <c r="H288" s="240">
        <v>2.51</v>
      </c>
      <c r="I288" s="241"/>
      <c r="J288" s="237"/>
      <c r="K288" s="237"/>
      <c r="L288" s="242"/>
      <c r="M288" s="243"/>
      <c r="N288" s="244"/>
      <c r="O288" s="244"/>
      <c r="P288" s="244"/>
      <c r="Q288" s="244"/>
      <c r="R288" s="244"/>
      <c r="S288" s="244"/>
      <c r="T288" s="245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46" t="s">
        <v>358</v>
      </c>
      <c r="AU288" s="246" t="s">
        <v>82</v>
      </c>
      <c r="AV288" s="13" t="s">
        <v>138</v>
      </c>
      <c r="AW288" s="13" t="s">
        <v>35</v>
      </c>
      <c r="AX288" s="13" t="s">
        <v>74</v>
      </c>
      <c r="AY288" s="246" t="s">
        <v>351</v>
      </c>
    </row>
    <row r="289" spans="1:51" s="13" customFormat="1" ht="12">
      <c r="A289" s="13"/>
      <c r="B289" s="236"/>
      <c r="C289" s="237"/>
      <c r="D289" s="227" t="s">
        <v>358</v>
      </c>
      <c r="E289" s="238" t="s">
        <v>2719</v>
      </c>
      <c r="F289" s="239" t="s">
        <v>3017</v>
      </c>
      <c r="G289" s="237"/>
      <c r="H289" s="240">
        <v>2.08</v>
      </c>
      <c r="I289" s="241"/>
      <c r="J289" s="237"/>
      <c r="K289" s="237"/>
      <c r="L289" s="242"/>
      <c r="M289" s="243"/>
      <c r="N289" s="244"/>
      <c r="O289" s="244"/>
      <c r="P289" s="244"/>
      <c r="Q289" s="244"/>
      <c r="R289" s="244"/>
      <c r="S289" s="244"/>
      <c r="T289" s="245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46" t="s">
        <v>358</v>
      </c>
      <c r="AU289" s="246" t="s">
        <v>82</v>
      </c>
      <c r="AV289" s="13" t="s">
        <v>138</v>
      </c>
      <c r="AW289" s="13" t="s">
        <v>35</v>
      </c>
      <c r="AX289" s="13" t="s">
        <v>74</v>
      </c>
      <c r="AY289" s="246" t="s">
        <v>351</v>
      </c>
    </row>
    <row r="290" spans="1:51" s="13" customFormat="1" ht="12">
      <c r="A290" s="13"/>
      <c r="B290" s="236"/>
      <c r="C290" s="237"/>
      <c r="D290" s="227" t="s">
        <v>358</v>
      </c>
      <c r="E290" s="238" t="s">
        <v>2723</v>
      </c>
      <c r="F290" s="239" t="s">
        <v>3018</v>
      </c>
      <c r="G290" s="237"/>
      <c r="H290" s="240">
        <v>1.71</v>
      </c>
      <c r="I290" s="241"/>
      <c r="J290" s="237"/>
      <c r="K290" s="237"/>
      <c r="L290" s="242"/>
      <c r="M290" s="243"/>
      <c r="N290" s="244"/>
      <c r="O290" s="244"/>
      <c r="P290" s="244"/>
      <c r="Q290" s="244"/>
      <c r="R290" s="244"/>
      <c r="S290" s="244"/>
      <c r="T290" s="245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46" t="s">
        <v>358</v>
      </c>
      <c r="AU290" s="246" t="s">
        <v>82</v>
      </c>
      <c r="AV290" s="13" t="s">
        <v>138</v>
      </c>
      <c r="AW290" s="13" t="s">
        <v>35</v>
      </c>
      <c r="AX290" s="13" t="s">
        <v>74</v>
      </c>
      <c r="AY290" s="246" t="s">
        <v>351</v>
      </c>
    </row>
    <row r="291" spans="1:51" s="13" customFormat="1" ht="12">
      <c r="A291" s="13"/>
      <c r="B291" s="236"/>
      <c r="C291" s="237"/>
      <c r="D291" s="227" t="s">
        <v>358</v>
      </c>
      <c r="E291" s="238" t="s">
        <v>2726</v>
      </c>
      <c r="F291" s="239" t="s">
        <v>3019</v>
      </c>
      <c r="G291" s="237"/>
      <c r="H291" s="240">
        <v>1.54</v>
      </c>
      <c r="I291" s="241"/>
      <c r="J291" s="237"/>
      <c r="K291" s="237"/>
      <c r="L291" s="242"/>
      <c r="M291" s="243"/>
      <c r="N291" s="244"/>
      <c r="O291" s="244"/>
      <c r="P291" s="244"/>
      <c r="Q291" s="244"/>
      <c r="R291" s="244"/>
      <c r="S291" s="244"/>
      <c r="T291" s="245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46" t="s">
        <v>358</v>
      </c>
      <c r="AU291" s="246" t="s">
        <v>82</v>
      </c>
      <c r="AV291" s="13" t="s">
        <v>138</v>
      </c>
      <c r="AW291" s="13" t="s">
        <v>35</v>
      </c>
      <c r="AX291" s="13" t="s">
        <v>74</v>
      </c>
      <c r="AY291" s="246" t="s">
        <v>351</v>
      </c>
    </row>
    <row r="292" spans="1:51" s="13" customFormat="1" ht="12">
      <c r="A292" s="13"/>
      <c r="B292" s="236"/>
      <c r="C292" s="237"/>
      <c r="D292" s="227" t="s">
        <v>358</v>
      </c>
      <c r="E292" s="238" t="s">
        <v>2730</v>
      </c>
      <c r="F292" s="239" t="s">
        <v>3020</v>
      </c>
      <c r="G292" s="237"/>
      <c r="H292" s="240">
        <v>1.08</v>
      </c>
      <c r="I292" s="241"/>
      <c r="J292" s="237"/>
      <c r="K292" s="237"/>
      <c r="L292" s="242"/>
      <c r="M292" s="243"/>
      <c r="N292" s="244"/>
      <c r="O292" s="244"/>
      <c r="P292" s="244"/>
      <c r="Q292" s="244"/>
      <c r="R292" s="244"/>
      <c r="S292" s="244"/>
      <c r="T292" s="245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46" t="s">
        <v>358</v>
      </c>
      <c r="AU292" s="246" t="s">
        <v>82</v>
      </c>
      <c r="AV292" s="13" t="s">
        <v>138</v>
      </c>
      <c r="AW292" s="13" t="s">
        <v>35</v>
      </c>
      <c r="AX292" s="13" t="s">
        <v>74</v>
      </c>
      <c r="AY292" s="246" t="s">
        <v>351</v>
      </c>
    </row>
    <row r="293" spans="1:51" s="13" customFormat="1" ht="12">
      <c r="A293" s="13"/>
      <c r="B293" s="236"/>
      <c r="C293" s="237"/>
      <c r="D293" s="227" t="s">
        <v>358</v>
      </c>
      <c r="E293" s="238" t="s">
        <v>3021</v>
      </c>
      <c r="F293" s="239" t="s">
        <v>3022</v>
      </c>
      <c r="G293" s="237"/>
      <c r="H293" s="240">
        <v>9.17</v>
      </c>
      <c r="I293" s="241"/>
      <c r="J293" s="237"/>
      <c r="K293" s="237"/>
      <c r="L293" s="242"/>
      <c r="M293" s="243"/>
      <c r="N293" s="244"/>
      <c r="O293" s="244"/>
      <c r="P293" s="244"/>
      <c r="Q293" s="244"/>
      <c r="R293" s="244"/>
      <c r="S293" s="244"/>
      <c r="T293" s="245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46" t="s">
        <v>358</v>
      </c>
      <c r="AU293" s="246" t="s">
        <v>82</v>
      </c>
      <c r="AV293" s="13" t="s">
        <v>138</v>
      </c>
      <c r="AW293" s="13" t="s">
        <v>35</v>
      </c>
      <c r="AX293" s="13" t="s">
        <v>82</v>
      </c>
      <c r="AY293" s="246" t="s">
        <v>351</v>
      </c>
    </row>
    <row r="294" spans="1:65" s="2" customFormat="1" ht="16.5" customHeight="1">
      <c r="A294" s="38"/>
      <c r="B294" s="39"/>
      <c r="C294" s="212" t="s">
        <v>678</v>
      </c>
      <c r="D294" s="212" t="s">
        <v>352</v>
      </c>
      <c r="E294" s="213" t="s">
        <v>3023</v>
      </c>
      <c r="F294" s="214" t="s">
        <v>3024</v>
      </c>
      <c r="G294" s="215" t="s">
        <v>612</v>
      </c>
      <c r="H294" s="216">
        <v>1.09</v>
      </c>
      <c r="I294" s="217"/>
      <c r="J294" s="218">
        <f>ROUND(I294*H294,2)</f>
        <v>0</v>
      </c>
      <c r="K294" s="214" t="s">
        <v>28</v>
      </c>
      <c r="L294" s="44"/>
      <c r="M294" s="219" t="s">
        <v>28</v>
      </c>
      <c r="N294" s="220" t="s">
        <v>45</v>
      </c>
      <c r="O294" s="84"/>
      <c r="P294" s="221">
        <f>O294*H294</f>
        <v>0</v>
      </c>
      <c r="Q294" s="221">
        <v>0.00053</v>
      </c>
      <c r="R294" s="221">
        <f>Q294*H294</f>
        <v>0.0005777</v>
      </c>
      <c r="S294" s="221">
        <v>0</v>
      </c>
      <c r="T294" s="222">
        <f>S294*H294</f>
        <v>0</v>
      </c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R294" s="223" t="s">
        <v>228</v>
      </c>
      <c r="AT294" s="223" t="s">
        <v>352</v>
      </c>
      <c r="AU294" s="223" t="s">
        <v>82</v>
      </c>
      <c r="AY294" s="17" t="s">
        <v>351</v>
      </c>
      <c r="BE294" s="224">
        <f>IF(N294="základní",J294,0)</f>
        <v>0</v>
      </c>
      <c r="BF294" s="224">
        <f>IF(N294="snížená",J294,0)</f>
        <v>0</v>
      </c>
      <c r="BG294" s="224">
        <f>IF(N294="zákl. přenesená",J294,0)</f>
        <v>0</v>
      </c>
      <c r="BH294" s="224">
        <f>IF(N294="sníž. přenesená",J294,0)</f>
        <v>0</v>
      </c>
      <c r="BI294" s="224">
        <f>IF(N294="nulová",J294,0)</f>
        <v>0</v>
      </c>
      <c r="BJ294" s="17" t="s">
        <v>82</v>
      </c>
      <c r="BK294" s="224">
        <f>ROUND(I294*H294,2)</f>
        <v>0</v>
      </c>
      <c r="BL294" s="17" t="s">
        <v>228</v>
      </c>
      <c r="BM294" s="223" t="s">
        <v>3025</v>
      </c>
    </row>
    <row r="295" spans="1:51" s="13" customFormat="1" ht="12">
      <c r="A295" s="13"/>
      <c r="B295" s="236"/>
      <c r="C295" s="237"/>
      <c r="D295" s="227" t="s">
        <v>358</v>
      </c>
      <c r="E295" s="238" t="s">
        <v>682</v>
      </c>
      <c r="F295" s="239" t="s">
        <v>3026</v>
      </c>
      <c r="G295" s="237"/>
      <c r="H295" s="240">
        <v>1.09</v>
      </c>
      <c r="I295" s="241"/>
      <c r="J295" s="237"/>
      <c r="K295" s="237"/>
      <c r="L295" s="242"/>
      <c r="M295" s="243"/>
      <c r="N295" s="244"/>
      <c r="O295" s="244"/>
      <c r="P295" s="244"/>
      <c r="Q295" s="244"/>
      <c r="R295" s="244"/>
      <c r="S295" s="244"/>
      <c r="T295" s="245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46" t="s">
        <v>358</v>
      </c>
      <c r="AU295" s="246" t="s">
        <v>82</v>
      </c>
      <c r="AV295" s="13" t="s">
        <v>138</v>
      </c>
      <c r="AW295" s="13" t="s">
        <v>35</v>
      </c>
      <c r="AX295" s="13" t="s">
        <v>74</v>
      </c>
      <c r="AY295" s="246" t="s">
        <v>351</v>
      </c>
    </row>
    <row r="296" spans="1:51" s="13" customFormat="1" ht="12">
      <c r="A296" s="13"/>
      <c r="B296" s="236"/>
      <c r="C296" s="237"/>
      <c r="D296" s="227" t="s">
        <v>358</v>
      </c>
      <c r="E296" s="238" t="s">
        <v>3027</v>
      </c>
      <c r="F296" s="239" t="s">
        <v>3028</v>
      </c>
      <c r="G296" s="237"/>
      <c r="H296" s="240">
        <v>1.09</v>
      </c>
      <c r="I296" s="241"/>
      <c r="J296" s="237"/>
      <c r="K296" s="237"/>
      <c r="L296" s="242"/>
      <c r="M296" s="243"/>
      <c r="N296" s="244"/>
      <c r="O296" s="244"/>
      <c r="P296" s="244"/>
      <c r="Q296" s="244"/>
      <c r="R296" s="244"/>
      <c r="S296" s="244"/>
      <c r="T296" s="245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46" t="s">
        <v>358</v>
      </c>
      <c r="AU296" s="246" t="s">
        <v>82</v>
      </c>
      <c r="AV296" s="13" t="s">
        <v>138</v>
      </c>
      <c r="AW296" s="13" t="s">
        <v>35</v>
      </c>
      <c r="AX296" s="13" t="s">
        <v>82</v>
      </c>
      <c r="AY296" s="246" t="s">
        <v>351</v>
      </c>
    </row>
    <row r="297" spans="1:65" s="2" customFormat="1" ht="16.5" customHeight="1">
      <c r="A297" s="38"/>
      <c r="B297" s="39"/>
      <c r="C297" s="212" t="s">
        <v>684</v>
      </c>
      <c r="D297" s="212" t="s">
        <v>352</v>
      </c>
      <c r="E297" s="213" t="s">
        <v>3029</v>
      </c>
      <c r="F297" s="214" t="s">
        <v>3030</v>
      </c>
      <c r="G297" s="215" t="s">
        <v>612</v>
      </c>
      <c r="H297" s="216">
        <v>4.1</v>
      </c>
      <c r="I297" s="217"/>
      <c r="J297" s="218">
        <f>ROUND(I297*H297,2)</f>
        <v>0</v>
      </c>
      <c r="K297" s="214" t="s">
        <v>28</v>
      </c>
      <c r="L297" s="44"/>
      <c r="M297" s="219" t="s">
        <v>28</v>
      </c>
      <c r="N297" s="220" t="s">
        <v>45</v>
      </c>
      <c r="O297" s="84"/>
      <c r="P297" s="221">
        <f>O297*H297</f>
        <v>0</v>
      </c>
      <c r="Q297" s="221">
        <v>0.01265</v>
      </c>
      <c r="R297" s="221">
        <f>Q297*H297</f>
        <v>0.051864999999999994</v>
      </c>
      <c r="S297" s="221">
        <v>0</v>
      </c>
      <c r="T297" s="222">
        <f>S297*H297</f>
        <v>0</v>
      </c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R297" s="223" t="s">
        <v>228</v>
      </c>
      <c r="AT297" s="223" t="s">
        <v>352</v>
      </c>
      <c r="AU297" s="223" t="s">
        <v>82</v>
      </c>
      <c r="AY297" s="17" t="s">
        <v>351</v>
      </c>
      <c r="BE297" s="224">
        <f>IF(N297="základní",J297,0)</f>
        <v>0</v>
      </c>
      <c r="BF297" s="224">
        <f>IF(N297="snížená",J297,0)</f>
        <v>0</v>
      </c>
      <c r="BG297" s="224">
        <f>IF(N297="zákl. přenesená",J297,0)</f>
        <v>0</v>
      </c>
      <c r="BH297" s="224">
        <f>IF(N297="sníž. přenesená",J297,0)</f>
        <v>0</v>
      </c>
      <c r="BI297" s="224">
        <f>IF(N297="nulová",J297,0)</f>
        <v>0</v>
      </c>
      <c r="BJ297" s="17" t="s">
        <v>82</v>
      </c>
      <c r="BK297" s="224">
        <f>ROUND(I297*H297,2)</f>
        <v>0</v>
      </c>
      <c r="BL297" s="17" t="s">
        <v>228</v>
      </c>
      <c r="BM297" s="223" t="s">
        <v>3031</v>
      </c>
    </row>
    <row r="298" spans="1:51" s="12" customFormat="1" ht="12">
      <c r="A298" s="12"/>
      <c r="B298" s="225"/>
      <c r="C298" s="226"/>
      <c r="D298" s="227" t="s">
        <v>358</v>
      </c>
      <c r="E298" s="228" t="s">
        <v>28</v>
      </c>
      <c r="F298" s="229" t="s">
        <v>2975</v>
      </c>
      <c r="G298" s="226"/>
      <c r="H298" s="228" t="s">
        <v>28</v>
      </c>
      <c r="I298" s="230"/>
      <c r="J298" s="226"/>
      <c r="K298" s="226"/>
      <c r="L298" s="231"/>
      <c r="M298" s="232"/>
      <c r="N298" s="233"/>
      <c r="O298" s="233"/>
      <c r="P298" s="233"/>
      <c r="Q298" s="233"/>
      <c r="R298" s="233"/>
      <c r="S298" s="233"/>
      <c r="T298" s="234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T298" s="235" t="s">
        <v>358</v>
      </c>
      <c r="AU298" s="235" t="s">
        <v>82</v>
      </c>
      <c r="AV298" s="12" t="s">
        <v>82</v>
      </c>
      <c r="AW298" s="12" t="s">
        <v>35</v>
      </c>
      <c r="AX298" s="12" t="s">
        <v>74</v>
      </c>
      <c r="AY298" s="235" t="s">
        <v>351</v>
      </c>
    </row>
    <row r="299" spans="1:51" s="13" customFormat="1" ht="12">
      <c r="A299" s="13"/>
      <c r="B299" s="236"/>
      <c r="C299" s="237"/>
      <c r="D299" s="227" t="s">
        <v>358</v>
      </c>
      <c r="E299" s="238" t="s">
        <v>688</v>
      </c>
      <c r="F299" s="239" t="s">
        <v>3032</v>
      </c>
      <c r="G299" s="237"/>
      <c r="H299" s="240">
        <v>4.1</v>
      </c>
      <c r="I299" s="241"/>
      <c r="J299" s="237"/>
      <c r="K299" s="237"/>
      <c r="L299" s="242"/>
      <c r="M299" s="243"/>
      <c r="N299" s="244"/>
      <c r="O299" s="244"/>
      <c r="P299" s="244"/>
      <c r="Q299" s="244"/>
      <c r="R299" s="244"/>
      <c r="S299" s="244"/>
      <c r="T299" s="245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46" t="s">
        <v>358</v>
      </c>
      <c r="AU299" s="246" t="s">
        <v>82</v>
      </c>
      <c r="AV299" s="13" t="s">
        <v>138</v>
      </c>
      <c r="AW299" s="13" t="s">
        <v>35</v>
      </c>
      <c r="AX299" s="13" t="s">
        <v>74</v>
      </c>
      <c r="AY299" s="246" t="s">
        <v>351</v>
      </c>
    </row>
    <row r="300" spans="1:51" s="13" customFormat="1" ht="12">
      <c r="A300" s="13"/>
      <c r="B300" s="236"/>
      <c r="C300" s="237"/>
      <c r="D300" s="227" t="s">
        <v>358</v>
      </c>
      <c r="E300" s="238" t="s">
        <v>3033</v>
      </c>
      <c r="F300" s="239" t="s">
        <v>3034</v>
      </c>
      <c r="G300" s="237"/>
      <c r="H300" s="240">
        <v>4.1</v>
      </c>
      <c r="I300" s="241"/>
      <c r="J300" s="237"/>
      <c r="K300" s="237"/>
      <c r="L300" s="242"/>
      <c r="M300" s="243"/>
      <c r="N300" s="244"/>
      <c r="O300" s="244"/>
      <c r="P300" s="244"/>
      <c r="Q300" s="244"/>
      <c r="R300" s="244"/>
      <c r="S300" s="244"/>
      <c r="T300" s="245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46" t="s">
        <v>358</v>
      </c>
      <c r="AU300" s="246" t="s">
        <v>82</v>
      </c>
      <c r="AV300" s="13" t="s">
        <v>138</v>
      </c>
      <c r="AW300" s="13" t="s">
        <v>35</v>
      </c>
      <c r="AX300" s="13" t="s">
        <v>82</v>
      </c>
      <c r="AY300" s="246" t="s">
        <v>351</v>
      </c>
    </row>
    <row r="301" spans="1:65" s="2" customFormat="1" ht="16.5" customHeight="1">
      <c r="A301" s="38"/>
      <c r="B301" s="39"/>
      <c r="C301" s="212" t="s">
        <v>690</v>
      </c>
      <c r="D301" s="212" t="s">
        <v>352</v>
      </c>
      <c r="E301" s="213" t="s">
        <v>3035</v>
      </c>
      <c r="F301" s="214" t="s">
        <v>3036</v>
      </c>
      <c r="G301" s="215" t="s">
        <v>534</v>
      </c>
      <c r="H301" s="216">
        <v>1</v>
      </c>
      <c r="I301" s="217"/>
      <c r="J301" s="218">
        <f>ROUND(I301*H301,2)</f>
        <v>0</v>
      </c>
      <c r="K301" s="214" t="s">
        <v>28</v>
      </c>
      <c r="L301" s="44"/>
      <c r="M301" s="219" t="s">
        <v>28</v>
      </c>
      <c r="N301" s="220" t="s">
        <v>45</v>
      </c>
      <c r="O301" s="84"/>
      <c r="P301" s="221">
        <f>O301*H301</f>
        <v>0</v>
      </c>
      <c r="Q301" s="221">
        <v>0</v>
      </c>
      <c r="R301" s="221">
        <f>Q301*H301</f>
        <v>0</v>
      </c>
      <c r="S301" s="221">
        <v>0</v>
      </c>
      <c r="T301" s="222">
        <f>S301*H301</f>
        <v>0</v>
      </c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R301" s="223" t="s">
        <v>228</v>
      </c>
      <c r="AT301" s="223" t="s">
        <v>352</v>
      </c>
      <c r="AU301" s="223" t="s">
        <v>82</v>
      </c>
      <c r="AY301" s="17" t="s">
        <v>351</v>
      </c>
      <c r="BE301" s="224">
        <f>IF(N301="základní",J301,0)</f>
        <v>0</v>
      </c>
      <c r="BF301" s="224">
        <f>IF(N301="snížená",J301,0)</f>
        <v>0</v>
      </c>
      <c r="BG301" s="224">
        <f>IF(N301="zákl. přenesená",J301,0)</f>
        <v>0</v>
      </c>
      <c r="BH301" s="224">
        <f>IF(N301="sníž. přenesená",J301,0)</f>
        <v>0</v>
      </c>
      <c r="BI301" s="224">
        <f>IF(N301="nulová",J301,0)</f>
        <v>0</v>
      </c>
      <c r="BJ301" s="17" t="s">
        <v>82</v>
      </c>
      <c r="BK301" s="224">
        <f>ROUND(I301*H301,2)</f>
        <v>0</v>
      </c>
      <c r="BL301" s="17" t="s">
        <v>228</v>
      </c>
      <c r="BM301" s="223" t="s">
        <v>3037</v>
      </c>
    </row>
    <row r="302" spans="1:51" s="12" customFormat="1" ht="12">
      <c r="A302" s="12"/>
      <c r="B302" s="225"/>
      <c r="C302" s="226"/>
      <c r="D302" s="227" t="s">
        <v>358</v>
      </c>
      <c r="E302" s="228" t="s">
        <v>28</v>
      </c>
      <c r="F302" s="229" t="s">
        <v>3038</v>
      </c>
      <c r="G302" s="226"/>
      <c r="H302" s="228" t="s">
        <v>28</v>
      </c>
      <c r="I302" s="230"/>
      <c r="J302" s="226"/>
      <c r="K302" s="226"/>
      <c r="L302" s="231"/>
      <c r="M302" s="232"/>
      <c r="N302" s="233"/>
      <c r="O302" s="233"/>
      <c r="P302" s="233"/>
      <c r="Q302" s="233"/>
      <c r="R302" s="233"/>
      <c r="S302" s="233"/>
      <c r="T302" s="234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T302" s="235" t="s">
        <v>358</v>
      </c>
      <c r="AU302" s="235" t="s">
        <v>82</v>
      </c>
      <c r="AV302" s="12" t="s">
        <v>82</v>
      </c>
      <c r="AW302" s="12" t="s">
        <v>35</v>
      </c>
      <c r="AX302" s="12" t="s">
        <v>74</v>
      </c>
      <c r="AY302" s="235" t="s">
        <v>351</v>
      </c>
    </row>
    <row r="303" spans="1:51" s="12" customFormat="1" ht="12">
      <c r="A303" s="12"/>
      <c r="B303" s="225"/>
      <c r="C303" s="226"/>
      <c r="D303" s="227" t="s">
        <v>358</v>
      </c>
      <c r="E303" s="228" t="s">
        <v>28</v>
      </c>
      <c r="F303" s="229" t="s">
        <v>3039</v>
      </c>
      <c r="G303" s="226"/>
      <c r="H303" s="228" t="s">
        <v>28</v>
      </c>
      <c r="I303" s="230"/>
      <c r="J303" s="226"/>
      <c r="K303" s="226"/>
      <c r="L303" s="231"/>
      <c r="M303" s="232"/>
      <c r="N303" s="233"/>
      <c r="O303" s="233"/>
      <c r="P303" s="233"/>
      <c r="Q303" s="233"/>
      <c r="R303" s="233"/>
      <c r="S303" s="233"/>
      <c r="T303" s="234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T303" s="235" t="s">
        <v>358</v>
      </c>
      <c r="AU303" s="235" t="s">
        <v>82</v>
      </c>
      <c r="AV303" s="12" t="s">
        <v>82</v>
      </c>
      <c r="AW303" s="12" t="s">
        <v>35</v>
      </c>
      <c r="AX303" s="12" t="s">
        <v>74</v>
      </c>
      <c r="AY303" s="235" t="s">
        <v>351</v>
      </c>
    </row>
    <row r="304" spans="1:51" s="13" customFormat="1" ht="12">
      <c r="A304" s="13"/>
      <c r="B304" s="236"/>
      <c r="C304" s="237"/>
      <c r="D304" s="227" t="s">
        <v>358</v>
      </c>
      <c r="E304" s="238" t="s">
        <v>694</v>
      </c>
      <c r="F304" s="239" t="s">
        <v>3040</v>
      </c>
      <c r="G304" s="237"/>
      <c r="H304" s="240">
        <v>1</v>
      </c>
      <c r="I304" s="241"/>
      <c r="J304" s="237"/>
      <c r="K304" s="237"/>
      <c r="L304" s="242"/>
      <c r="M304" s="243"/>
      <c r="N304" s="244"/>
      <c r="O304" s="244"/>
      <c r="P304" s="244"/>
      <c r="Q304" s="244"/>
      <c r="R304" s="244"/>
      <c r="S304" s="244"/>
      <c r="T304" s="245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46" t="s">
        <v>358</v>
      </c>
      <c r="AU304" s="246" t="s">
        <v>82</v>
      </c>
      <c r="AV304" s="13" t="s">
        <v>138</v>
      </c>
      <c r="AW304" s="13" t="s">
        <v>35</v>
      </c>
      <c r="AX304" s="13" t="s">
        <v>74</v>
      </c>
      <c r="AY304" s="246" t="s">
        <v>351</v>
      </c>
    </row>
    <row r="305" spans="1:51" s="13" customFormat="1" ht="12">
      <c r="A305" s="13"/>
      <c r="B305" s="236"/>
      <c r="C305" s="237"/>
      <c r="D305" s="227" t="s">
        <v>358</v>
      </c>
      <c r="E305" s="238" t="s">
        <v>175</v>
      </c>
      <c r="F305" s="239" t="s">
        <v>3041</v>
      </c>
      <c r="G305" s="237"/>
      <c r="H305" s="240">
        <v>1</v>
      </c>
      <c r="I305" s="241"/>
      <c r="J305" s="237"/>
      <c r="K305" s="237"/>
      <c r="L305" s="242"/>
      <c r="M305" s="243"/>
      <c r="N305" s="244"/>
      <c r="O305" s="244"/>
      <c r="P305" s="244"/>
      <c r="Q305" s="244"/>
      <c r="R305" s="244"/>
      <c r="S305" s="244"/>
      <c r="T305" s="245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46" t="s">
        <v>358</v>
      </c>
      <c r="AU305" s="246" t="s">
        <v>82</v>
      </c>
      <c r="AV305" s="13" t="s">
        <v>138</v>
      </c>
      <c r="AW305" s="13" t="s">
        <v>35</v>
      </c>
      <c r="AX305" s="13" t="s">
        <v>82</v>
      </c>
      <c r="AY305" s="246" t="s">
        <v>351</v>
      </c>
    </row>
    <row r="306" spans="1:65" s="2" customFormat="1" ht="16.5" customHeight="1">
      <c r="A306" s="38"/>
      <c r="B306" s="39"/>
      <c r="C306" s="212" t="s">
        <v>699</v>
      </c>
      <c r="D306" s="212" t="s">
        <v>352</v>
      </c>
      <c r="E306" s="213" t="s">
        <v>3042</v>
      </c>
      <c r="F306" s="214" t="s">
        <v>3043</v>
      </c>
      <c r="G306" s="215" t="s">
        <v>534</v>
      </c>
      <c r="H306" s="216">
        <v>2</v>
      </c>
      <c r="I306" s="217"/>
      <c r="J306" s="218">
        <f>ROUND(I306*H306,2)</f>
        <v>0</v>
      </c>
      <c r="K306" s="214" t="s">
        <v>28</v>
      </c>
      <c r="L306" s="44"/>
      <c r="M306" s="219" t="s">
        <v>28</v>
      </c>
      <c r="N306" s="220" t="s">
        <v>45</v>
      </c>
      <c r="O306" s="84"/>
      <c r="P306" s="221">
        <f>O306*H306</f>
        <v>0</v>
      </c>
      <c r="Q306" s="221">
        <v>0</v>
      </c>
      <c r="R306" s="221">
        <f>Q306*H306</f>
        <v>0</v>
      </c>
      <c r="S306" s="221">
        <v>0</v>
      </c>
      <c r="T306" s="222">
        <f>S306*H306</f>
        <v>0</v>
      </c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R306" s="223" t="s">
        <v>228</v>
      </c>
      <c r="AT306" s="223" t="s">
        <v>352</v>
      </c>
      <c r="AU306" s="223" t="s">
        <v>82</v>
      </c>
      <c r="AY306" s="17" t="s">
        <v>351</v>
      </c>
      <c r="BE306" s="224">
        <f>IF(N306="základní",J306,0)</f>
        <v>0</v>
      </c>
      <c r="BF306" s="224">
        <f>IF(N306="snížená",J306,0)</f>
        <v>0</v>
      </c>
      <c r="BG306" s="224">
        <f>IF(N306="zákl. přenesená",J306,0)</f>
        <v>0</v>
      </c>
      <c r="BH306" s="224">
        <f>IF(N306="sníž. přenesená",J306,0)</f>
        <v>0</v>
      </c>
      <c r="BI306" s="224">
        <f>IF(N306="nulová",J306,0)</f>
        <v>0</v>
      </c>
      <c r="BJ306" s="17" t="s">
        <v>82</v>
      </c>
      <c r="BK306" s="224">
        <f>ROUND(I306*H306,2)</f>
        <v>0</v>
      </c>
      <c r="BL306" s="17" t="s">
        <v>228</v>
      </c>
      <c r="BM306" s="223" t="s">
        <v>3044</v>
      </c>
    </row>
    <row r="307" spans="1:51" s="12" customFormat="1" ht="12">
      <c r="A307" s="12"/>
      <c r="B307" s="225"/>
      <c r="C307" s="226"/>
      <c r="D307" s="227" t="s">
        <v>358</v>
      </c>
      <c r="E307" s="228" t="s">
        <v>28</v>
      </c>
      <c r="F307" s="229" t="s">
        <v>3045</v>
      </c>
      <c r="G307" s="226"/>
      <c r="H307" s="228" t="s">
        <v>28</v>
      </c>
      <c r="I307" s="230"/>
      <c r="J307" s="226"/>
      <c r="K307" s="226"/>
      <c r="L307" s="231"/>
      <c r="M307" s="232"/>
      <c r="N307" s="233"/>
      <c r="O307" s="233"/>
      <c r="P307" s="233"/>
      <c r="Q307" s="233"/>
      <c r="R307" s="233"/>
      <c r="S307" s="233"/>
      <c r="T307" s="234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T307" s="235" t="s">
        <v>358</v>
      </c>
      <c r="AU307" s="235" t="s">
        <v>82</v>
      </c>
      <c r="AV307" s="12" t="s">
        <v>82</v>
      </c>
      <c r="AW307" s="12" t="s">
        <v>35</v>
      </c>
      <c r="AX307" s="12" t="s">
        <v>74</v>
      </c>
      <c r="AY307" s="235" t="s">
        <v>351</v>
      </c>
    </row>
    <row r="308" spans="1:51" s="12" customFormat="1" ht="12">
      <c r="A308" s="12"/>
      <c r="B308" s="225"/>
      <c r="C308" s="226"/>
      <c r="D308" s="227" t="s">
        <v>358</v>
      </c>
      <c r="E308" s="228" t="s">
        <v>28</v>
      </c>
      <c r="F308" s="229" t="s">
        <v>3046</v>
      </c>
      <c r="G308" s="226"/>
      <c r="H308" s="228" t="s">
        <v>28</v>
      </c>
      <c r="I308" s="230"/>
      <c r="J308" s="226"/>
      <c r="K308" s="226"/>
      <c r="L308" s="231"/>
      <c r="M308" s="232"/>
      <c r="N308" s="233"/>
      <c r="O308" s="233"/>
      <c r="P308" s="233"/>
      <c r="Q308" s="233"/>
      <c r="R308" s="233"/>
      <c r="S308" s="233"/>
      <c r="T308" s="234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T308" s="235" t="s">
        <v>358</v>
      </c>
      <c r="AU308" s="235" t="s">
        <v>82</v>
      </c>
      <c r="AV308" s="12" t="s">
        <v>82</v>
      </c>
      <c r="AW308" s="12" t="s">
        <v>35</v>
      </c>
      <c r="AX308" s="12" t="s">
        <v>74</v>
      </c>
      <c r="AY308" s="235" t="s">
        <v>351</v>
      </c>
    </row>
    <row r="309" spans="1:51" s="13" customFormat="1" ht="12">
      <c r="A309" s="13"/>
      <c r="B309" s="236"/>
      <c r="C309" s="237"/>
      <c r="D309" s="227" t="s">
        <v>358</v>
      </c>
      <c r="E309" s="238" t="s">
        <v>703</v>
      </c>
      <c r="F309" s="239" t="s">
        <v>3047</v>
      </c>
      <c r="G309" s="237"/>
      <c r="H309" s="240">
        <v>1</v>
      </c>
      <c r="I309" s="241"/>
      <c r="J309" s="237"/>
      <c r="K309" s="237"/>
      <c r="L309" s="242"/>
      <c r="M309" s="243"/>
      <c r="N309" s="244"/>
      <c r="O309" s="244"/>
      <c r="P309" s="244"/>
      <c r="Q309" s="244"/>
      <c r="R309" s="244"/>
      <c r="S309" s="244"/>
      <c r="T309" s="245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46" t="s">
        <v>358</v>
      </c>
      <c r="AU309" s="246" t="s">
        <v>82</v>
      </c>
      <c r="AV309" s="13" t="s">
        <v>138</v>
      </c>
      <c r="AW309" s="13" t="s">
        <v>35</v>
      </c>
      <c r="AX309" s="13" t="s">
        <v>74</v>
      </c>
      <c r="AY309" s="246" t="s">
        <v>351</v>
      </c>
    </row>
    <row r="310" spans="1:51" s="13" customFormat="1" ht="12">
      <c r="A310" s="13"/>
      <c r="B310" s="236"/>
      <c r="C310" s="237"/>
      <c r="D310" s="227" t="s">
        <v>358</v>
      </c>
      <c r="E310" s="238" t="s">
        <v>2734</v>
      </c>
      <c r="F310" s="239" t="s">
        <v>3048</v>
      </c>
      <c r="G310" s="237"/>
      <c r="H310" s="240">
        <v>1</v>
      </c>
      <c r="I310" s="241"/>
      <c r="J310" s="237"/>
      <c r="K310" s="237"/>
      <c r="L310" s="242"/>
      <c r="M310" s="243"/>
      <c r="N310" s="244"/>
      <c r="O310" s="244"/>
      <c r="P310" s="244"/>
      <c r="Q310" s="244"/>
      <c r="R310" s="244"/>
      <c r="S310" s="244"/>
      <c r="T310" s="245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46" t="s">
        <v>358</v>
      </c>
      <c r="AU310" s="246" t="s">
        <v>82</v>
      </c>
      <c r="AV310" s="13" t="s">
        <v>138</v>
      </c>
      <c r="AW310" s="13" t="s">
        <v>35</v>
      </c>
      <c r="AX310" s="13" t="s">
        <v>74</v>
      </c>
      <c r="AY310" s="246" t="s">
        <v>351</v>
      </c>
    </row>
    <row r="311" spans="1:51" s="13" customFormat="1" ht="12">
      <c r="A311" s="13"/>
      <c r="B311" s="236"/>
      <c r="C311" s="237"/>
      <c r="D311" s="227" t="s">
        <v>358</v>
      </c>
      <c r="E311" s="238" t="s">
        <v>3049</v>
      </c>
      <c r="F311" s="239" t="s">
        <v>3050</v>
      </c>
      <c r="G311" s="237"/>
      <c r="H311" s="240">
        <v>2</v>
      </c>
      <c r="I311" s="241"/>
      <c r="J311" s="237"/>
      <c r="K311" s="237"/>
      <c r="L311" s="242"/>
      <c r="M311" s="243"/>
      <c r="N311" s="244"/>
      <c r="O311" s="244"/>
      <c r="P311" s="244"/>
      <c r="Q311" s="244"/>
      <c r="R311" s="244"/>
      <c r="S311" s="244"/>
      <c r="T311" s="245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46" t="s">
        <v>358</v>
      </c>
      <c r="AU311" s="246" t="s">
        <v>82</v>
      </c>
      <c r="AV311" s="13" t="s">
        <v>138</v>
      </c>
      <c r="AW311" s="13" t="s">
        <v>35</v>
      </c>
      <c r="AX311" s="13" t="s">
        <v>82</v>
      </c>
      <c r="AY311" s="246" t="s">
        <v>351</v>
      </c>
    </row>
    <row r="312" spans="1:65" s="2" customFormat="1" ht="16.5" customHeight="1">
      <c r="A312" s="38"/>
      <c r="B312" s="39"/>
      <c r="C312" s="212" t="s">
        <v>705</v>
      </c>
      <c r="D312" s="212" t="s">
        <v>352</v>
      </c>
      <c r="E312" s="213" t="s">
        <v>3051</v>
      </c>
      <c r="F312" s="214" t="s">
        <v>3052</v>
      </c>
      <c r="G312" s="215" t="s">
        <v>534</v>
      </c>
      <c r="H312" s="216">
        <v>2</v>
      </c>
      <c r="I312" s="217"/>
      <c r="J312" s="218">
        <f>ROUND(I312*H312,2)</f>
        <v>0</v>
      </c>
      <c r="K312" s="214" t="s">
        <v>28</v>
      </c>
      <c r="L312" s="44"/>
      <c r="M312" s="219" t="s">
        <v>28</v>
      </c>
      <c r="N312" s="220" t="s">
        <v>45</v>
      </c>
      <c r="O312" s="84"/>
      <c r="P312" s="221">
        <f>O312*H312</f>
        <v>0</v>
      </c>
      <c r="Q312" s="221">
        <v>0</v>
      </c>
      <c r="R312" s="221">
        <f>Q312*H312</f>
        <v>0</v>
      </c>
      <c r="S312" s="221">
        <v>0</v>
      </c>
      <c r="T312" s="222">
        <f>S312*H312</f>
        <v>0</v>
      </c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R312" s="223" t="s">
        <v>228</v>
      </c>
      <c r="AT312" s="223" t="s">
        <v>352</v>
      </c>
      <c r="AU312" s="223" t="s">
        <v>82</v>
      </c>
      <c r="AY312" s="17" t="s">
        <v>351</v>
      </c>
      <c r="BE312" s="224">
        <f>IF(N312="základní",J312,0)</f>
        <v>0</v>
      </c>
      <c r="BF312" s="224">
        <f>IF(N312="snížená",J312,0)</f>
        <v>0</v>
      </c>
      <c r="BG312" s="224">
        <f>IF(N312="zákl. přenesená",J312,0)</f>
        <v>0</v>
      </c>
      <c r="BH312" s="224">
        <f>IF(N312="sníž. přenesená",J312,0)</f>
        <v>0</v>
      </c>
      <c r="BI312" s="224">
        <f>IF(N312="nulová",J312,0)</f>
        <v>0</v>
      </c>
      <c r="BJ312" s="17" t="s">
        <v>82</v>
      </c>
      <c r="BK312" s="224">
        <f>ROUND(I312*H312,2)</f>
        <v>0</v>
      </c>
      <c r="BL312" s="17" t="s">
        <v>228</v>
      </c>
      <c r="BM312" s="223" t="s">
        <v>3053</v>
      </c>
    </row>
    <row r="313" spans="1:51" s="12" customFormat="1" ht="12">
      <c r="A313" s="12"/>
      <c r="B313" s="225"/>
      <c r="C313" s="226"/>
      <c r="D313" s="227" t="s">
        <v>358</v>
      </c>
      <c r="E313" s="228" t="s">
        <v>28</v>
      </c>
      <c r="F313" s="229" t="s">
        <v>3045</v>
      </c>
      <c r="G313" s="226"/>
      <c r="H313" s="228" t="s">
        <v>28</v>
      </c>
      <c r="I313" s="230"/>
      <c r="J313" s="226"/>
      <c r="K313" s="226"/>
      <c r="L313" s="231"/>
      <c r="M313" s="232"/>
      <c r="N313" s="233"/>
      <c r="O313" s="233"/>
      <c r="P313" s="233"/>
      <c r="Q313" s="233"/>
      <c r="R313" s="233"/>
      <c r="S313" s="233"/>
      <c r="T313" s="234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T313" s="235" t="s">
        <v>358</v>
      </c>
      <c r="AU313" s="235" t="s">
        <v>82</v>
      </c>
      <c r="AV313" s="12" t="s">
        <v>82</v>
      </c>
      <c r="AW313" s="12" t="s">
        <v>35</v>
      </c>
      <c r="AX313" s="12" t="s">
        <v>74</v>
      </c>
      <c r="AY313" s="235" t="s">
        <v>351</v>
      </c>
    </row>
    <row r="314" spans="1:51" s="12" customFormat="1" ht="12">
      <c r="A314" s="12"/>
      <c r="B314" s="225"/>
      <c r="C314" s="226"/>
      <c r="D314" s="227" t="s">
        <v>358</v>
      </c>
      <c r="E314" s="228" t="s">
        <v>28</v>
      </c>
      <c r="F314" s="229" t="s">
        <v>3054</v>
      </c>
      <c r="G314" s="226"/>
      <c r="H314" s="228" t="s">
        <v>28</v>
      </c>
      <c r="I314" s="230"/>
      <c r="J314" s="226"/>
      <c r="K314" s="226"/>
      <c r="L314" s="231"/>
      <c r="M314" s="232"/>
      <c r="N314" s="233"/>
      <c r="O314" s="233"/>
      <c r="P314" s="233"/>
      <c r="Q314" s="233"/>
      <c r="R314" s="233"/>
      <c r="S314" s="233"/>
      <c r="T314" s="234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T314" s="235" t="s">
        <v>358</v>
      </c>
      <c r="AU314" s="235" t="s">
        <v>82</v>
      </c>
      <c r="AV314" s="12" t="s">
        <v>82</v>
      </c>
      <c r="AW314" s="12" t="s">
        <v>35</v>
      </c>
      <c r="AX314" s="12" t="s">
        <v>74</v>
      </c>
      <c r="AY314" s="235" t="s">
        <v>351</v>
      </c>
    </row>
    <row r="315" spans="1:51" s="13" customFormat="1" ht="12">
      <c r="A315" s="13"/>
      <c r="B315" s="236"/>
      <c r="C315" s="237"/>
      <c r="D315" s="227" t="s">
        <v>358</v>
      </c>
      <c r="E315" s="238" t="s">
        <v>709</v>
      </c>
      <c r="F315" s="239" t="s">
        <v>3055</v>
      </c>
      <c r="G315" s="237"/>
      <c r="H315" s="240">
        <v>1</v>
      </c>
      <c r="I315" s="241"/>
      <c r="J315" s="237"/>
      <c r="K315" s="237"/>
      <c r="L315" s="242"/>
      <c r="M315" s="243"/>
      <c r="N315" s="244"/>
      <c r="O315" s="244"/>
      <c r="P315" s="244"/>
      <c r="Q315" s="244"/>
      <c r="R315" s="244"/>
      <c r="S315" s="244"/>
      <c r="T315" s="245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46" t="s">
        <v>358</v>
      </c>
      <c r="AU315" s="246" t="s">
        <v>82</v>
      </c>
      <c r="AV315" s="13" t="s">
        <v>138</v>
      </c>
      <c r="AW315" s="13" t="s">
        <v>35</v>
      </c>
      <c r="AX315" s="13" t="s">
        <v>74</v>
      </c>
      <c r="AY315" s="246" t="s">
        <v>351</v>
      </c>
    </row>
    <row r="316" spans="1:51" s="12" customFormat="1" ht="12">
      <c r="A316" s="12"/>
      <c r="B316" s="225"/>
      <c r="C316" s="226"/>
      <c r="D316" s="227" t="s">
        <v>358</v>
      </c>
      <c r="E316" s="228" t="s">
        <v>28</v>
      </c>
      <c r="F316" s="229" t="s">
        <v>3056</v>
      </c>
      <c r="G316" s="226"/>
      <c r="H316" s="228" t="s">
        <v>28</v>
      </c>
      <c r="I316" s="230"/>
      <c r="J316" s="226"/>
      <c r="K316" s="226"/>
      <c r="L316" s="231"/>
      <c r="M316" s="232"/>
      <c r="N316" s="233"/>
      <c r="O316" s="233"/>
      <c r="P316" s="233"/>
      <c r="Q316" s="233"/>
      <c r="R316" s="233"/>
      <c r="S316" s="233"/>
      <c r="T316" s="234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T316" s="235" t="s">
        <v>358</v>
      </c>
      <c r="AU316" s="235" t="s">
        <v>82</v>
      </c>
      <c r="AV316" s="12" t="s">
        <v>82</v>
      </c>
      <c r="AW316" s="12" t="s">
        <v>35</v>
      </c>
      <c r="AX316" s="12" t="s">
        <v>74</v>
      </c>
      <c r="AY316" s="235" t="s">
        <v>351</v>
      </c>
    </row>
    <row r="317" spans="1:51" s="13" customFormat="1" ht="12">
      <c r="A317" s="13"/>
      <c r="B317" s="236"/>
      <c r="C317" s="237"/>
      <c r="D317" s="227" t="s">
        <v>358</v>
      </c>
      <c r="E317" s="238" t="s">
        <v>2737</v>
      </c>
      <c r="F317" s="239" t="s">
        <v>3055</v>
      </c>
      <c r="G317" s="237"/>
      <c r="H317" s="240">
        <v>1</v>
      </c>
      <c r="I317" s="241"/>
      <c r="J317" s="237"/>
      <c r="K317" s="237"/>
      <c r="L317" s="242"/>
      <c r="M317" s="243"/>
      <c r="N317" s="244"/>
      <c r="O317" s="244"/>
      <c r="P317" s="244"/>
      <c r="Q317" s="244"/>
      <c r="R317" s="244"/>
      <c r="S317" s="244"/>
      <c r="T317" s="245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46" t="s">
        <v>358</v>
      </c>
      <c r="AU317" s="246" t="s">
        <v>82</v>
      </c>
      <c r="AV317" s="13" t="s">
        <v>138</v>
      </c>
      <c r="AW317" s="13" t="s">
        <v>35</v>
      </c>
      <c r="AX317" s="13" t="s">
        <v>74</v>
      </c>
      <c r="AY317" s="246" t="s">
        <v>351</v>
      </c>
    </row>
    <row r="318" spans="1:51" s="13" customFormat="1" ht="12">
      <c r="A318" s="13"/>
      <c r="B318" s="236"/>
      <c r="C318" s="237"/>
      <c r="D318" s="227" t="s">
        <v>358</v>
      </c>
      <c r="E318" s="238" t="s">
        <v>3057</v>
      </c>
      <c r="F318" s="239" t="s">
        <v>3058</v>
      </c>
      <c r="G318" s="237"/>
      <c r="H318" s="240">
        <v>2</v>
      </c>
      <c r="I318" s="241"/>
      <c r="J318" s="237"/>
      <c r="K318" s="237"/>
      <c r="L318" s="242"/>
      <c r="M318" s="243"/>
      <c r="N318" s="244"/>
      <c r="O318" s="244"/>
      <c r="P318" s="244"/>
      <c r="Q318" s="244"/>
      <c r="R318" s="244"/>
      <c r="S318" s="244"/>
      <c r="T318" s="245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46" t="s">
        <v>358</v>
      </c>
      <c r="AU318" s="246" t="s">
        <v>82</v>
      </c>
      <c r="AV318" s="13" t="s">
        <v>138</v>
      </c>
      <c r="AW318" s="13" t="s">
        <v>35</v>
      </c>
      <c r="AX318" s="13" t="s">
        <v>82</v>
      </c>
      <c r="AY318" s="246" t="s">
        <v>351</v>
      </c>
    </row>
    <row r="319" spans="1:65" s="2" customFormat="1" ht="21.75" customHeight="1">
      <c r="A319" s="38"/>
      <c r="B319" s="39"/>
      <c r="C319" s="212" t="s">
        <v>711</v>
      </c>
      <c r="D319" s="212" t="s">
        <v>352</v>
      </c>
      <c r="E319" s="213" t="s">
        <v>3059</v>
      </c>
      <c r="F319" s="214" t="s">
        <v>3060</v>
      </c>
      <c r="G319" s="215" t="s">
        <v>534</v>
      </c>
      <c r="H319" s="216">
        <v>3</v>
      </c>
      <c r="I319" s="217"/>
      <c r="J319" s="218">
        <f>ROUND(I319*H319,2)</f>
        <v>0</v>
      </c>
      <c r="K319" s="214" t="s">
        <v>28</v>
      </c>
      <c r="L319" s="44"/>
      <c r="M319" s="219" t="s">
        <v>28</v>
      </c>
      <c r="N319" s="220" t="s">
        <v>45</v>
      </c>
      <c r="O319" s="84"/>
      <c r="P319" s="221">
        <f>O319*H319</f>
        <v>0</v>
      </c>
      <c r="Q319" s="221">
        <v>0</v>
      </c>
      <c r="R319" s="221">
        <f>Q319*H319</f>
        <v>0</v>
      </c>
      <c r="S319" s="221">
        <v>0</v>
      </c>
      <c r="T319" s="222">
        <f>S319*H319</f>
        <v>0</v>
      </c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R319" s="223" t="s">
        <v>228</v>
      </c>
      <c r="AT319" s="223" t="s">
        <v>352</v>
      </c>
      <c r="AU319" s="223" t="s">
        <v>82</v>
      </c>
      <c r="AY319" s="17" t="s">
        <v>351</v>
      </c>
      <c r="BE319" s="224">
        <f>IF(N319="základní",J319,0)</f>
        <v>0</v>
      </c>
      <c r="BF319" s="224">
        <f>IF(N319="snížená",J319,0)</f>
        <v>0</v>
      </c>
      <c r="BG319" s="224">
        <f>IF(N319="zákl. přenesená",J319,0)</f>
        <v>0</v>
      </c>
      <c r="BH319" s="224">
        <f>IF(N319="sníž. přenesená",J319,0)</f>
        <v>0</v>
      </c>
      <c r="BI319" s="224">
        <f>IF(N319="nulová",J319,0)</f>
        <v>0</v>
      </c>
      <c r="BJ319" s="17" t="s">
        <v>82</v>
      </c>
      <c r="BK319" s="224">
        <f>ROUND(I319*H319,2)</f>
        <v>0</v>
      </c>
      <c r="BL319" s="17" t="s">
        <v>228</v>
      </c>
      <c r="BM319" s="223" t="s">
        <v>3061</v>
      </c>
    </row>
    <row r="320" spans="1:51" s="12" customFormat="1" ht="12">
      <c r="A320" s="12"/>
      <c r="B320" s="225"/>
      <c r="C320" s="226"/>
      <c r="D320" s="227" t="s">
        <v>358</v>
      </c>
      <c r="E320" s="228" t="s">
        <v>28</v>
      </c>
      <c r="F320" s="229" t="s">
        <v>3045</v>
      </c>
      <c r="G320" s="226"/>
      <c r="H320" s="228" t="s">
        <v>28</v>
      </c>
      <c r="I320" s="230"/>
      <c r="J320" s="226"/>
      <c r="K320" s="226"/>
      <c r="L320" s="231"/>
      <c r="M320" s="232"/>
      <c r="N320" s="233"/>
      <c r="O320" s="233"/>
      <c r="P320" s="233"/>
      <c r="Q320" s="233"/>
      <c r="R320" s="233"/>
      <c r="S320" s="233"/>
      <c r="T320" s="234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T320" s="235" t="s">
        <v>358</v>
      </c>
      <c r="AU320" s="235" t="s">
        <v>82</v>
      </c>
      <c r="AV320" s="12" t="s">
        <v>82</v>
      </c>
      <c r="AW320" s="12" t="s">
        <v>35</v>
      </c>
      <c r="AX320" s="12" t="s">
        <v>74</v>
      </c>
      <c r="AY320" s="235" t="s">
        <v>351</v>
      </c>
    </row>
    <row r="321" spans="1:51" s="12" customFormat="1" ht="12">
      <c r="A321" s="12"/>
      <c r="B321" s="225"/>
      <c r="C321" s="226"/>
      <c r="D321" s="227" t="s">
        <v>358</v>
      </c>
      <c r="E321" s="228" t="s">
        <v>28</v>
      </c>
      <c r="F321" s="229" t="s">
        <v>3062</v>
      </c>
      <c r="G321" s="226"/>
      <c r="H321" s="228" t="s">
        <v>28</v>
      </c>
      <c r="I321" s="230"/>
      <c r="J321" s="226"/>
      <c r="K321" s="226"/>
      <c r="L321" s="231"/>
      <c r="M321" s="232"/>
      <c r="N321" s="233"/>
      <c r="O321" s="233"/>
      <c r="P321" s="233"/>
      <c r="Q321" s="233"/>
      <c r="R321" s="233"/>
      <c r="S321" s="233"/>
      <c r="T321" s="234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T321" s="235" t="s">
        <v>358</v>
      </c>
      <c r="AU321" s="235" t="s">
        <v>82</v>
      </c>
      <c r="AV321" s="12" t="s">
        <v>82</v>
      </c>
      <c r="AW321" s="12" t="s">
        <v>35</v>
      </c>
      <c r="AX321" s="12" t="s">
        <v>74</v>
      </c>
      <c r="AY321" s="235" t="s">
        <v>351</v>
      </c>
    </row>
    <row r="322" spans="1:51" s="13" customFormat="1" ht="12">
      <c r="A322" s="13"/>
      <c r="B322" s="236"/>
      <c r="C322" s="237"/>
      <c r="D322" s="227" t="s">
        <v>358</v>
      </c>
      <c r="E322" s="238" t="s">
        <v>715</v>
      </c>
      <c r="F322" s="239" t="s">
        <v>3063</v>
      </c>
      <c r="G322" s="237"/>
      <c r="H322" s="240">
        <v>1</v>
      </c>
      <c r="I322" s="241"/>
      <c r="J322" s="237"/>
      <c r="K322" s="237"/>
      <c r="L322" s="242"/>
      <c r="M322" s="243"/>
      <c r="N322" s="244"/>
      <c r="O322" s="244"/>
      <c r="P322" s="244"/>
      <c r="Q322" s="244"/>
      <c r="R322" s="244"/>
      <c r="S322" s="244"/>
      <c r="T322" s="245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46" t="s">
        <v>358</v>
      </c>
      <c r="AU322" s="246" t="s">
        <v>82</v>
      </c>
      <c r="AV322" s="13" t="s">
        <v>138</v>
      </c>
      <c r="AW322" s="13" t="s">
        <v>35</v>
      </c>
      <c r="AX322" s="13" t="s">
        <v>74</v>
      </c>
      <c r="AY322" s="246" t="s">
        <v>351</v>
      </c>
    </row>
    <row r="323" spans="1:51" s="13" customFormat="1" ht="12">
      <c r="A323" s="13"/>
      <c r="B323" s="236"/>
      <c r="C323" s="237"/>
      <c r="D323" s="227" t="s">
        <v>358</v>
      </c>
      <c r="E323" s="238" t="s">
        <v>2740</v>
      </c>
      <c r="F323" s="239" t="s">
        <v>3064</v>
      </c>
      <c r="G323" s="237"/>
      <c r="H323" s="240">
        <v>1</v>
      </c>
      <c r="I323" s="241"/>
      <c r="J323" s="237"/>
      <c r="K323" s="237"/>
      <c r="L323" s="242"/>
      <c r="M323" s="243"/>
      <c r="N323" s="244"/>
      <c r="O323" s="244"/>
      <c r="P323" s="244"/>
      <c r="Q323" s="244"/>
      <c r="R323" s="244"/>
      <c r="S323" s="244"/>
      <c r="T323" s="245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46" t="s">
        <v>358</v>
      </c>
      <c r="AU323" s="246" t="s">
        <v>82</v>
      </c>
      <c r="AV323" s="13" t="s">
        <v>138</v>
      </c>
      <c r="AW323" s="13" t="s">
        <v>35</v>
      </c>
      <c r="AX323" s="13" t="s">
        <v>74</v>
      </c>
      <c r="AY323" s="246" t="s">
        <v>351</v>
      </c>
    </row>
    <row r="324" spans="1:51" s="13" customFormat="1" ht="12">
      <c r="A324" s="13"/>
      <c r="B324" s="236"/>
      <c r="C324" s="237"/>
      <c r="D324" s="227" t="s">
        <v>358</v>
      </c>
      <c r="E324" s="238" t="s">
        <v>2743</v>
      </c>
      <c r="F324" s="239" t="s">
        <v>3065</v>
      </c>
      <c r="G324" s="237"/>
      <c r="H324" s="240">
        <v>1</v>
      </c>
      <c r="I324" s="241"/>
      <c r="J324" s="237"/>
      <c r="K324" s="237"/>
      <c r="L324" s="242"/>
      <c r="M324" s="243"/>
      <c r="N324" s="244"/>
      <c r="O324" s="244"/>
      <c r="P324" s="244"/>
      <c r="Q324" s="244"/>
      <c r="R324" s="244"/>
      <c r="S324" s="244"/>
      <c r="T324" s="245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46" t="s">
        <v>358</v>
      </c>
      <c r="AU324" s="246" t="s">
        <v>82</v>
      </c>
      <c r="AV324" s="13" t="s">
        <v>138</v>
      </c>
      <c r="AW324" s="13" t="s">
        <v>35</v>
      </c>
      <c r="AX324" s="13" t="s">
        <v>74</v>
      </c>
      <c r="AY324" s="246" t="s">
        <v>351</v>
      </c>
    </row>
    <row r="325" spans="1:51" s="13" customFormat="1" ht="12">
      <c r="A325" s="13"/>
      <c r="B325" s="236"/>
      <c r="C325" s="237"/>
      <c r="D325" s="227" t="s">
        <v>358</v>
      </c>
      <c r="E325" s="238" t="s">
        <v>3066</v>
      </c>
      <c r="F325" s="239" t="s">
        <v>3067</v>
      </c>
      <c r="G325" s="237"/>
      <c r="H325" s="240">
        <v>3</v>
      </c>
      <c r="I325" s="241"/>
      <c r="J325" s="237"/>
      <c r="K325" s="237"/>
      <c r="L325" s="242"/>
      <c r="M325" s="243"/>
      <c r="N325" s="244"/>
      <c r="O325" s="244"/>
      <c r="P325" s="244"/>
      <c r="Q325" s="244"/>
      <c r="R325" s="244"/>
      <c r="S325" s="244"/>
      <c r="T325" s="245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46" t="s">
        <v>358</v>
      </c>
      <c r="AU325" s="246" t="s">
        <v>82</v>
      </c>
      <c r="AV325" s="13" t="s">
        <v>138</v>
      </c>
      <c r="AW325" s="13" t="s">
        <v>35</v>
      </c>
      <c r="AX325" s="13" t="s">
        <v>82</v>
      </c>
      <c r="AY325" s="246" t="s">
        <v>351</v>
      </c>
    </row>
    <row r="326" spans="1:65" s="2" customFormat="1" ht="16.5" customHeight="1">
      <c r="A326" s="38"/>
      <c r="B326" s="39"/>
      <c r="C326" s="212" t="s">
        <v>718</v>
      </c>
      <c r="D326" s="212" t="s">
        <v>352</v>
      </c>
      <c r="E326" s="213" t="s">
        <v>3068</v>
      </c>
      <c r="F326" s="214" t="s">
        <v>3069</v>
      </c>
      <c r="G326" s="215" t="s">
        <v>534</v>
      </c>
      <c r="H326" s="216">
        <v>3</v>
      </c>
      <c r="I326" s="217"/>
      <c r="J326" s="218">
        <f>ROUND(I326*H326,2)</f>
        <v>0</v>
      </c>
      <c r="K326" s="214" t="s">
        <v>28</v>
      </c>
      <c r="L326" s="44"/>
      <c r="M326" s="219" t="s">
        <v>28</v>
      </c>
      <c r="N326" s="220" t="s">
        <v>45</v>
      </c>
      <c r="O326" s="84"/>
      <c r="P326" s="221">
        <f>O326*H326</f>
        <v>0</v>
      </c>
      <c r="Q326" s="221">
        <v>0.00028</v>
      </c>
      <c r="R326" s="221">
        <f>Q326*H326</f>
        <v>0.0008399999999999999</v>
      </c>
      <c r="S326" s="221">
        <v>0</v>
      </c>
      <c r="T326" s="222">
        <f>S326*H326</f>
        <v>0</v>
      </c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R326" s="223" t="s">
        <v>228</v>
      </c>
      <c r="AT326" s="223" t="s">
        <v>352</v>
      </c>
      <c r="AU326" s="223" t="s">
        <v>82</v>
      </c>
      <c r="AY326" s="17" t="s">
        <v>351</v>
      </c>
      <c r="BE326" s="224">
        <f>IF(N326="základní",J326,0)</f>
        <v>0</v>
      </c>
      <c r="BF326" s="224">
        <f>IF(N326="snížená",J326,0)</f>
        <v>0</v>
      </c>
      <c r="BG326" s="224">
        <f>IF(N326="zákl. přenesená",J326,0)</f>
        <v>0</v>
      </c>
      <c r="BH326" s="224">
        <f>IF(N326="sníž. přenesená",J326,0)</f>
        <v>0</v>
      </c>
      <c r="BI326" s="224">
        <f>IF(N326="nulová",J326,0)</f>
        <v>0</v>
      </c>
      <c r="BJ326" s="17" t="s">
        <v>82</v>
      </c>
      <c r="BK326" s="224">
        <f>ROUND(I326*H326,2)</f>
        <v>0</v>
      </c>
      <c r="BL326" s="17" t="s">
        <v>228</v>
      </c>
      <c r="BM326" s="223" t="s">
        <v>3070</v>
      </c>
    </row>
    <row r="327" spans="1:51" s="13" customFormat="1" ht="12">
      <c r="A327" s="13"/>
      <c r="B327" s="236"/>
      <c r="C327" s="237"/>
      <c r="D327" s="227" t="s">
        <v>358</v>
      </c>
      <c r="E327" s="238" t="s">
        <v>722</v>
      </c>
      <c r="F327" s="239" t="s">
        <v>3071</v>
      </c>
      <c r="G327" s="237"/>
      <c r="H327" s="240">
        <v>1</v>
      </c>
      <c r="I327" s="241"/>
      <c r="J327" s="237"/>
      <c r="K327" s="237"/>
      <c r="L327" s="242"/>
      <c r="M327" s="243"/>
      <c r="N327" s="244"/>
      <c r="O327" s="244"/>
      <c r="P327" s="244"/>
      <c r="Q327" s="244"/>
      <c r="R327" s="244"/>
      <c r="S327" s="244"/>
      <c r="T327" s="245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46" t="s">
        <v>358</v>
      </c>
      <c r="AU327" s="246" t="s">
        <v>82</v>
      </c>
      <c r="AV327" s="13" t="s">
        <v>138</v>
      </c>
      <c r="AW327" s="13" t="s">
        <v>35</v>
      </c>
      <c r="AX327" s="13" t="s">
        <v>74</v>
      </c>
      <c r="AY327" s="246" t="s">
        <v>351</v>
      </c>
    </row>
    <row r="328" spans="1:51" s="13" customFormat="1" ht="12">
      <c r="A328" s="13"/>
      <c r="B328" s="236"/>
      <c r="C328" s="237"/>
      <c r="D328" s="227" t="s">
        <v>358</v>
      </c>
      <c r="E328" s="238" t="s">
        <v>2746</v>
      </c>
      <c r="F328" s="239" t="s">
        <v>3072</v>
      </c>
      <c r="G328" s="237"/>
      <c r="H328" s="240">
        <v>1</v>
      </c>
      <c r="I328" s="241"/>
      <c r="J328" s="237"/>
      <c r="K328" s="237"/>
      <c r="L328" s="242"/>
      <c r="M328" s="243"/>
      <c r="N328" s="244"/>
      <c r="O328" s="244"/>
      <c r="P328" s="244"/>
      <c r="Q328" s="244"/>
      <c r="R328" s="244"/>
      <c r="S328" s="244"/>
      <c r="T328" s="245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46" t="s">
        <v>358</v>
      </c>
      <c r="AU328" s="246" t="s">
        <v>82</v>
      </c>
      <c r="AV328" s="13" t="s">
        <v>138</v>
      </c>
      <c r="AW328" s="13" t="s">
        <v>35</v>
      </c>
      <c r="AX328" s="13" t="s">
        <v>74</v>
      </c>
      <c r="AY328" s="246" t="s">
        <v>351</v>
      </c>
    </row>
    <row r="329" spans="1:51" s="13" customFormat="1" ht="12">
      <c r="A329" s="13"/>
      <c r="B329" s="236"/>
      <c r="C329" s="237"/>
      <c r="D329" s="227" t="s">
        <v>358</v>
      </c>
      <c r="E329" s="238" t="s">
        <v>2748</v>
      </c>
      <c r="F329" s="239" t="s">
        <v>3073</v>
      </c>
      <c r="G329" s="237"/>
      <c r="H329" s="240">
        <v>1</v>
      </c>
      <c r="I329" s="241"/>
      <c r="J329" s="237"/>
      <c r="K329" s="237"/>
      <c r="L329" s="242"/>
      <c r="M329" s="243"/>
      <c r="N329" s="244"/>
      <c r="O329" s="244"/>
      <c r="P329" s="244"/>
      <c r="Q329" s="244"/>
      <c r="R329" s="244"/>
      <c r="S329" s="244"/>
      <c r="T329" s="245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46" t="s">
        <v>358</v>
      </c>
      <c r="AU329" s="246" t="s">
        <v>82</v>
      </c>
      <c r="AV329" s="13" t="s">
        <v>138</v>
      </c>
      <c r="AW329" s="13" t="s">
        <v>35</v>
      </c>
      <c r="AX329" s="13" t="s">
        <v>74</v>
      </c>
      <c r="AY329" s="246" t="s">
        <v>351</v>
      </c>
    </row>
    <row r="330" spans="1:51" s="13" customFormat="1" ht="12">
      <c r="A330" s="13"/>
      <c r="B330" s="236"/>
      <c r="C330" s="237"/>
      <c r="D330" s="227" t="s">
        <v>358</v>
      </c>
      <c r="E330" s="238" t="s">
        <v>3074</v>
      </c>
      <c r="F330" s="239" t="s">
        <v>3075</v>
      </c>
      <c r="G330" s="237"/>
      <c r="H330" s="240">
        <v>3</v>
      </c>
      <c r="I330" s="241"/>
      <c r="J330" s="237"/>
      <c r="K330" s="237"/>
      <c r="L330" s="242"/>
      <c r="M330" s="243"/>
      <c r="N330" s="244"/>
      <c r="O330" s="244"/>
      <c r="P330" s="244"/>
      <c r="Q330" s="244"/>
      <c r="R330" s="244"/>
      <c r="S330" s="244"/>
      <c r="T330" s="245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46" t="s">
        <v>358</v>
      </c>
      <c r="AU330" s="246" t="s">
        <v>82</v>
      </c>
      <c r="AV330" s="13" t="s">
        <v>138</v>
      </c>
      <c r="AW330" s="13" t="s">
        <v>35</v>
      </c>
      <c r="AX330" s="13" t="s">
        <v>82</v>
      </c>
      <c r="AY330" s="246" t="s">
        <v>351</v>
      </c>
    </row>
    <row r="331" spans="1:65" s="2" customFormat="1" ht="21.75" customHeight="1">
      <c r="A331" s="38"/>
      <c r="B331" s="39"/>
      <c r="C331" s="247" t="s">
        <v>724</v>
      </c>
      <c r="D331" s="247" t="s">
        <v>612</v>
      </c>
      <c r="E331" s="248" t="s">
        <v>3076</v>
      </c>
      <c r="F331" s="249" t="s">
        <v>3077</v>
      </c>
      <c r="G331" s="250" t="s">
        <v>534</v>
      </c>
      <c r="H331" s="251">
        <v>3</v>
      </c>
      <c r="I331" s="252"/>
      <c r="J331" s="253">
        <f>ROUND(I331*H331,2)</f>
        <v>0</v>
      </c>
      <c r="K331" s="249" t="s">
        <v>28</v>
      </c>
      <c r="L331" s="254"/>
      <c r="M331" s="255" t="s">
        <v>28</v>
      </c>
      <c r="N331" s="256" t="s">
        <v>45</v>
      </c>
      <c r="O331" s="84"/>
      <c r="P331" s="221">
        <f>O331*H331</f>
        <v>0</v>
      </c>
      <c r="Q331" s="221">
        <v>0.00059</v>
      </c>
      <c r="R331" s="221">
        <f>Q331*H331</f>
        <v>0.00177</v>
      </c>
      <c r="S331" s="221">
        <v>0</v>
      </c>
      <c r="T331" s="222">
        <f>S331*H331</f>
        <v>0</v>
      </c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R331" s="223" t="s">
        <v>405</v>
      </c>
      <c r="AT331" s="223" t="s">
        <v>612</v>
      </c>
      <c r="AU331" s="223" t="s">
        <v>82</v>
      </c>
      <c r="AY331" s="17" t="s">
        <v>351</v>
      </c>
      <c r="BE331" s="224">
        <f>IF(N331="základní",J331,0)</f>
        <v>0</v>
      </c>
      <c r="BF331" s="224">
        <f>IF(N331="snížená",J331,0)</f>
        <v>0</v>
      </c>
      <c r="BG331" s="224">
        <f>IF(N331="zákl. přenesená",J331,0)</f>
        <v>0</v>
      </c>
      <c r="BH331" s="224">
        <f>IF(N331="sníž. přenesená",J331,0)</f>
        <v>0</v>
      </c>
      <c r="BI331" s="224">
        <f>IF(N331="nulová",J331,0)</f>
        <v>0</v>
      </c>
      <c r="BJ331" s="17" t="s">
        <v>82</v>
      </c>
      <c r="BK331" s="224">
        <f>ROUND(I331*H331,2)</f>
        <v>0</v>
      </c>
      <c r="BL331" s="17" t="s">
        <v>228</v>
      </c>
      <c r="BM331" s="223" t="s">
        <v>3078</v>
      </c>
    </row>
    <row r="332" spans="1:51" s="13" customFormat="1" ht="12">
      <c r="A332" s="13"/>
      <c r="B332" s="236"/>
      <c r="C332" s="237"/>
      <c r="D332" s="227" t="s">
        <v>358</v>
      </c>
      <c r="E332" s="238" t="s">
        <v>728</v>
      </c>
      <c r="F332" s="239" t="s">
        <v>3079</v>
      </c>
      <c r="G332" s="237"/>
      <c r="H332" s="240">
        <v>3</v>
      </c>
      <c r="I332" s="241"/>
      <c r="J332" s="237"/>
      <c r="K332" s="237"/>
      <c r="L332" s="242"/>
      <c r="M332" s="243"/>
      <c r="N332" s="244"/>
      <c r="O332" s="244"/>
      <c r="P332" s="244"/>
      <c r="Q332" s="244"/>
      <c r="R332" s="244"/>
      <c r="S332" s="244"/>
      <c r="T332" s="245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46" t="s">
        <v>358</v>
      </c>
      <c r="AU332" s="246" t="s">
        <v>82</v>
      </c>
      <c r="AV332" s="13" t="s">
        <v>138</v>
      </c>
      <c r="AW332" s="13" t="s">
        <v>35</v>
      </c>
      <c r="AX332" s="13" t="s">
        <v>74</v>
      </c>
      <c r="AY332" s="246" t="s">
        <v>351</v>
      </c>
    </row>
    <row r="333" spans="1:51" s="13" customFormat="1" ht="12">
      <c r="A333" s="13"/>
      <c r="B333" s="236"/>
      <c r="C333" s="237"/>
      <c r="D333" s="227" t="s">
        <v>358</v>
      </c>
      <c r="E333" s="238" t="s">
        <v>3080</v>
      </c>
      <c r="F333" s="239" t="s">
        <v>3081</v>
      </c>
      <c r="G333" s="237"/>
      <c r="H333" s="240">
        <v>3</v>
      </c>
      <c r="I333" s="241"/>
      <c r="J333" s="237"/>
      <c r="K333" s="237"/>
      <c r="L333" s="242"/>
      <c r="M333" s="243"/>
      <c r="N333" s="244"/>
      <c r="O333" s="244"/>
      <c r="P333" s="244"/>
      <c r="Q333" s="244"/>
      <c r="R333" s="244"/>
      <c r="S333" s="244"/>
      <c r="T333" s="245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46" t="s">
        <v>358</v>
      </c>
      <c r="AU333" s="246" t="s">
        <v>82</v>
      </c>
      <c r="AV333" s="13" t="s">
        <v>138</v>
      </c>
      <c r="AW333" s="13" t="s">
        <v>35</v>
      </c>
      <c r="AX333" s="13" t="s">
        <v>82</v>
      </c>
      <c r="AY333" s="246" t="s">
        <v>351</v>
      </c>
    </row>
    <row r="334" spans="1:65" s="2" customFormat="1" ht="21.75" customHeight="1">
      <c r="A334" s="38"/>
      <c r="B334" s="39"/>
      <c r="C334" s="212" t="s">
        <v>730</v>
      </c>
      <c r="D334" s="212" t="s">
        <v>352</v>
      </c>
      <c r="E334" s="213" t="s">
        <v>3082</v>
      </c>
      <c r="F334" s="214" t="s">
        <v>3083</v>
      </c>
      <c r="G334" s="215" t="s">
        <v>534</v>
      </c>
      <c r="H334" s="216">
        <v>1</v>
      </c>
      <c r="I334" s="217"/>
      <c r="J334" s="218">
        <f>ROUND(I334*H334,2)</f>
        <v>0</v>
      </c>
      <c r="K334" s="214" t="s">
        <v>28</v>
      </c>
      <c r="L334" s="44"/>
      <c r="M334" s="219" t="s">
        <v>28</v>
      </c>
      <c r="N334" s="220" t="s">
        <v>45</v>
      </c>
      <c r="O334" s="84"/>
      <c r="P334" s="221">
        <f>O334*H334</f>
        <v>0</v>
      </c>
      <c r="Q334" s="221">
        <v>0.00062</v>
      </c>
      <c r="R334" s="221">
        <f>Q334*H334</f>
        <v>0.00062</v>
      </c>
      <c r="S334" s="221">
        <v>0</v>
      </c>
      <c r="T334" s="222">
        <f>S334*H334</f>
        <v>0</v>
      </c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R334" s="223" t="s">
        <v>228</v>
      </c>
      <c r="AT334" s="223" t="s">
        <v>352</v>
      </c>
      <c r="AU334" s="223" t="s">
        <v>82</v>
      </c>
      <c r="AY334" s="17" t="s">
        <v>351</v>
      </c>
      <c r="BE334" s="224">
        <f>IF(N334="základní",J334,0)</f>
        <v>0</v>
      </c>
      <c r="BF334" s="224">
        <f>IF(N334="snížená",J334,0)</f>
        <v>0</v>
      </c>
      <c r="BG334" s="224">
        <f>IF(N334="zákl. přenesená",J334,0)</f>
        <v>0</v>
      </c>
      <c r="BH334" s="224">
        <f>IF(N334="sníž. přenesená",J334,0)</f>
        <v>0</v>
      </c>
      <c r="BI334" s="224">
        <f>IF(N334="nulová",J334,0)</f>
        <v>0</v>
      </c>
      <c r="BJ334" s="17" t="s">
        <v>82</v>
      </c>
      <c r="BK334" s="224">
        <f>ROUND(I334*H334,2)</f>
        <v>0</v>
      </c>
      <c r="BL334" s="17" t="s">
        <v>228</v>
      </c>
      <c r="BM334" s="223" t="s">
        <v>3084</v>
      </c>
    </row>
    <row r="335" spans="1:51" s="13" customFormat="1" ht="12">
      <c r="A335" s="13"/>
      <c r="B335" s="236"/>
      <c r="C335" s="237"/>
      <c r="D335" s="227" t="s">
        <v>358</v>
      </c>
      <c r="E335" s="238" t="s">
        <v>734</v>
      </c>
      <c r="F335" s="239" t="s">
        <v>3085</v>
      </c>
      <c r="G335" s="237"/>
      <c r="H335" s="240">
        <v>1</v>
      </c>
      <c r="I335" s="241"/>
      <c r="J335" s="237"/>
      <c r="K335" s="237"/>
      <c r="L335" s="242"/>
      <c r="M335" s="243"/>
      <c r="N335" s="244"/>
      <c r="O335" s="244"/>
      <c r="P335" s="244"/>
      <c r="Q335" s="244"/>
      <c r="R335" s="244"/>
      <c r="S335" s="244"/>
      <c r="T335" s="245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46" t="s">
        <v>358</v>
      </c>
      <c r="AU335" s="246" t="s">
        <v>82</v>
      </c>
      <c r="AV335" s="13" t="s">
        <v>138</v>
      </c>
      <c r="AW335" s="13" t="s">
        <v>35</v>
      </c>
      <c r="AX335" s="13" t="s">
        <v>74</v>
      </c>
      <c r="AY335" s="246" t="s">
        <v>351</v>
      </c>
    </row>
    <row r="336" spans="1:51" s="13" customFormat="1" ht="12">
      <c r="A336" s="13"/>
      <c r="B336" s="236"/>
      <c r="C336" s="237"/>
      <c r="D336" s="227" t="s">
        <v>358</v>
      </c>
      <c r="E336" s="238" t="s">
        <v>3086</v>
      </c>
      <c r="F336" s="239" t="s">
        <v>3087</v>
      </c>
      <c r="G336" s="237"/>
      <c r="H336" s="240">
        <v>1</v>
      </c>
      <c r="I336" s="241"/>
      <c r="J336" s="237"/>
      <c r="K336" s="237"/>
      <c r="L336" s="242"/>
      <c r="M336" s="243"/>
      <c r="N336" s="244"/>
      <c r="O336" s="244"/>
      <c r="P336" s="244"/>
      <c r="Q336" s="244"/>
      <c r="R336" s="244"/>
      <c r="S336" s="244"/>
      <c r="T336" s="245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46" t="s">
        <v>358</v>
      </c>
      <c r="AU336" s="246" t="s">
        <v>82</v>
      </c>
      <c r="AV336" s="13" t="s">
        <v>138</v>
      </c>
      <c r="AW336" s="13" t="s">
        <v>35</v>
      </c>
      <c r="AX336" s="13" t="s">
        <v>82</v>
      </c>
      <c r="AY336" s="246" t="s">
        <v>351</v>
      </c>
    </row>
    <row r="337" spans="1:65" s="2" customFormat="1" ht="16.5" customHeight="1">
      <c r="A337" s="38"/>
      <c r="B337" s="39"/>
      <c r="C337" s="247" t="s">
        <v>736</v>
      </c>
      <c r="D337" s="247" t="s">
        <v>612</v>
      </c>
      <c r="E337" s="248" t="s">
        <v>3088</v>
      </c>
      <c r="F337" s="249" t="s">
        <v>3089</v>
      </c>
      <c r="G337" s="250" t="s">
        <v>534</v>
      </c>
      <c r="H337" s="251">
        <v>1</v>
      </c>
      <c r="I337" s="252"/>
      <c r="J337" s="253">
        <f>ROUND(I337*H337,2)</f>
        <v>0</v>
      </c>
      <c r="K337" s="249" t="s">
        <v>28</v>
      </c>
      <c r="L337" s="254"/>
      <c r="M337" s="255" t="s">
        <v>28</v>
      </c>
      <c r="N337" s="256" t="s">
        <v>45</v>
      </c>
      <c r="O337" s="84"/>
      <c r="P337" s="221">
        <f>O337*H337</f>
        <v>0</v>
      </c>
      <c r="Q337" s="221">
        <v>0.0041</v>
      </c>
      <c r="R337" s="221">
        <f>Q337*H337</f>
        <v>0.0041</v>
      </c>
      <c r="S337" s="221">
        <v>0</v>
      </c>
      <c r="T337" s="222">
        <f>S337*H337</f>
        <v>0</v>
      </c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R337" s="223" t="s">
        <v>405</v>
      </c>
      <c r="AT337" s="223" t="s">
        <v>612</v>
      </c>
      <c r="AU337" s="223" t="s">
        <v>82</v>
      </c>
      <c r="AY337" s="17" t="s">
        <v>351</v>
      </c>
      <c r="BE337" s="224">
        <f>IF(N337="základní",J337,0)</f>
        <v>0</v>
      </c>
      <c r="BF337" s="224">
        <f>IF(N337="snížená",J337,0)</f>
        <v>0</v>
      </c>
      <c r="BG337" s="224">
        <f>IF(N337="zákl. přenesená",J337,0)</f>
        <v>0</v>
      </c>
      <c r="BH337" s="224">
        <f>IF(N337="sníž. přenesená",J337,0)</f>
        <v>0</v>
      </c>
      <c r="BI337" s="224">
        <f>IF(N337="nulová",J337,0)</f>
        <v>0</v>
      </c>
      <c r="BJ337" s="17" t="s">
        <v>82</v>
      </c>
      <c r="BK337" s="224">
        <f>ROUND(I337*H337,2)</f>
        <v>0</v>
      </c>
      <c r="BL337" s="17" t="s">
        <v>228</v>
      </c>
      <c r="BM337" s="223" t="s">
        <v>3090</v>
      </c>
    </row>
    <row r="338" spans="1:51" s="13" customFormat="1" ht="12">
      <c r="A338" s="13"/>
      <c r="B338" s="236"/>
      <c r="C338" s="237"/>
      <c r="D338" s="227" t="s">
        <v>358</v>
      </c>
      <c r="E338" s="238" t="s">
        <v>740</v>
      </c>
      <c r="F338" s="239" t="s">
        <v>3091</v>
      </c>
      <c r="G338" s="237"/>
      <c r="H338" s="240">
        <v>1</v>
      </c>
      <c r="I338" s="241"/>
      <c r="J338" s="237"/>
      <c r="K338" s="237"/>
      <c r="L338" s="242"/>
      <c r="M338" s="243"/>
      <c r="N338" s="244"/>
      <c r="O338" s="244"/>
      <c r="P338" s="244"/>
      <c r="Q338" s="244"/>
      <c r="R338" s="244"/>
      <c r="S338" s="244"/>
      <c r="T338" s="245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46" t="s">
        <v>358</v>
      </c>
      <c r="AU338" s="246" t="s">
        <v>82</v>
      </c>
      <c r="AV338" s="13" t="s">
        <v>138</v>
      </c>
      <c r="AW338" s="13" t="s">
        <v>35</v>
      </c>
      <c r="AX338" s="13" t="s">
        <v>74</v>
      </c>
      <c r="AY338" s="246" t="s">
        <v>351</v>
      </c>
    </row>
    <row r="339" spans="1:51" s="13" customFormat="1" ht="12">
      <c r="A339" s="13"/>
      <c r="B339" s="236"/>
      <c r="C339" s="237"/>
      <c r="D339" s="227" t="s">
        <v>358</v>
      </c>
      <c r="E339" s="238" t="s">
        <v>3092</v>
      </c>
      <c r="F339" s="239" t="s">
        <v>3093</v>
      </c>
      <c r="G339" s="237"/>
      <c r="H339" s="240">
        <v>1</v>
      </c>
      <c r="I339" s="241"/>
      <c r="J339" s="237"/>
      <c r="K339" s="237"/>
      <c r="L339" s="242"/>
      <c r="M339" s="243"/>
      <c r="N339" s="244"/>
      <c r="O339" s="244"/>
      <c r="P339" s="244"/>
      <c r="Q339" s="244"/>
      <c r="R339" s="244"/>
      <c r="S339" s="244"/>
      <c r="T339" s="245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46" t="s">
        <v>358</v>
      </c>
      <c r="AU339" s="246" t="s">
        <v>82</v>
      </c>
      <c r="AV339" s="13" t="s">
        <v>138</v>
      </c>
      <c r="AW339" s="13" t="s">
        <v>35</v>
      </c>
      <c r="AX339" s="13" t="s">
        <v>82</v>
      </c>
      <c r="AY339" s="246" t="s">
        <v>351</v>
      </c>
    </row>
    <row r="340" spans="1:65" s="2" customFormat="1" ht="21.75" customHeight="1">
      <c r="A340" s="38"/>
      <c r="B340" s="39"/>
      <c r="C340" s="247" t="s">
        <v>742</v>
      </c>
      <c r="D340" s="247" t="s">
        <v>612</v>
      </c>
      <c r="E340" s="248" t="s">
        <v>3094</v>
      </c>
      <c r="F340" s="249" t="s">
        <v>3095</v>
      </c>
      <c r="G340" s="250" t="s">
        <v>534</v>
      </c>
      <c r="H340" s="251">
        <v>1</v>
      </c>
      <c r="I340" s="252"/>
      <c r="J340" s="253">
        <f>ROUND(I340*H340,2)</f>
        <v>0</v>
      </c>
      <c r="K340" s="249" t="s">
        <v>28</v>
      </c>
      <c r="L340" s="254"/>
      <c r="M340" s="255" t="s">
        <v>28</v>
      </c>
      <c r="N340" s="256" t="s">
        <v>45</v>
      </c>
      <c r="O340" s="84"/>
      <c r="P340" s="221">
        <f>O340*H340</f>
        <v>0</v>
      </c>
      <c r="Q340" s="221">
        <v>0.0017</v>
      </c>
      <c r="R340" s="221">
        <f>Q340*H340</f>
        <v>0.0017</v>
      </c>
      <c r="S340" s="221">
        <v>0</v>
      </c>
      <c r="T340" s="222">
        <f>S340*H340</f>
        <v>0</v>
      </c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R340" s="223" t="s">
        <v>405</v>
      </c>
      <c r="AT340" s="223" t="s">
        <v>612</v>
      </c>
      <c r="AU340" s="223" t="s">
        <v>82</v>
      </c>
      <c r="AY340" s="17" t="s">
        <v>351</v>
      </c>
      <c r="BE340" s="224">
        <f>IF(N340="základní",J340,0)</f>
        <v>0</v>
      </c>
      <c r="BF340" s="224">
        <f>IF(N340="snížená",J340,0)</f>
        <v>0</v>
      </c>
      <c r="BG340" s="224">
        <f>IF(N340="zákl. přenesená",J340,0)</f>
        <v>0</v>
      </c>
      <c r="BH340" s="224">
        <f>IF(N340="sníž. přenesená",J340,0)</f>
        <v>0</v>
      </c>
      <c r="BI340" s="224">
        <f>IF(N340="nulová",J340,0)</f>
        <v>0</v>
      </c>
      <c r="BJ340" s="17" t="s">
        <v>82</v>
      </c>
      <c r="BK340" s="224">
        <f>ROUND(I340*H340,2)</f>
        <v>0</v>
      </c>
      <c r="BL340" s="17" t="s">
        <v>228</v>
      </c>
      <c r="BM340" s="223" t="s">
        <v>3096</v>
      </c>
    </row>
    <row r="341" spans="1:51" s="13" customFormat="1" ht="12">
      <c r="A341" s="13"/>
      <c r="B341" s="236"/>
      <c r="C341" s="237"/>
      <c r="D341" s="227" t="s">
        <v>358</v>
      </c>
      <c r="E341" s="238" t="s">
        <v>746</v>
      </c>
      <c r="F341" s="239" t="s">
        <v>3097</v>
      </c>
      <c r="G341" s="237"/>
      <c r="H341" s="240">
        <v>1</v>
      </c>
      <c r="I341" s="241"/>
      <c r="J341" s="237"/>
      <c r="K341" s="237"/>
      <c r="L341" s="242"/>
      <c r="M341" s="243"/>
      <c r="N341" s="244"/>
      <c r="O341" s="244"/>
      <c r="P341" s="244"/>
      <c r="Q341" s="244"/>
      <c r="R341" s="244"/>
      <c r="S341" s="244"/>
      <c r="T341" s="245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46" t="s">
        <v>358</v>
      </c>
      <c r="AU341" s="246" t="s">
        <v>82</v>
      </c>
      <c r="AV341" s="13" t="s">
        <v>138</v>
      </c>
      <c r="AW341" s="13" t="s">
        <v>35</v>
      </c>
      <c r="AX341" s="13" t="s">
        <v>74</v>
      </c>
      <c r="AY341" s="246" t="s">
        <v>351</v>
      </c>
    </row>
    <row r="342" spans="1:51" s="13" customFormat="1" ht="12">
      <c r="A342" s="13"/>
      <c r="B342" s="236"/>
      <c r="C342" s="237"/>
      <c r="D342" s="227" t="s">
        <v>358</v>
      </c>
      <c r="E342" s="238" t="s">
        <v>3098</v>
      </c>
      <c r="F342" s="239" t="s">
        <v>3099</v>
      </c>
      <c r="G342" s="237"/>
      <c r="H342" s="240">
        <v>1</v>
      </c>
      <c r="I342" s="241"/>
      <c r="J342" s="237"/>
      <c r="K342" s="237"/>
      <c r="L342" s="242"/>
      <c r="M342" s="243"/>
      <c r="N342" s="244"/>
      <c r="O342" s="244"/>
      <c r="P342" s="244"/>
      <c r="Q342" s="244"/>
      <c r="R342" s="244"/>
      <c r="S342" s="244"/>
      <c r="T342" s="245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46" t="s">
        <v>358</v>
      </c>
      <c r="AU342" s="246" t="s">
        <v>82</v>
      </c>
      <c r="AV342" s="13" t="s">
        <v>138</v>
      </c>
      <c r="AW342" s="13" t="s">
        <v>35</v>
      </c>
      <c r="AX342" s="13" t="s">
        <v>82</v>
      </c>
      <c r="AY342" s="246" t="s">
        <v>351</v>
      </c>
    </row>
    <row r="343" spans="1:65" s="2" customFormat="1" ht="16.5" customHeight="1">
      <c r="A343" s="38"/>
      <c r="B343" s="39"/>
      <c r="C343" s="212" t="s">
        <v>749</v>
      </c>
      <c r="D343" s="212" t="s">
        <v>352</v>
      </c>
      <c r="E343" s="213" t="s">
        <v>3100</v>
      </c>
      <c r="F343" s="214" t="s">
        <v>3101</v>
      </c>
      <c r="G343" s="215" t="s">
        <v>534</v>
      </c>
      <c r="H343" s="216">
        <v>1</v>
      </c>
      <c r="I343" s="217"/>
      <c r="J343" s="218">
        <f>ROUND(I343*H343,2)</f>
        <v>0</v>
      </c>
      <c r="K343" s="214" t="s">
        <v>28</v>
      </c>
      <c r="L343" s="44"/>
      <c r="M343" s="219" t="s">
        <v>28</v>
      </c>
      <c r="N343" s="220" t="s">
        <v>45</v>
      </c>
      <c r="O343" s="84"/>
      <c r="P343" s="221">
        <f>O343*H343</f>
        <v>0</v>
      </c>
      <c r="Q343" s="221">
        <v>9E-05</v>
      </c>
      <c r="R343" s="221">
        <f>Q343*H343</f>
        <v>9E-05</v>
      </c>
      <c r="S343" s="221">
        <v>0</v>
      </c>
      <c r="T343" s="222">
        <f>S343*H343</f>
        <v>0</v>
      </c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R343" s="223" t="s">
        <v>228</v>
      </c>
      <c r="AT343" s="223" t="s">
        <v>352</v>
      </c>
      <c r="AU343" s="223" t="s">
        <v>82</v>
      </c>
      <c r="AY343" s="17" t="s">
        <v>351</v>
      </c>
      <c r="BE343" s="224">
        <f>IF(N343="základní",J343,0)</f>
        <v>0</v>
      </c>
      <c r="BF343" s="224">
        <f>IF(N343="snížená",J343,0)</f>
        <v>0</v>
      </c>
      <c r="BG343" s="224">
        <f>IF(N343="zákl. přenesená",J343,0)</f>
        <v>0</v>
      </c>
      <c r="BH343" s="224">
        <f>IF(N343="sníž. přenesená",J343,0)</f>
        <v>0</v>
      </c>
      <c r="BI343" s="224">
        <f>IF(N343="nulová",J343,0)</f>
        <v>0</v>
      </c>
      <c r="BJ343" s="17" t="s">
        <v>82</v>
      </c>
      <c r="BK343" s="224">
        <f>ROUND(I343*H343,2)</f>
        <v>0</v>
      </c>
      <c r="BL343" s="17" t="s">
        <v>228</v>
      </c>
      <c r="BM343" s="223" t="s">
        <v>3102</v>
      </c>
    </row>
    <row r="344" spans="1:51" s="13" customFormat="1" ht="12">
      <c r="A344" s="13"/>
      <c r="B344" s="236"/>
      <c r="C344" s="237"/>
      <c r="D344" s="227" t="s">
        <v>358</v>
      </c>
      <c r="E344" s="238" t="s">
        <v>753</v>
      </c>
      <c r="F344" s="239" t="s">
        <v>3085</v>
      </c>
      <c r="G344" s="237"/>
      <c r="H344" s="240">
        <v>1</v>
      </c>
      <c r="I344" s="241"/>
      <c r="J344" s="237"/>
      <c r="K344" s="237"/>
      <c r="L344" s="242"/>
      <c r="M344" s="243"/>
      <c r="N344" s="244"/>
      <c r="O344" s="244"/>
      <c r="P344" s="244"/>
      <c r="Q344" s="244"/>
      <c r="R344" s="244"/>
      <c r="S344" s="244"/>
      <c r="T344" s="245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46" t="s">
        <v>358</v>
      </c>
      <c r="AU344" s="246" t="s">
        <v>82</v>
      </c>
      <c r="AV344" s="13" t="s">
        <v>138</v>
      </c>
      <c r="AW344" s="13" t="s">
        <v>35</v>
      </c>
      <c r="AX344" s="13" t="s">
        <v>74</v>
      </c>
      <c r="AY344" s="246" t="s">
        <v>351</v>
      </c>
    </row>
    <row r="345" spans="1:51" s="13" customFormat="1" ht="12">
      <c r="A345" s="13"/>
      <c r="B345" s="236"/>
      <c r="C345" s="237"/>
      <c r="D345" s="227" t="s">
        <v>358</v>
      </c>
      <c r="E345" s="238" t="s">
        <v>177</v>
      </c>
      <c r="F345" s="239" t="s">
        <v>3103</v>
      </c>
      <c r="G345" s="237"/>
      <c r="H345" s="240">
        <v>1</v>
      </c>
      <c r="I345" s="241"/>
      <c r="J345" s="237"/>
      <c r="K345" s="237"/>
      <c r="L345" s="242"/>
      <c r="M345" s="243"/>
      <c r="N345" s="244"/>
      <c r="O345" s="244"/>
      <c r="P345" s="244"/>
      <c r="Q345" s="244"/>
      <c r="R345" s="244"/>
      <c r="S345" s="244"/>
      <c r="T345" s="245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46" t="s">
        <v>358</v>
      </c>
      <c r="AU345" s="246" t="s">
        <v>82</v>
      </c>
      <c r="AV345" s="13" t="s">
        <v>138</v>
      </c>
      <c r="AW345" s="13" t="s">
        <v>35</v>
      </c>
      <c r="AX345" s="13" t="s">
        <v>82</v>
      </c>
      <c r="AY345" s="246" t="s">
        <v>351</v>
      </c>
    </row>
    <row r="346" spans="1:65" s="2" customFormat="1" ht="16.5" customHeight="1">
      <c r="A346" s="38"/>
      <c r="B346" s="39"/>
      <c r="C346" s="212" t="s">
        <v>723</v>
      </c>
      <c r="D346" s="212" t="s">
        <v>352</v>
      </c>
      <c r="E346" s="213" t="s">
        <v>3104</v>
      </c>
      <c r="F346" s="214" t="s">
        <v>3105</v>
      </c>
      <c r="G346" s="215" t="s">
        <v>612</v>
      </c>
      <c r="H346" s="216">
        <v>60.92</v>
      </c>
      <c r="I346" s="217"/>
      <c r="J346" s="218">
        <f>ROUND(I346*H346,2)</f>
        <v>0</v>
      </c>
      <c r="K346" s="214" t="s">
        <v>28</v>
      </c>
      <c r="L346" s="44"/>
      <c r="M346" s="219" t="s">
        <v>28</v>
      </c>
      <c r="N346" s="220" t="s">
        <v>45</v>
      </c>
      <c r="O346" s="84"/>
      <c r="P346" s="221">
        <f>O346*H346</f>
        <v>0</v>
      </c>
      <c r="Q346" s="221">
        <v>0</v>
      </c>
      <c r="R346" s="221">
        <f>Q346*H346</f>
        <v>0</v>
      </c>
      <c r="S346" s="221">
        <v>0</v>
      </c>
      <c r="T346" s="222">
        <f>S346*H346</f>
        <v>0</v>
      </c>
      <c r="U346" s="38"/>
      <c r="V346" s="38"/>
      <c r="W346" s="38"/>
      <c r="X346" s="38"/>
      <c r="Y346" s="38"/>
      <c r="Z346" s="38"/>
      <c r="AA346" s="38"/>
      <c r="AB346" s="38"/>
      <c r="AC346" s="38"/>
      <c r="AD346" s="38"/>
      <c r="AE346" s="38"/>
      <c r="AR346" s="223" t="s">
        <v>228</v>
      </c>
      <c r="AT346" s="223" t="s">
        <v>352</v>
      </c>
      <c r="AU346" s="223" t="s">
        <v>82</v>
      </c>
      <c r="AY346" s="17" t="s">
        <v>351</v>
      </c>
      <c r="BE346" s="224">
        <f>IF(N346="základní",J346,0)</f>
        <v>0</v>
      </c>
      <c r="BF346" s="224">
        <f>IF(N346="snížená",J346,0)</f>
        <v>0</v>
      </c>
      <c r="BG346" s="224">
        <f>IF(N346="zákl. přenesená",J346,0)</f>
        <v>0</v>
      </c>
      <c r="BH346" s="224">
        <f>IF(N346="sníž. přenesená",J346,0)</f>
        <v>0</v>
      </c>
      <c r="BI346" s="224">
        <f>IF(N346="nulová",J346,0)</f>
        <v>0</v>
      </c>
      <c r="BJ346" s="17" t="s">
        <v>82</v>
      </c>
      <c r="BK346" s="224">
        <f>ROUND(I346*H346,2)</f>
        <v>0</v>
      </c>
      <c r="BL346" s="17" t="s">
        <v>228</v>
      </c>
      <c r="BM346" s="223" t="s">
        <v>3106</v>
      </c>
    </row>
    <row r="347" spans="1:51" s="12" customFormat="1" ht="12">
      <c r="A347" s="12"/>
      <c r="B347" s="225"/>
      <c r="C347" s="226"/>
      <c r="D347" s="227" t="s">
        <v>358</v>
      </c>
      <c r="E347" s="228" t="s">
        <v>28</v>
      </c>
      <c r="F347" s="229" t="s">
        <v>3107</v>
      </c>
      <c r="G347" s="226"/>
      <c r="H347" s="228" t="s">
        <v>28</v>
      </c>
      <c r="I347" s="230"/>
      <c r="J347" s="226"/>
      <c r="K347" s="226"/>
      <c r="L347" s="231"/>
      <c r="M347" s="232"/>
      <c r="N347" s="233"/>
      <c r="O347" s="233"/>
      <c r="P347" s="233"/>
      <c r="Q347" s="233"/>
      <c r="R347" s="233"/>
      <c r="S347" s="233"/>
      <c r="T347" s="234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T347" s="235" t="s">
        <v>358</v>
      </c>
      <c r="AU347" s="235" t="s">
        <v>82</v>
      </c>
      <c r="AV347" s="12" t="s">
        <v>82</v>
      </c>
      <c r="AW347" s="12" t="s">
        <v>35</v>
      </c>
      <c r="AX347" s="12" t="s">
        <v>74</v>
      </c>
      <c r="AY347" s="235" t="s">
        <v>351</v>
      </c>
    </row>
    <row r="348" spans="1:51" s="13" customFormat="1" ht="12">
      <c r="A348" s="13"/>
      <c r="B348" s="236"/>
      <c r="C348" s="237"/>
      <c r="D348" s="227" t="s">
        <v>358</v>
      </c>
      <c r="E348" s="238" t="s">
        <v>761</v>
      </c>
      <c r="F348" s="239" t="s">
        <v>3108</v>
      </c>
      <c r="G348" s="237"/>
      <c r="H348" s="240">
        <v>60.92</v>
      </c>
      <c r="I348" s="241"/>
      <c r="J348" s="237"/>
      <c r="K348" s="237"/>
      <c r="L348" s="242"/>
      <c r="M348" s="243"/>
      <c r="N348" s="244"/>
      <c r="O348" s="244"/>
      <c r="P348" s="244"/>
      <c r="Q348" s="244"/>
      <c r="R348" s="244"/>
      <c r="S348" s="244"/>
      <c r="T348" s="245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46" t="s">
        <v>358</v>
      </c>
      <c r="AU348" s="246" t="s">
        <v>82</v>
      </c>
      <c r="AV348" s="13" t="s">
        <v>138</v>
      </c>
      <c r="AW348" s="13" t="s">
        <v>35</v>
      </c>
      <c r="AX348" s="13" t="s">
        <v>74</v>
      </c>
      <c r="AY348" s="246" t="s">
        <v>351</v>
      </c>
    </row>
    <row r="349" spans="1:51" s="13" customFormat="1" ht="12">
      <c r="A349" s="13"/>
      <c r="B349" s="236"/>
      <c r="C349" s="237"/>
      <c r="D349" s="227" t="s">
        <v>358</v>
      </c>
      <c r="E349" s="238" t="s">
        <v>3109</v>
      </c>
      <c r="F349" s="239" t="s">
        <v>3110</v>
      </c>
      <c r="G349" s="237"/>
      <c r="H349" s="240">
        <v>60.92</v>
      </c>
      <c r="I349" s="241"/>
      <c r="J349" s="237"/>
      <c r="K349" s="237"/>
      <c r="L349" s="242"/>
      <c r="M349" s="243"/>
      <c r="N349" s="244"/>
      <c r="O349" s="244"/>
      <c r="P349" s="244"/>
      <c r="Q349" s="244"/>
      <c r="R349" s="244"/>
      <c r="S349" s="244"/>
      <c r="T349" s="245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46" t="s">
        <v>358</v>
      </c>
      <c r="AU349" s="246" t="s">
        <v>82</v>
      </c>
      <c r="AV349" s="13" t="s">
        <v>138</v>
      </c>
      <c r="AW349" s="13" t="s">
        <v>35</v>
      </c>
      <c r="AX349" s="13" t="s">
        <v>82</v>
      </c>
      <c r="AY349" s="246" t="s">
        <v>351</v>
      </c>
    </row>
    <row r="350" spans="1:65" s="2" customFormat="1" ht="16.5" customHeight="1">
      <c r="A350" s="38"/>
      <c r="B350" s="39"/>
      <c r="C350" s="212" t="s">
        <v>763</v>
      </c>
      <c r="D350" s="212" t="s">
        <v>352</v>
      </c>
      <c r="E350" s="213" t="s">
        <v>3111</v>
      </c>
      <c r="F350" s="214" t="s">
        <v>3112</v>
      </c>
      <c r="G350" s="215" t="s">
        <v>612</v>
      </c>
      <c r="H350" s="216">
        <v>2.7</v>
      </c>
      <c r="I350" s="217"/>
      <c r="J350" s="218">
        <f>ROUND(I350*H350,2)</f>
        <v>0</v>
      </c>
      <c r="K350" s="214" t="s">
        <v>28</v>
      </c>
      <c r="L350" s="44"/>
      <c r="M350" s="219" t="s">
        <v>28</v>
      </c>
      <c r="N350" s="220" t="s">
        <v>45</v>
      </c>
      <c r="O350" s="84"/>
      <c r="P350" s="221">
        <f>O350*H350</f>
        <v>0</v>
      </c>
      <c r="Q350" s="221">
        <v>0</v>
      </c>
      <c r="R350" s="221">
        <f>Q350*H350</f>
        <v>0</v>
      </c>
      <c r="S350" s="221">
        <v>0</v>
      </c>
      <c r="T350" s="222">
        <f>S350*H350</f>
        <v>0</v>
      </c>
      <c r="U350" s="38"/>
      <c r="V350" s="38"/>
      <c r="W350" s="38"/>
      <c r="X350" s="38"/>
      <c r="Y350" s="38"/>
      <c r="Z350" s="38"/>
      <c r="AA350" s="38"/>
      <c r="AB350" s="38"/>
      <c r="AC350" s="38"/>
      <c r="AD350" s="38"/>
      <c r="AE350" s="38"/>
      <c r="AR350" s="223" t="s">
        <v>228</v>
      </c>
      <c r="AT350" s="223" t="s">
        <v>352</v>
      </c>
      <c r="AU350" s="223" t="s">
        <v>82</v>
      </c>
      <c r="AY350" s="17" t="s">
        <v>351</v>
      </c>
      <c r="BE350" s="224">
        <f>IF(N350="základní",J350,0)</f>
        <v>0</v>
      </c>
      <c r="BF350" s="224">
        <f>IF(N350="snížená",J350,0)</f>
        <v>0</v>
      </c>
      <c r="BG350" s="224">
        <f>IF(N350="zákl. přenesená",J350,0)</f>
        <v>0</v>
      </c>
      <c r="BH350" s="224">
        <f>IF(N350="sníž. přenesená",J350,0)</f>
        <v>0</v>
      </c>
      <c r="BI350" s="224">
        <f>IF(N350="nulová",J350,0)</f>
        <v>0</v>
      </c>
      <c r="BJ350" s="17" t="s">
        <v>82</v>
      </c>
      <c r="BK350" s="224">
        <f>ROUND(I350*H350,2)</f>
        <v>0</v>
      </c>
      <c r="BL350" s="17" t="s">
        <v>228</v>
      </c>
      <c r="BM350" s="223" t="s">
        <v>3113</v>
      </c>
    </row>
    <row r="351" spans="1:51" s="13" customFormat="1" ht="12">
      <c r="A351" s="13"/>
      <c r="B351" s="236"/>
      <c r="C351" s="237"/>
      <c r="D351" s="227" t="s">
        <v>358</v>
      </c>
      <c r="E351" s="238" t="s">
        <v>767</v>
      </c>
      <c r="F351" s="239" t="s">
        <v>3114</v>
      </c>
      <c r="G351" s="237"/>
      <c r="H351" s="240">
        <v>2.7</v>
      </c>
      <c r="I351" s="241"/>
      <c r="J351" s="237"/>
      <c r="K351" s="237"/>
      <c r="L351" s="242"/>
      <c r="M351" s="243"/>
      <c r="N351" s="244"/>
      <c r="O351" s="244"/>
      <c r="P351" s="244"/>
      <c r="Q351" s="244"/>
      <c r="R351" s="244"/>
      <c r="S351" s="244"/>
      <c r="T351" s="245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46" t="s">
        <v>358</v>
      </c>
      <c r="AU351" s="246" t="s">
        <v>82</v>
      </c>
      <c r="AV351" s="13" t="s">
        <v>138</v>
      </c>
      <c r="AW351" s="13" t="s">
        <v>35</v>
      </c>
      <c r="AX351" s="13" t="s">
        <v>74</v>
      </c>
      <c r="AY351" s="246" t="s">
        <v>351</v>
      </c>
    </row>
    <row r="352" spans="1:51" s="13" customFormat="1" ht="12">
      <c r="A352" s="13"/>
      <c r="B352" s="236"/>
      <c r="C352" s="237"/>
      <c r="D352" s="227" t="s">
        <v>358</v>
      </c>
      <c r="E352" s="238" t="s">
        <v>3115</v>
      </c>
      <c r="F352" s="239" t="s">
        <v>3116</v>
      </c>
      <c r="G352" s="237"/>
      <c r="H352" s="240">
        <v>2.7</v>
      </c>
      <c r="I352" s="241"/>
      <c r="J352" s="237"/>
      <c r="K352" s="237"/>
      <c r="L352" s="242"/>
      <c r="M352" s="243"/>
      <c r="N352" s="244"/>
      <c r="O352" s="244"/>
      <c r="P352" s="244"/>
      <c r="Q352" s="244"/>
      <c r="R352" s="244"/>
      <c r="S352" s="244"/>
      <c r="T352" s="245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46" t="s">
        <v>358</v>
      </c>
      <c r="AU352" s="246" t="s">
        <v>82</v>
      </c>
      <c r="AV352" s="13" t="s">
        <v>138</v>
      </c>
      <c r="AW352" s="13" t="s">
        <v>35</v>
      </c>
      <c r="AX352" s="13" t="s">
        <v>82</v>
      </c>
      <c r="AY352" s="246" t="s">
        <v>351</v>
      </c>
    </row>
    <row r="353" spans="1:65" s="2" customFormat="1" ht="21.75" customHeight="1">
      <c r="A353" s="38"/>
      <c r="B353" s="39"/>
      <c r="C353" s="212" t="s">
        <v>768</v>
      </c>
      <c r="D353" s="212" t="s">
        <v>352</v>
      </c>
      <c r="E353" s="213" t="s">
        <v>3117</v>
      </c>
      <c r="F353" s="214" t="s">
        <v>3118</v>
      </c>
      <c r="G353" s="215" t="s">
        <v>534</v>
      </c>
      <c r="H353" s="216">
        <v>3</v>
      </c>
      <c r="I353" s="217"/>
      <c r="J353" s="218">
        <f>ROUND(I353*H353,2)</f>
        <v>0</v>
      </c>
      <c r="K353" s="214" t="s">
        <v>28</v>
      </c>
      <c r="L353" s="44"/>
      <c r="M353" s="219" t="s">
        <v>28</v>
      </c>
      <c r="N353" s="220" t="s">
        <v>45</v>
      </c>
      <c r="O353" s="84"/>
      <c r="P353" s="221">
        <f>O353*H353</f>
        <v>0</v>
      </c>
      <c r="Q353" s="221">
        <v>0.00152</v>
      </c>
      <c r="R353" s="221">
        <f>Q353*H353</f>
        <v>0.00456</v>
      </c>
      <c r="S353" s="221">
        <v>0</v>
      </c>
      <c r="T353" s="222">
        <f>S353*H353</f>
        <v>0</v>
      </c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  <c r="AR353" s="223" t="s">
        <v>228</v>
      </c>
      <c r="AT353" s="223" t="s">
        <v>352</v>
      </c>
      <c r="AU353" s="223" t="s">
        <v>82</v>
      </c>
      <c r="AY353" s="17" t="s">
        <v>351</v>
      </c>
      <c r="BE353" s="224">
        <f>IF(N353="základní",J353,0)</f>
        <v>0</v>
      </c>
      <c r="BF353" s="224">
        <f>IF(N353="snížená",J353,0)</f>
        <v>0</v>
      </c>
      <c r="BG353" s="224">
        <f>IF(N353="zákl. přenesená",J353,0)</f>
        <v>0</v>
      </c>
      <c r="BH353" s="224">
        <f>IF(N353="sníž. přenesená",J353,0)</f>
        <v>0</v>
      </c>
      <c r="BI353" s="224">
        <f>IF(N353="nulová",J353,0)</f>
        <v>0</v>
      </c>
      <c r="BJ353" s="17" t="s">
        <v>82</v>
      </c>
      <c r="BK353" s="224">
        <f>ROUND(I353*H353,2)</f>
        <v>0</v>
      </c>
      <c r="BL353" s="17" t="s">
        <v>228</v>
      </c>
      <c r="BM353" s="223" t="s">
        <v>3119</v>
      </c>
    </row>
    <row r="354" spans="1:51" s="12" customFormat="1" ht="12">
      <c r="A354" s="12"/>
      <c r="B354" s="225"/>
      <c r="C354" s="226"/>
      <c r="D354" s="227" t="s">
        <v>358</v>
      </c>
      <c r="E354" s="228" t="s">
        <v>28</v>
      </c>
      <c r="F354" s="229" t="s">
        <v>3120</v>
      </c>
      <c r="G354" s="226"/>
      <c r="H354" s="228" t="s">
        <v>28</v>
      </c>
      <c r="I354" s="230"/>
      <c r="J354" s="226"/>
      <c r="K354" s="226"/>
      <c r="L354" s="231"/>
      <c r="M354" s="232"/>
      <c r="N354" s="233"/>
      <c r="O354" s="233"/>
      <c r="P354" s="233"/>
      <c r="Q354" s="233"/>
      <c r="R354" s="233"/>
      <c r="S354" s="233"/>
      <c r="T354" s="234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T354" s="235" t="s">
        <v>358</v>
      </c>
      <c r="AU354" s="235" t="s">
        <v>82</v>
      </c>
      <c r="AV354" s="12" t="s">
        <v>82</v>
      </c>
      <c r="AW354" s="12" t="s">
        <v>35</v>
      </c>
      <c r="AX354" s="12" t="s">
        <v>74</v>
      </c>
      <c r="AY354" s="235" t="s">
        <v>351</v>
      </c>
    </row>
    <row r="355" spans="1:51" s="13" customFormat="1" ht="12">
      <c r="A355" s="13"/>
      <c r="B355" s="236"/>
      <c r="C355" s="237"/>
      <c r="D355" s="227" t="s">
        <v>358</v>
      </c>
      <c r="E355" s="238" t="s">
        <v>772</v>
      </c>
      <c r="F355" s="239" t="s">
        <v>3121</v>
      </c>
      <c r="G355" s="237"/>
      <c r="H355" s="240">
        <v>3</v>
      </c>
      <c r="I355" s="241"/>
      <c r="J355" s="237"/>
      <c r="K355" s="237"/>
      <c r="L355" s="242"/>
      <c r="M355" s="243"/>
      <c r="N355" s="244"/>
      <c r="O355" s="244"/>
      <c r="P355" s="244"/>
      <c r="Q355" s="244"/>
      <c r="R355" s="244"/>
      <c r="S355" s="244"/>
      <c r="T355" s="245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46" t="s">
        <v>358</v>
      </c>
      <c r="AU355" s="246" t="s">
        <v>82</v>
      </c>
      <c r="AV355" s="13" t="s">
        <v>138</v>
      </c>
      <c r="AW355" s="13" t="s">
        <v>35</v>
      </c>
      <c r="AX355" s="13" t="s">
        <v>74</v>
      </c>
      <c r="AY355" s="246" t="s">
        <v>351</v>
      </c>
    </row>
    <row r="356" spans="1:51" s="13" customFormat="1" ht="12">
      <c r="A356" s="13"/>
      <c r="B356" s="236"/>
      <c r="C356" s="237"/>
      <c r="D356" s="227" t="s">
        <v>358</v>
      </c>
      <c r="E356" s="238" t="s">
        <v>3122</v>
      </c>
      <c r="F356" s="239" t="s">
        <v>3123</v>
      </c>
      <c r="G356" s="237"/>
      <c r="H356" s="240">
        <v>3</v>
      </c>
      <c r="I356" s="241"/>
      <c r="J356" s="237"/>
      <c r="K356" s="237"/>
      <c r="L356" s="242"/>
      <c r="M356" s="243"/>
      <c r="N356" s="244"/>
      <c r="O356" s="244"/>
      <c r="P356" s="244"/>
      <c r="Q356" s="244"/>
      <c r="R356" s="244"/>
      <c r="S356" s="244"/>
      <c r="T356" s="245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46" t="s">
        <v>358</v>
      </c>
      <c r="AU356" s="246" t="s">
        <v>82</v>
      </c>
      <c r="AV356" s="13" t="s">
        <v>138</v>
      </c>
      <c r="AW356" s="13" t="s">
        <v>35</v>
      </c>
      <c r="AX356" s="13" t="s">
        <v>82</v>
      </c>
      <c r="AY356" s="246" t="s">
        <v>351</v>
      </c>
    </row>
    <row r="357" spans="1:65" s="2" customFormat="1" ht="21.75" customHeight="1">
      <c r="A357" s="38"/>
      <c r="B357" s="39"/>
      <c r="C357" s="212" t="s">
        <v>775</v>
      </c>
      <c r="D357" s="212" t="s">
        <v>352</v>
      </c>
      <c r="E357" s="213" t="s">
        <v>3124</v>
      </c>
      <c r="F357" s="214" t="s">
        <v>3125</v>
      </c>
      <c r="G357" s="215" t="s">
        <v>534</v>
      </c>
      <c r="H357" s="216">
        <v>3</v>
      </c>
      <c r="I357" s="217"/>
      <c r="J357" s="218">
        <f>ROUND(I357*H357,2)</f>
        <v>0</v>
      </c>
      <c r="K357" s="214" t="s">
        <v>28</v>
      </c>
      <c r="L357" s="44"/>
      <c r="M357" s="219" t="s">
        <v>28</v>
      </c>
      <c r="N357" s="220" t="s">
        <v>45</v>
      </c>
      <c r="O357" s="84"/>
      <c r="P357" s="221">
        <f>O357*H357</f>
        <v>0</v>
      </c>
      <c r="Q357" s="221">
        <v>0.00152</v>
      </c>
      <c r="R357" s="221">
        <f>Q357*H357</f>
        <v>0.00456</v>
      </c>
      <c r="S357" s="221">
        <v>0</v>
      </c>
      <c r="T357" s="222">
        <f>S357*H357</f>
        <v>0</v>
      </c>
      <c r="U357" s="38"/>
      <c r="V357" s="38"/>
      <c r="W357" s="38"/>
      <c r="X357" s="38"/>
      <c r="Y357" s="38"/>
      <c r="Z357" s="38"/>
      <c r="AA357" s="38"/>
      <c r="AB357" s="38"/>
      <c r="AC357" s="38"/>
      <c r="AD357" s="38"/>
      <c r="AE357" s="38"/>
      <c r="AR357" s="223" t="s">
        <v>228</v>
      </c>
      <c r="AT357" s="223" t="s">
        <v>352</v>
      </c>
      <c r="AU357" s="223" t="s">
        <v>82</v>
      </c>
      <c r="AY357" s="17" t="s">
        <v>351</v>
      </c>
      <c r="BE357" s="224">
        <f>IF(N357="základní",J357,0)</f>
        <v>0</v>
      </c>
      <c r="BF357" s="224">
        <f>IF(N357="snížená",J357,0)</f>
        <v>0</v>
      </c>
      <c r="BG357" s="224">
        <f>IF(N357="zákl. přenesená",J357,0)</f>
        <v>0</v>
      </c>
      <c r="BH357" s="224">
        <f>IF(N357="sníž. přenesená",J357,0)</f>
        <v>0</v>
      </c>
      <c r="BI357" s="224">
        <f>IF(N357="nulová",J357,0)</f>
        <v>0</v>
      </c>
      <c r="BJ357" s="17" t="s">
        <v>82</v>
      </c>
      <c r="BK357" s="224">
        <f>ROUND(I357*H357,2)</f>
        <v>0</v>
      </c>
      <c r="BL357" s="17" t="s">
        <v>228</v>
      </c>
      <c r="BM357" s="223" t="s">
        <v>3126</v>
      </c>
    </row>
    <row r="358" spans="1:51" s="12" customFormat="1" ht="12">
      <c r="A358" s="12"/>
      <c r="B358" s="225"/>
      <c r="C358" s="226"/>
      <c r="D358" s="227" t="s">
        <v>358</v>
      </c>
      <c r="E358" s="228" t="s">
        <v>28</v>
      </c>
      <c r="F358" s="229" t="s">
        <v>3127</v>
      </c>
      <c r="G358" s="226"/>
      <c r="H358" s="228" t="s">
        <v>28</v>
      </c>
      <c r="I358" s="230"/>
      <c r="J358" s="226"/>
      <c r="K358" s="226"/>
      <c r="L358" s="231"/>
      <c r="M358" s="232"/>
      <c r="N358" s="233"/>
      <c r="O358" s="233"/>
      <c r="P358" s="233"/>
      <c r="Q358" s="233"/>
      <c r="R358" s="233"/>
      <c r="S358" s="233"/>
      <c r="T358" s="234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T358" s="235" t="s">
        <v>358</v>
      </c>
      <c r="AU358" s="235" t="s">
        <v>82</v>
      </c>
      <c r="AV358" s="12" t="s">
        <v>82</v>
      </c>
      <c r="AW358" s="12" t="s">
        <v>35</v>
      </c>
      <c r="AX358" s="12" t="s">
        <v>74</v>
      </c>
      <c r="AY358" s="235" t="s">
        <v>351</v>
      </c>
    </row>
    <row r="359" spans="1:51" s="13" customFormat="1" ht="12">
      <c r="A359" s="13"/>
      <c r="B359" s="236"/>
      <c r="C359" s="237"/>
      <c r="D359" s="227" t="s">
        <v>358</v>
      </c>
      <c r="E359" s="238" t="s">
        <v>779</v>
      </c>
      <c r="F359" s="239" t="s">
        <v>3128</v>
      </c>
      <c r="G359" s="237"/>
      <c r="H359" s="240">
        <v>3</v>
      </c>
      <c r="I359" s="241"/>
      <c r="J359" s="237"/>
      <c r="K359" s="237"/>
      <c r="L359" s="242"/>
      <c r="M359" s="243"/>
      <c r="N359" s="244"/>
      <c r="O359" s="244"/>
      <c r="P359" s="244"/>
      <c r="Q359" s="244"/>
      <c r="R359" s="244"/>
      <c r="S359" s="244"/>
      <c r="T359" s="245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46" t="s">
        <v>358</v>
      </c>
      <c r="AU359" s="246" t="s">
        <v>82</v>
      </c>
      <c r="AV359" s="13" t="s">
        <v>138</v>
      </c>
      <c r="AW359" s="13" t="s">
        <v>35</v>
      </c>
      <c r="AX359" s="13" t="s">
        <v>74</v>
      </c>
      <c r="AY359" s="246" t="s">
        <v>351</v>
      </c>
    </row>
    <row r="360" spans="1:51" s="13" customFormat="1" ht="12">
      <c r="A360" s="13"/>
      <c r="B360" s="236"/>
      <c r="C360" s="237"/>
      <c r="D360" s="227" t="s">
        <v>358</v>
      </c>
      <c r="E360" s="238" t="s">
        <v>3129</v>
      </c>
      <c r="F360" s="239" t="s">
        <v>3130</v>
      </c>
      <c r="G360" s="237"/>
      <c r="H360" s="240">
        <v>3</v>
      </c>
      <c r="I360" s="241"/>
      <c r="J360" s="237"/>
      <c r="K360" s="237"/>
      <c r="L360" s="242"/>
      <c r="M360" s="243"/>
      <c r="N360" s="244"/>
      <c r="O360" s="244"/>
      <c r="P360" s="244"/>
      <c r="Q360" s="244"/>
      <c r="R360" s="244"/>
      <c r="S360" s="244"/>
      <c r="T360" s="245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46" t="s">
        <v>358</v>
      </c>
      <c r="AU360" s="246" t="s">
        <v>82</v>
      </c>
      <c r="AV360" s="13" t="s">
        <v>138</v>
      </c>
      <c r="AW360" s="13" t="s">
        <v>35</v>
      </c>
      <c r="AX360" s="13" t="s">
        <v>82</v>
      </c>
      <c r="AY360" s="246" t="s">
        <v>351</v>
      </c>
    </row>
    <row r="361" spans="1:65" s="2" customFormat="1" ht="21.75" customHeight="1">
      <c r="A361" s="38"/>
      <c r="B361" s="39"/>
      <c r="C361" s="212" t="s">
        <v>781</v>
      </c>
      <c r="D361" s="212" t="s">
        <v>352</v>
      </c>
      <c r="E361" s="213" t="s">
        <v>3131</v>
      </c>
      <c r="F361" s="214" t="s">
        <v>3132</v>
      </c>
      <c r="G361" s="215" t="s">
        <v>534</v>
      </c>
      <c r="H361" s="216">
        <v>1</v>
      </c>
      <c r="I361" s="217"/>
      <c r="J361" s="218">
        <f>ROUND(I361*H361,2)</f>
        <v>0</v>
      </c>
      <c r="K361" s="214" t="s">
        <v>28</v>
      </c>
      <c r="L361" s="44"/>
      <c r="M361" s="219" t="s">
        <v>28</v>
      </c>
      <c r="N361" s="220" t="s">
        <v>45</v>
      </c>
      <c r="O361" s="84"/>
      <c r="P361" s="221">
        <f>O361*H361</f>
        <v>0</v>
      </c>
      <c r="Q361" s="221">
        <v>0.00102</v>
      </c>
      <c r="R361" s="221">
        <f>Q361*H361</f>
        <v>0.00102</v>
      </c>
      <c r="S361" s="221">
        <v>0</v>
      </c>
      <c r="T361" s="222">
        <f>S361*H361</f>
        <v>0</v>
      </c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38"/>
      <c r="AR361" s="223" t="s">
        <v>228</v>
      </c>
      <c r="AT361" s="223" t="s">
        <v>352</v>
      </c>
      <c r="AU361" s="223" t="s">
        <v>82</v>
      </c>
      <c r="AY361" s="17" t="s">
        <v>351</v>
      </c>
      <c r="BE361" s="224">
        <f>IF(N361="základní",J361,0)</f>
        <v>0</v>
      </c>
      <c r="BF361" s="224">
        <f>IF(N361="snížená",J361,0)</f>
        <v>0</v>
      </c>
      <c r="BG361" s="224">
        <f>IF(N361="zákl. přenesená",J361,0)</f>
        <v>0</v>
      </c>
      <c r="BH361" s="224">
        <f>IF(N361="sníž. přenesená",J361,0)</f>
        <v>0</v>
      </c>
      <c r="BI361" s="224">
        <f>IF(N361="nulová",J361,0)</f>
        <v>0</v>
      </c>
      <c r="BJ361" s="17" t="s">
        <v>82</v>
      </c>
      <c r="BK361" s="224">
        <f>ROUND(I361*H361,2)</f>
        <v>0</v>
      </c>
      <c r="BL361" s="17" t="s">
        <v>228</v>
      </c>
      <c r="BM361" s="223" t="s">
        <v>3133</v>
      </c>
    </row>
    <row r="362" spans="1:51" s="13" customFormat="1" ht="12">
      <c r="A362" s="13"/>
      <c r="B362" s="236"/>
      <c r="C362" s="237"/>
      <c r="D362" s="227" t="s">
        <v>358</v>
      </c>
      <c r="E362" s="238" t="s">
        <v>785</v>
      </c>
      <c r="F362" s="239" t="s">
        <v>3134</v>
      </c>
      <c r="G362" s="237"/>
      <c r="H362" s="240">
        <v>1</v>
      </c>
      <c r="I362" s="241"/>
      <c r="J362" s="237"/>
      <c r="K362" s="237"/>
      <c r="L362" s="242"/>
      <c r="M362" s="243"/>
      <c r="N362" s="244"/>
      <c r="O362" s="244"/>
      <c r="P362" s="244"/>
      <c r="Q362" s="244"/>
      <c r="R362" s="244"/>
      <c r="S362" s="244"/>
      <c r="T362" s="245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46" t="s">
        <v>358</v>
      </c>
      <c r="AU362" s="246" t="s">
        <v>82</v>
      </c>
      <c r="AV362" s="13" t="s">
        <v>138</v>
      </c>
      <c r="AW362" s="13" t="s">
        <v>35</v>
      </c>
      <c r="AX362" s="13" t="s">
        <v>74</v>
      </c>
      <c r="AY362" s="246" t="s">
        <v>351</v>
      </c>
    </row>
    <row r="363" spans="1:51" s="13" customFormat="1" ht="12">
      <c r="A363" s="13"/>
      <c r="B363" s="236"/>
      <c r="C363" s="237"/>
      <c r="D363" s="227" t="s">
        <v>358</v>
      </c>
      <c r="E363" s="238" t="s">
        <v>3135</v>
      </c>
      <c r="F363" s="239" t="s">
        <v>3136</v>
      </c>
      <c r="G363" s="237"/>
      <c r="H363" s="240">
        <v>1</v>
      </c>
      <c r="I363" s="241"/>
      <c r="J363" s="237"/>
      <c r="K363" s="237"/>
      <c r="L363" s="242"/>
      <c r="M363" s="243"/>
      <c r="N363" s="244"/>
      <c r="O363" s="244"/>
      <c r="P363" s="244"/>
      <c r="Q363" s="244"/>
      <c r="R363" s="244"/>
      <c r="S363" s="244"/>
      <c r="T363" s="245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46" t="s">
        <v>358</v>
      </c>
      <c r="AU363" s="246" t="s">
        <v>82</v>
      </c>
      <c r="AV363" s="13" t="s">
        <v>138</v>
      </c>
      <c r="AW363" s="13" t="s">
        <v>35</v>
      </c>
      <c r="AX363" s="13" t="s">
        <v>82</v>
      </c>
      <c r="AY363" s="246" t="s">
        <v>351</v>
      </c>
    </row>
    <row r="364" spans="1:65" s="2" customFormat="1" ht="21.75" customHeight="1">
      <c r="A364" s="38"/>
      <c r="B364" s="39"/>
      <c r="C364" s="247" t="s">
        <v>787</v>
      </c>
      <c r="D364" s="247" t="s">
        <v>612</v>
      </c>
      <c r="E364" s="248" t="s">
        <v>3137</v>
      </c>
      <c r="F364" s="249" t="s">
        <v>3138</v>
      </c>
      <c r="G364" s="250" t="s">
        <v>534</v>
      </c>
      <c r="H364" s="251">
        <v>1</v>
      </c>
      <c r="I364" s="252"/>
      <c r="J364" s="253">
        <f>ROUND(I364*H364,2)</f>
        <v>0</v>
      </c>
      <c r="K364" s="249" t="s">
        <v>28</v>
      </c>
      <c r="L364" s="254"/>
      <c r="M364" s="255" t="s">
        <v>28</v>
      </c>
      <c r="N364" s="256" t="s">
        <v>45</v>
      </c>
      <c r="O364" s="84"/>
      <c r="P364" s="221">
        <f>O364*H364</f>
        <v>0</v>
      </c>
      <c r="Q364" s="221">
        <v>0.00065</v>
      </c>
      <c r="R364" s="221">
        <f>Q364*H364</f>
        <v>0.00065</v>
      </c>
      <c r="S364" s="221">
        <v>0</v>
      </c>
      <c r="T364" s="222">
        <f>S364*H364</f>
        <v>0</v>
      </c>
      <c r="U364" s="38"/>
      <c r="V364" s="38"/>
      <c r="W364" s="38"/>
      <c r="X364" s="38"/>
      <c r="Y364" s="38"/>
      <c r="Z364" s="38"/>
      <c r="AA364" s="38"/>
      <c r="AB364" s="38"/>
      <c r="AC364" s="38"/>
      <c r="AD364" s="38"/>
      <c r="AE364" s="38"/>
      <c r="AR364" s="223" t="s">
        <v>405</v>
      </c>
      <c r="AT364" s="223" t="s">
        <v>612</v>
      </c>
      <c r="AU364" s="223" t="s">
        <v>82</v>
      </c>
      <c r="AY364" s="17" t="s">
        <v>351</v>
      </c>
      <c r="BE364" s="224">
        <f>IF(N364="základní",J364,0)</f>
        <v>0</v>
      </c>
      <c r="BF364" s="224">
        <f>IF(N364="snížená",J364,0)</f>
        <v>0</v>
      </c>
      <c r="BG364" s="224">
        <f>IF(N364="zákl. přenesená",J364,0)</f>
        <v>0</v>
      </c>
      <c r="BH364" s="224">
        <f>IF(N364="sníž. přenesená",J364,0)</f>
        <v>0</v>
      </c>
      <c r="BI364" s="224">
        <f>IF(N364="nulová",J364,0)</f>
        <v>0</v>
      </c>
      <c r="BJ364" s="17" t="s">
        <v>82</v>
      </c>
      <c r="BK364" s="224">
        <f>ROUND(I364*H364,2)</f>
        <v>0</v>
      </c>
      <c r="BL364" s="17" t="s">
        <v>228</v>
      </c>
      <c r="BM364" s="223" t="s">
        <v>3139</v>
      </c>
    </row>
    <row r="365" spans="1:51" s="13" customFormat="1" ht="12">
      <c r="A365" s="13"/>
      <c r="B365" s="236"/>
      <c r="C365" s="237"/>
      <c r="D365" s="227" t="s">
        <v>358</v>
      </c>
      <c r="E365" s="238" t="s">
        <v>791</v>
      </c>
      <c r="F365" s="239" t="s">
        <v>3140</v>
      </c>
      <c r="G365" s="237"/>
      <c r="H365" s="240">
        <v>1</v>
      </c>
      <c r="I365" s="241"/>
      <c r="J365" s="237"/>
      <c r="K365" s="237"/>
      <c r="L365" s="242"/>
      <c r="M365" s="243"/>
      <c r="N365" s="244"/>
      <c r="O365" s="244"/>
      <c r="P365" s="244"/>
      <c r="Q365" s="244"/>
      <c r="R365" s="244"/>
      <c r="S365" s="244"/>
      <c r="T365" s="245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46" t="s">
        <v>358</v>
      </c>
      <c r="AU365" s="246" t="s">
        <v>82</v>
      </c>
      <c r="AV365" s="13" t="s">
        <v>138</v>
      </c>
      <c r="AW365" s="13" t="s">
        <v>35</v>
      </c>
      <c r="AX365" s="13" t="s">
        <v>74</v>
      </c>
      <c r="AY365" s="246" t="s">
        <v>351</v>
      </c>
    </row>
    <row r="366" spans="1:51" s="13" customFormat="1" ht="12">
      <c r="A366" s="13"/>
      <c r="B366" s="236"/>
      <c r="C366" s="237"/>
      <c r="D366" s="227" t="s">
        <v>358</v>
      </c>
      <c r="E366" s="238" t="s">
        <v>178</v>
      </c>
      <c r="F366" s="239" t="s">
        <v>3141</v>
      </c>
      <c r="G366" s="237"/>
      <c r="H366" s="240">
        <v>1</v>
      </c>
      <c r="I366" s="241"/>
      <c r="J366" s="237"/>
      <c r="K366" s="237"/>
      <c r="L366" s="242"/>
      <c r="M366" s="243"/>
      <c r="N366" s="244"/>
      <c r="O366" s="244"/>
      <c r="P366" s="244"/>
      <c r="Q366" s="244"/>
      <c r="R366" s="244"/>
      <c r="S366" s="244"/>
      <c r="T366" s="245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46" t="s">
        <v>358</v>
      </c>
      <c r="AU366" s="246" t="s">
        <v>82</v>
      </c>
      <c r="AV366" s="13" t="s">
        <v>138</v>
      </c>
      <c r="AW366" s="13" t="s">
        <v>35</v>
      </c>
      <c r="AX366" s="13" t="s">
        <v>82</v>
      </c>
      <c r="AY366" s="246" t="s">
        <v>351</v>
      </c>
    </row>
    <row r="367" spans="1:65" s="2" customFormat="1" ht="21.75" customHeight="1">
      <c r="A367" s="38"/>
      <c r="B367" s="39"/>
      <c r="C367" s="212" t="s">
        <v>800</v>
      </c>
      <c r="D367" s="212" t="s">
        <v>352</v>
      </c>
      <c r="E367" s="213" t="s">
        <v>3142</v>
      </c>
      <c r="F367" s="214" t="s">
        <v>3143</v>
      </c>
      <c r="G367" s="215" t="s">
        <v>534</v>
      </c>
      <c r="H367" s="216">
        <v>3</v>
      </c>
      <c r="I367" s="217"/>
      <c r="J367" s="218">
        <f>ROUND(I367*H367,2)</f>
        <v>0</v>
      </c>
      <c r="K367" s="214" t="s">
        <v>28</v>
      </c>
      <c r="L367" s="44"/>
      <c r="M367" s="219" t="s">
        <v>28</v>
      </c>
      <c r="N367" s="220" t="s">
        <v>45</v>
      </c>
      <c r="O367" s="84"/>
      <c r="P367" s="221">
        <f>O367*H367</f>
        <v>0</v>
      </c>
      <c r="Q367" s="221">
        <v>0.00102</v>
      </c>
      <c r="R367" s="221">
        <f>Q367*H367</f>
        <v>0.0030600000000000002</v>
      </c>
      <c r="S367" s="221">
        <v>0</v>
      </c>
      <c r="T367" s="222">
        <f>S367*H367</f>
        <v>0</v>
      </c>
      <c r="U367" s="38"/>
      <c r="V367" s="38"/>
      <c r="W367" s="38"/>
      <c r="X367" s="38"/>
      <c r="Y367" s="38"/>
      <c r="Z367" s="38"/>
      <c r="AA367" s="38"/>
      <c r="AB367" s="38"/>
      <c r="AC367" s="38"/>
      <c r="AD367" s="38"/>
      <c r="AE367" s="38"/>
      <c r="AR367" s="223" t="s">
        <v>228</v>
      </c>
      <c r="AT367" s="223" t="s">
        <v>352</v>
      </c>
      <c r="AU367" s="223" t="s">
        <v>82</v>
      </c>
      <c r="AY367" s="17" t="s">
        <v>351</v>
      </c>
      <c r="BE367" s="224">
        <f>IF(N367="základní",J367,0)</f>
        <v>0</v>
      </c>
      <c r="BF367" s="224">
        <f>IF(N367="snížená",J367,0)</f>
        <v>0</v>
      </c>
      <c r="BG367" s="224">
        <f>IF(N367="zákl. přenesená",J367,0)</f>
        <v>0</v>
      </c>
      <c r="BH367" s="224">
        <f>IF(N367="sníž. přenesená",J367,0)</f>
        <v>0</v>
      </c>
      <c r="BI367" s="224">
        <f>IF(N367="nulová",J367,0)</f>
        <v>0</v>
      </c>
      <c r="BJ367" s="17" t="s">
        <v>82</v>
      </c>
      <c r="BK367" s="224">
        <f>ROUND(I367*H367,2)</f>
        <v>0</v>
      </c>
      <c r="BL367" s="17" t="s">
        <v>228</v>
      </c>
      <c r="BM367" s="223" t="s">
        <v>3144</v>
      </c>
    </row>
    <row r="368" spans="1:51" s="13" customFormat="1" ht="12">
      <c r="A368" s="13"/>
      <c r="B368" s="236"/>
      <c r="C368" s="237"/>
      <c r="D368" s="227" t="s">
        <v>358</v>
      </c>
      <c r="E368" s="238" t="s">
        <v>804</v>
      </c>
      <c r="F368" s="239" t="s">
        <v>3145</v>
      </c>
      <c r="G368" s="237"/>
      <c r="H368" s="240">
        <v>1</v>
      </c>
      <c r="I368" s="241"/>
      <c r="J368" s="237"/>
      <c r="K368" s="237"/>
      <c r="L368" s="242"/>
      <c r="M368" s="243"/>
      <c r="N368" s="244"/>
      <c r="O368" s="244"/>
      <c r="P368" s="244"/>
      <c r="Q368" s="244"/>
      <c r="R368" s="244"/>
      <c r="S368" s="244"/>
      <c r="T368" s="245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46" t="s">
        <v>358</v>
      </c>
      <c r="AU368" s="246" t="s">
        <v>82</v>
      </c>
      <c r="AV368" s="13" t="s">
        <v>138</v>
      </c>
      <c r="AW368" s="13" t="s">
        <v>35</v>
      </c>
      <c r="AX368" s="13" t="s">
        <v>74</v>
      </c>
      <c r="AY368" s="246" t="s">
        <v>351</v>
      </c>
    </row>
    <row r="369" spans="1:51" s="13" customFormat="1" ht="12">
      <c r="A369" s="13"/>
      <c r="B369" s="236"/>
      <c r="C369" s="237"/>
      <c r="D369" s="227" t="s">
        <v>358</v>
      </c>
      <c r="E369" s="238" t="s">
        <v>187</v>
      </c>
      <c r="F369" s="239" t="s">
        <v>3146</v>
      </c>
      <c r="G369" s="237"/>
      <c r="H369" s="240">
        <v>1</v>
      </c>
      <c r="I369" s="241"/>
      <c r="J369" s="237"/>
      <c r="K369" s="237"/>
      <c r="L369" s="242"/>
      <c r="M369" s="243"/>
      <c r="N369" s="244"/>
      <c r="O369" s="244"/>
      <c r="P369" s="244"/>
      <c r="Q369" s="244"/>
      <c r="R369" s="244"/>
      <c r="S369" s="244"/>
      <c r="T369" s="245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46" t="s">
        <v>358</v>
      </c>
      <c r="AU369" s="246" t="s">
        <v>82</v>
      </c>
      <c r="AV369" s="13" t="s">
        <v>138</v>
      </c>
      <c r="AW369" s="13" t="s">
        <v>35</v>
      </c>
      <c r="AX369" s="13" t="s">
        <v>74</v>
      </c>
      <c r="AY369" s="246" t="s">
        <v>351</v>
      </c>
    </row>
    <row r="370" spans="1:51" s="13" customFormat="1" ht="12">
      <c r="A370" s="13"/>
      <c r="B370" s="236"/>
      <c r="C370" s="237"/>
      <c r="D370" s="227" t="s">
        <v>358</v>
      </c>
      <c r="E370" s="238" t="s">
        <v>807</v>
      </c>
      <c r="F370" s="239" t="s">
        <v>3147</v>
      </c>
      <c r="G370" s="237"/>
      <c r="H370" s="240">
        <v>1</v>
      </c>
      <c r="I370" s="241"/>
      <c r="J370" s="237"/>
      <c r="K370" s="237"/>
      <c r="L370" s="242"/>
      <c r="M370" s="243"/>
      <c r="N370" s="244"/>
      <c r="O370" s="244"/>
      <c r="P370" s="244"/>
      <c r="Q370" s="244"/>
      <c r="R370" s="244"/>
      <c r="S370" s="244"/>
      <c r="T370" s="245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46" t="s">
        <v>358</v>
      </c>
      <c r="AU370" s="246" t="s">
        <v>82</v>
      </c>
      <c r="AV370" s="13" t="s">
        <v>138</v>
      </c>
      <c r="AW370" s="13" t="s">
        <v>35</v>
      </c>
      <c r="AX370" s="13" t="s">
        <v>74</v>
      </c>
      <c r="AY370" s="246" t="s">
        <v>351</v>
      </c>
    </row>
    <row r="371" spans="1:51" s="13" customFormat="1" ht="12">
      <c r="A371" s="13"/>
      <c r="B371" s="236"/>
      <c r="C371" s="237"/>
      <c r="D371" s="227" t="s">
        <v>358</v>
      </c>
      <c r="E371" s="238" t="s">
        <v>3148</v>
      </c>
      <c r="F371" s="239" t="s">
        <v>3149</v>
      </c>
      <c r="G371" s="237"/>
      <c r="H371" s="240">
        <v>3</v>
      </c>
      <c r="I371" s="241"/>
      <c r="J371" s="237"/>
      <c r="K371" s="237"/>
      <c r="L371" s="242"/>
      <c r="M371" s="243"/>
      <c r="N371" s="244"/>
      <c r="O371" s="244"/>
      <c r="P371" s="244"/>
      <c r="Q371" s="244"/>
      <c r="R371" s="244"/>
      <c r="S371" s="244"/>
      <c r="T371" s="245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46" t="s">
        <v>358</v>
      </c>
      <c r="AU371" s="246" t="s">
        <v>82</v>
      </c>
      <c r="AV371" s="13" t="s">
        <v>138</v>
      </c>
      <c r="AW371" s="13" t="s">
        <v>35</v>
      </c>
      <c r="AX371" s="13" t="s">
        <v>82</v>
      </c>
      <c r="AY371" s="246" t="s">
        <v>351</v>
      </c>
    </row>
    <row r="372" spans="1:65" s="2" customFormat="1" ht="21.75" customHeight="1">
      <c r="A372" s="38"/>
      <c r="B372" s="39"/>
      <c r="C372" s="212" t="s">
        <v>809</v>
      </c>
      <c r="D372" s="212" t="s">
        <v>352</v>
      </c>
      <c r="E372" s="213" t="s">
        <v>3150</v>
      </c>
      <c r="F372" s="214" t="s">
        <v>3151</v>
      </c>
      <c r="G372" s="215" t="s">
        <v>540</v>
      </c>
      <c r="H372" s="216">
        <v>0.307</v>
      </c>
      <c r="I372" s="217"/>
      <c r="J372" s="218">
        <f>ROUND(I372*H372,2)</f>
        <v>0</v>
      </c>
      <c r="K372" s="214" t="s">
        <v>28</v>
      </c>
      <c r="L372" s="44"/>
      <c r="M372" s="219" t="s">
        <v>28</v>
      </c>
      <c r="N372" s="220" t="s">
        <v>45</v>
      </c>
      <c r="O372" s="84"/>
      <c r="P372" s="221">
        <f>O372*H372</f>
        <v>0</v>
      </c>
      <c r="Q372" s="221">
        <v>0</v>
      </c>
      <c r="R372" s="221">
        <f>Q372*H372</f>
        <v>0</v>
      </c>
      <c r="S372" s="221">
        <v>0</v>
      </c>
      <c r="T372" s="222">
        <f>S372*H372</f>
        <v>0</v>
      </c>
      <c r="U372" s="38"/>
      <c r="V372" s="38"/>
      <c r="W372" s="38"/>
      <c r="X372" s="38"/>
      <c r="Y372" s="38"/>
      <c r="Z372" s="38"/>
      <c r="AA372" s="38"/>
      <c r="AB372" s="38"/>
      <c r="AC372" s="38"/>
      <c r="AD372" s="38"/>
      <c r="AE372" s="38"/>
      <c r="AR372" s="223" t="s">
        <v>228</v>
      </c>
      <c r="AT372" s="223" t="s">
        <v>352</v>
      </c>
      <c r="AU372" s="223" t="s">
        <v>82</v>
      </c>
      <c r="AY372" s="17" t="s">
        <v>351</v>
      </c>
      <c r="BE372" s="224">
        <f>IF(N372="základní",J372,0)</f>
        <v>0</v>
      </c>
      <c r="BF372" s="224">
        <f>IF(N372="snížená",J372,0)</f>
        <v>0</v>
      </c>
      <c r="BG372" s="224">
        <f>IF(N372="zákl. přenesená",J372,0)</f>
        <v>0</v>
      </c>
      <c r="BH372" s="224">
        <f>IF(N372="sníž. přenesená",J372,0)</f>
        <v>0</v>
      </c>
      <c r="BI372" s="224">
        <f>IF(N372="nulová",J372,0)</f>
        <v>0</v>
      </c>
      <c r="BJ372" s="17" t="s">
        <v>82</v>
      </c>
      <c r="BK372" s="224">
        <f>ROUND(I372*H372,2)</f>
        <v>0</v>
      </c>
      <c r="BL372" s="17" t="s">
        <v>228</v>
      </c>
      <c r="BM372" s="223" t="s">
        <v>3152</v>
      </c>
    </row>
    <row r="373" spans="1:63" s="11" customFormat="1" ht="25.9" customHeight="1">
      <c r="A373" s="11"/>
      <c r="B373" s="198"/>
      <c r="C373" s="199"/>
      <c r="D373" s="200" t="s">
        <v>73</v>
      </c>
      <c r="E373" s="201" t="s">
        <v>3153</v>
      </c>
      <c r="F373" s="201" t="s">
        <v>3154</v>
      </c>
      <c r="G373" s="199"/>
      <c r="H373" s="199"/>
      <c r="I373" s="202"/>
      <c r="J373" s="203">
        <f>BK373</f>
        <v>0</v>
      </c>
      <c r="K373" s="199"/>
      <c r="L373" s="204"/>
      <c r="M373" s="205"/>
      <c r="N373" s="206"/>
      <c r="O373" s="206"/>
      <c r="P373" s="207">
        <f>SUM(P374:P554)</f>
        <v>0</v>
      </c>
      <c r="Q373" s="206"/>
      <c r="R373" s="207">
        <f>SUM(R374:R554)</f>
        <v>0.11249709999999999</v>
      </c>
      <c r="S373" s="206"/>
      <c r="T373" s="208">
        <f>SUM(T374:T554)</f>
        <v>0</v>
      </c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R373" s="209" t="s">
        <v>228</v>
      </c>
      <c r="AT373" s="210" t="s">
        <v>73</v>
      </c>
      <c r="AU373" s="210" t="s">
        <v>74</v>
      </c>
      <c r="AY373" s="209" t="s">
        <v>351</v>
      </c>
      <c r="BK373" s="211">
        <f>SUM(BK374:BK554)</f>
        <v>0</v>
      </c>
    </row>
    <row r="374" spans="1:65" s="2" customFormat="1" ht="21.75" customHeight="1">
      <c r="A374" s="38"/>
      <c r="B374" s="39"/>
      <c r="C374" s="212" t="s">
        <v>818</v>
      </c>
      <c r="D374" s="212" t="s">
        <v>352</v>
      </c>
      <c r="E374" s="213" t="s">
        <v>3155</v>
      </c>
      <c r="F374" s="214" t="s">
        <v>3156</v>
      </c>
      <c r="G374" s="215" t="s">
        <v>612</v>
      </c>
      <c r="H374" s="216">
        <v>26.44</v>
      </c>
      <c r="I374" s="217"/>
      <c r="J374" s="218">
        <f>ROUND(I374*H374,2)</f>
        <v>0</v>
      </c>
      <c r="K374" s="214" t="s">
        <v>28</v>
      </c>
      <c r="L374" s="44"/>
      <c r="M374" s="219" t="s">
        <v>28</v>
      </c>
      <c r="N374" s="220" t="s">
        <v>45</v>
      </c>
      <c r="O374" s="84"/>
      <c r="P374" s="221">
        <f>O374*H374</f>
        <v>0</v>
      </c>
      <c r="Q374" s="221">
        <v>0.00028</v>
      </c>
      <c r="R374" s="221">
        <f>Q374*H374</f>
        <v>0.0074031999999999995</v>
      </c>
      <c r="S374" s="221">
        <v>0</v>
      </c>
      <c r="T374" s="222">
        <f>S374*H374</f>
        <v>0</v>
      </c>
      <c r="U374" s="38"/>
      <c r="V374" s="38"/>
      <c r="W374" s="38"/>
      <c r="X374" s="38"/>
      <c r="Y374" s="38"/>
      <c r="Z374" s="38"/>
      <c r="AA374" s="38"/>
      <c r="AB374" s="38"/>
      <c r="AC374" s="38"/>
      <c r="AD374" s="38"/>
      <c r="AE374" s="38"/>
      <c r="AR374" s="223" t="s">
        <v>228</v>
      </c>
      <c r="AT374" s="223" t="s">
        <v>352</v>
      </c>
      <c r="AU374" s="223" t="s">
        <v>82</v>
      </c>
      <c r="AY374" s="17" t="s">
        <v>351</v>
      </c>
      <c r="BE374" s="224">
        <f>IF(N374="základní",J374,0)</f>
        <v>0</v>
      </c>
      <c r="BF374" s="224">
        <f>IF(N374="snížená",J374,0)</f>
        <v>0</v>
      </c>
      <c r="BG374" s="224">
        <f>IF(N374="zákl. přenesená",J374,0)</f>
        <v>0</v>
      </c>
      <c r="BH374" s="224">
        <f>IF(N374="sníž. přenesená",J374,0)</f>
        <v>0</v>
      </c>
      <c r="BI374" s="224">
        <f>IF(N374="nulová",J374,0)</f>
        <v>0</v>
      </c>
      <c r="BJ374" s="17" t="s">
        <v>82</v>
      </c>
      <c r="BK374" s="224">
        <f>ROUND(I374*H374,2)</f>
        <v>0</v>
      </c>
      <c r="BL374" s="17" t="s">
        <v>228</v>
      </c>
      <c r="BM374" s="223" t="s">
        <v>3157</v>
      </c>
    </row>
    <row r="375" spans="1:51" s="12" customFormat="1" ht="12">
      <c r="A375" s="12"/>
      <c r="B375" s="225"/>
      <c r="C375" s="226"/>
      <c r="D375" s="227" t="s">
        <v>358</v>
      </c>
      <c r="E375" s="228" t="s">
        <v>28</v>
      </c>
      <c r="F375" s="229" t="s">
        <v>3158</v>
      </c>
      <c r="G375" s="226"/>
      <c r="H375" s="228" t="s">
        <v>28</v>
      </c>
      <c r="I375" s="230"/>
      <c r="J375" s="226"/>
      <c r="K375" s="226"/>
      <c r="L375" s="231"/>
      <c r="M375" s="232"/>
      <c r="N375" s="233"/>
      <c r="O375" s="233"/>
      <c r="P375" s="233"/>
      <c r="Q375" s="233"/>
      <c r="R375" s="233"/>
      <c r="S375" s="233"/>
      <c r="T375" s="234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T375" s="235" t="s">
        <v>358</v>
      </c>
      <c r="AU375" s="235" t="s">
        <v>82</v>
      </c>
      <c r="AV375" s="12" t="s">
        <v>82</v>
      </c>
      <c r="AW375" s="12" t="s">
        <v>35</v>
      </c>
      <c r="AX375" s="12" t="s">
        <v>74</v>
      </c>
      <c r="AY375" s="235" t="s">
        <v>351</v>
      </c>
    </row>
    <row r="376" spans="1:51" s="12" customFormat="1" ht="12">
      <c r="A376" s="12"/>
      <c r="B376" s="225"/>
      <c r="C376" s="226"/>
      <c r="D376" s="227" t="s">
        <v>358</v>
      </c>
      <c r="E376" s="228" t="s">
        <v>28</v>
      </c>
      <c r="F376" s="229" t="s">
        <v>3159</v>
      </c>
      <c r="G376" s="226"/>
      <c r="H376" s="228" t="s">
        <v>28</v>
      </c>
      <c r="I376" s="230"/>
      <c r="J376" s="226"/>
      <c r="K376" s="226"/>
      <c r="L376" s="231"/>
      <c r="M376" s="232"/>
      <c r="N376" s="233"/>
      <c r="O376" s="233"/>
      <c r="P376" s="233"/>
      <c r="Q376" s="233"/>
      <c r="R376" s="233"/>
      <c r="S376" s="233"/>
      <c r="T376" s="234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T376" s="235" t="s">
        <v>358</v>
      </c>
      <c r="AU376" s="235" t="s">
        <v>82</v>
      </c>
      <c r="AV376" s="12" t="s">
        <v>82</v>
      </c>
      <c r="AW376" s="12" t="s">
        <v>35</v>
      </c>
      <c r="AX376" s="12" t="s">
        <v>74</v>
      </c>
      <c r="AY376" s="235" t="s">
        <v>351</v>
      </c>
    </row>
    <row r="377" spans="1:51" s="13" customFormat="1" ht="12">
      <c r="A377" s="13"/>
      <c r="B377" s="236"/>
      <c r="C377" s="237"/>
      <c r="D377" s="227" t="s">
        <v>358</v>
      </c>
      <c r="E377" s="238" t="s">
        <v>822</v>
      </c>
      <c r="F377" s="239" t="s">
        <v>3160</v>
      </c>
      <c r="G377" s="237"/>
      <c r="H377" s="240">
        <v>12.88</v>
      </c>
      <c r="I377" s="241"/>
      <c r="J377" s="237"/>
      <c r="K377" s="237"/>
      <c r="L377" s="242"/>
      <c r="M377" s="243"/>
      <c r="N377" s="244"/>
      <c r="O377" s="244"/>
      <c r="P377" s="244"/>
      <c r="Q377" s="244"/>
      <c r="R377" s="244"/>
      <c r="S377" s="244"/>
      <c r="T377" s="245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46" t="s">
        <v>358</v>
      </c>
      <c r="AU377" s="246" t="s">
        <v>82</v>
      </c>
      <c r="AV377" s="13" t="s">
        <v>138</v>
      </c>
      <c r="AW377" s="13" t="s">
        <v>35</v>
      </c>
      <c r="AX377" s="13" t="s">
        <v>74</v>
      </c>
      <c r="AY377" s="246" t="s">
        <v>351</v>
      </c>
    </row>
    <row r="378" spans="1:51" s="13" customFormat="1" ht="12">
      <c r="A378" s="13"/>
      <c r="B378" s="236"/>
      <c r="C378" s="237"/>
      <c r="D378" s="227" t="s">
        <v>358</v>
      </c>
      <c r="E378" s="238" t="s">
        <v>2752</v>
      </c>
      <c r="F378" s="239" t="s">
        <v>3161</v>
      </c>
      <c r="G378" s="237"/>
      <c r="H378" s="240">
        <v>13.56</v>
      </c>
      <c r="I378" s="241"/>
      <c r="J378" s="237"/>
      <c r="K378" s="237"/>
      <c r="L378" s="242"/>
      <c r="M378" s="243"/>
      <c r="N378" s="244"/>
      <c r="O378" s="244"/>
      <c r="P378" s="244"/>
      <c r="Q378" s="244"/>
      <c r="R378" s="244"/>
      <c r="S378" s="244"/>
      <c r="T378" s="245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46" t="s">
        <v>358</v>
      </c>
      <c r="AU378" s="246" t="s">
        <v>82</v>
      </c>
      <c r="AV378" s="13" t="s">
        <v>138</v>
      </c>
      <c r="AW378" s="13" t="s">
        <v>35</v>
      </c>
      <c r="AX378" s="13" t="s">
        <v>74</v>
      </c>
      <c r="AY378" s="246" t="s">
        <v>351</v>
      </c>
    </row>
    <row r="379" spans="1:51" s="13" customFormat="1" ht="12">
      <c r="A379" s="13"/>
      <c r="B379" s="236"/>
      <c r="C379" s="237"/>
      <c r="D379" s="227" t="s">
        <v>358</v>
      </c>
      <c r="E379" s="238" t="s">
        <v>3162</v>
      </c>
      <c r="F379" s="239" t="s">
        <v>3163</v>
      </c>
      <c r="G379" s="237"/>
      <c r="H379" s="240">
        <v>26.44</v>
      </c>
      <c r="I379" s="241"/>
      <c r="J379" s="237"/>
      <c r="K379" s="237"/>
      <c r="L379" s="242"/>
      <c r="M379" s="243"/>
      <c r="N379" s="244"/>
      <c r="O379" s="244"/>
      <c r="P379" s="244"/>
      <c r="Q379" s="244"/>
      <c r="R379" s="244"/>
      <c r="S379" s="244"/>
      <c r="T379" s="245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46" t="s">
        <v>358</v>
      </c>
      <c r="AU379" s="246" t="s">
        <v>82</v>
      </c>
      <c r="AV379" s="13" t="s">
        <v>138</v>
      </c>
      <c r="AW379" s="13" t="s">
        <v>35</v>
      </c>
      <c r="AX379" s="13" t="s">
        <v>82</v>
      </c>
      <c r="AY379" s="246" t="s">
        <v>351</v>
      </c>
    </row>
    <row r="380" spans="1:65" s="2" customFormat="1" ht="16.5" customHeight="1">
      <c r="A380" s="38"/>
      <c r="B380" s="39"/>
      <c r="C380" s="247" t="s">
        <v>824</v>
      </c>
      <c r="D380" s="247" t="s">
        <v>612</v>
      </c>
      <c r="E380" s="248" t="s">
        <v>3164</v>
      </c>
      <c r="F380" s="249" t="s">
        <v>3165</v>
      </c>
      <c r="G380" s="250" t="s">
        <v>612</v>
      </c>
      <c r="H380" s="251">
        <v>27.233</v>
      </c>
      <c r="I380" s="252"/>
      <c r="J380" s="253">
        <f>ROUND(I380*H380,2)</f>
        <v>0</v>
      </c>
      <c r="K380" s="249" t="s">
        <v>28</v>
      </c>
      <c r="L380" s="254"/>
      <c r="M380" s="255" t="s">
        <v>28</v>
      </c>
      <c r="N380" s="256" t="s">
        <v>45</v>
      </c>
      <c r="O380" s="84"/>
      <c r="P380" s="221">
        <f>O380*H380</f>
        <v>0</v>
      </c>
      <c r="Q380" s="221">
        <v>0.00013</v>
      </c>
      <c r="R380" s="221">
        <f>Q380*H380</f>
        <v>0.0035402899999999998</v>
      </c>
      <c r="S380" s="221">
        <v>0</v>
      </c>
      <c r="T380" s="222">
        <f>S380*H380</f>
        <v>0</v>
      </c>
      <c r="U380" s="38"/>
      <c r="V380" s="38"/>
      <c r="W380" s="38"/>
      <c r="X380" s="38"/>
      <c r="Y380" s="38"/>
      <c r="Z380" s="38"/>
      <c r="AA380" s="38"/>
      <c r="AB380" s="38"/>
      <c r="AC380" s="38"/>
      <c r="AD380" s="38"/>
      <c r="AE380" s="38"/>
      <c r="AR380" s="223" t="s">
        <v>405</v>
      </c>
      <c r="AT380" s="223" t="s">
        <v>612</v>
      </c>
      <c r="AU380" s="223" t="s">
        <v>82</v>
      </c>
      <c r="AY380" s="17" t="s">
        <v>351</v>
      </c>
      <c r="BE380" s="224">
        <f>IF(N380="základní",J380,0)</f>
        <v>0</v>
      </c>
      <c r="BF380" s="224">
        <f>IF(N380="snížená",J380,0)</f>
        <v>0</v>
      </c>
      <c r="BG380" s="224">
        <f>IF(N380="zákl. přenesená",J380,0)</f>
        <v>0</v>
      </c>
      <c r="BH380" s="224">
        <f>IF(N380="sníž. přenesená",J380,0)</f>
        <v>0</v>
      </c>
      <c r="BI380" s="224">
        <f>IF(N380="nulová",J380,0)</f>
        <v>0</v>
      </c>
      <c r="BJ380" s="17" t="s">
        <v>82</v>
      </c>
      <c r="BK380" s="224">
        <f>ROUND(I380*H380,2)</f>
        <v>0</v>
      </c>
      <c r="BL380" s="17" t="s">
        <v>228</v>
      </c>
      <c r="BM380" s="223" t="s">
        <v>3166</v>
      </c>
    </row>
    <row r="381" spans="1:51" s="12" customFormat="1" ht="12">
      <c r="A381" s="12"/>
      <c r="B381" s="225"/>
      <c r="C381" s="226"/>
      <c r="D381" s="227" t="s">
        <v>358</v>
      </c>
      <c r="E381" s="228" t="s">
        <v>28</v>
      </c>
      <c r="F381" s="229" t="s">
        <v>3167</v>
      </c>
      <c r="G381" s="226"/>
      <c r="H381" s="228" t="s">
        <v>28</v>
      </c>
      <c r="I381" s="230"/>
      <c r="J381" s="226"/>
      <c r="K381" s="226"/>
      <c r="L381" s="231"/>
      <c r="M381" s="232"/>
      <c r="N381" s="233"/>
      <c r="O381" s="233"/>
      <c r="P381" s="233"/>
      <c r="Q381" s="233"/>
      <c r="R381" s="233"/>
      <c r="S381" s="233"/>
      <c r="T381" s="234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T381" s="235" t="s">
        <v>358</v>
      </c>
      <c r="AU381" s="235" t="s">
        <v>82</v>
      </c>
      <c r="AV381" s="12" t="s">
        <v>82</v>
      </c>
      <c r="AW381" s="12" t="s">
        <v>35</v>
      </c>
      <c r="AX381" s="12" t="s">
        <v>74</v>
      </c>
      <c r="AY381" s="235" t="s">
        <v>351</v>
      </c>
    </row>
    <row r="382" spans="1:51" s="13" customFormat="1" ht="12">
      <c r="A382" s="13"/>
      <c r="B382" s="236"/>
      <c r="C382" s="237"/>
      <c r="D382" s="227" t="s">
        <v>358</v>
      </c>
      <c r="E382" s="238" t="s">
        <v>828</v>
      </c>
      <c r="F382" s="239" t="s">
        <v>3168</v>
      </c>
      <c r="G382" s="237"/>
      <c r="H382" s="240">
        <v>27.233</v>
      </c>
      <c r="I382" s="241"/>
      <c r="J382" s="237"/>
      <c r="K382" s="237"/>
      <c r="L382" s="242"/>
      <c r="M382" s="243"/>
      <c r="N382" s="244"/>
      <c r="O382" s="244"/>
      <c r="P382" s="244"/>
      <c r="Q382" s="244"/>
      <c r="R382" s="244"/>
      <c r="S382" s="244"/>
      <c r="T382" s="245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46" t="s">
        <v>358</v>
      </c>
      <c r="AU382" s="246" t="s">
        <v>82</v>
      </c>
      <c r="AV382" s="13" t="s">
        <v>138</v>
      </c>
      <c r="AW382" s="13" t="s">
        <v>35</v>
      </c>
      <c r="AX382" s="13" t="s">
        <v>74</v>
      </c>
      <c r="AY382" s="246" t="s">
        <v>351</v>
      </c>
    </row>
    <row r="383" spans="1:51" s="13" customFormat="1" ht="12">
      <c r="A383" s="13"/>
      <c r="B383" s="236"/>
      <c r="C383" s="237"/>
      <c r="D383" s="227" t="s">
        <v>358</v>
      </c>
      <c r="E383" s="238" t="s">
        <v>3169</v>
      </c>
      <c r="F383" s="239" t="s">
        <v>3170</v>
      </c>
      <c r="G383" s="237"/>
      <c r="H383" s="240">
        <v>27.233</v>
      </c>
      <c r="I383" s="241"/>
      <c r="J383" s="237"/>
      <c r="K383" s="237"/>
      <c r="L383" s="242"/>
      <c r="M383" s="243"/>
      <c r="N383" s="244"/>
      <c r="O383" s="244"/>
      <c r="P383" s="244"/>
      <c r="Q383" s="244"/>
      <c r="R383" s="244"/>
      <c r="S383" s="244"/>
      <c r="T383" s="245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46" t="s">
        <v>358</v>
      </c>
      <c r="AU383" s="246" t="s">
        <v>82</v>
      </c>
      <c r="AV383" s="13" t="s">
        <v>138</v>
      </c>
      <c r="AW383" s="13" t="s">
        <v>35</v>
      </c>
      <c r="AX383" s="13" t="s">
        <v>82</v>
      </c>
      <c r="AY383" s="246" t="s">
        <v>351</v>
      </c>
    </row>
    <row r="384" spans="1:65" s="2" customFormat="1" ht="21.75" customHeight="1">
      <c r="A384" s="38"/>
      <c r="B384" s="39"/>
      <c r="C384" s="212" t="s">
        <v>830</v>
      </c>
      <c r="D384" s="212" t="s">
        <v>352</v>
      </c>
      <c r="E384" s="213" t="s">
        <v>3171</v>
      </c>
      <c r="F384" s="214" t="s">
        <v>3172</v>
      </c>
      <c r="G384" s="215" t="s">
        <v>612</v>
      </c>
      <c r="H384" s="216">
        <v>41.01</v>
      </c>
      <c r="I384" s="217"/>
      <c r="J384" s="218">
        <f>ROUND(I384*H384,2)</f>
        <v>0</v>
      </c>
      <c r="K384" s="214" t="s">
        <v>28</v>
      </c>
      <c r="L384" s="44"/>
      <c r="M384" s="219" t="s">
        <v>28</v>
      </c>
      <c r="N384" s="220" t="s">
        <v>45</v>
      </c>
      <c r="O384" s="84"/>
      <c r="P384" s="221">
        <f>O384*H384</f>
        <v>0</v>
      </c>
      <c r="Q384" s="221">
        <v>0.00029</v>
      </c>
      <c r="R384" s="221">
        <f>Q384*H384</f>
        <v>0.0118929</v>
      </c>
      <c r="S384" s="221">
        <v>0</v>
      </c>
      <c r="T384" s="222">
        <f>S384*H384</f>
        <v>0</v>
      </c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  <c r="AE384" s="38"/>
      <c r="AR384" s="223" t="s">
        <v>228</v>
      </c>
      <c r="AT384" s="223" t="s">
        <v>352</v>
      </c>
      <c r="AU384" s="223" t="s">
        <v>82</v>
      </c>
      <c r="AY384" s="17" t="s">
        <v>351</v>
      </c>
      <c r="BE384" s="224">
        <f>IF(N384="základní",J384,0)</f>
        <v>0</v>
      </c>
      <c r="BF384" s="224">
        <f>IF(N384="snížená",J384,0)</f>
        <v>0</v>
      </c>
      <c r="BG384" s="224">
        <f>IF(N384="zákl. přenesená",J384,0)</f>
        <v>0</v>
      </c>
      <c r="BH384" s="224">
        <f>IF(N384="sníž. přenesená",J384,0)</f>
        <v>0</v>
      </c>
      <c r="BI384" s="224">
        <f>IF(N384="nulová",J384,0)</f>
        <v>0</v>
      </c>
      <c r="BJ384" s="17" t="s">
        <v>82</v>
      </c>
      <c r="BK384" s="224">
        <f>ROUND(I384*H384,2)</f>
        <v>0</v>
      </c>
      <c r="BL384" s="17" t="s">
        <v>228</v>
      </c>
      <c r="BM384" s="223" t="s">
        <v>3173</v>
      </c>
    </row>
    <row r="385" spans="1:51" s="12" customFormat="1" ht="12">
      <c r="A385" s="12"/>
      <c r="B385" s="225"/>
      <c r="C385" s="226"/>
      <c r="D385" s="227" t="s">
        <v>358</v>
      </c>
      <c r="E385" s="228" t="s">
        <v>28</v>
      </c>
      <c r="F385" s="229" t="s">
        <v>3174</v>
      </c>
      <c r="G385" s="226"/>
      <c r="H385" s="228" t="s">
        <v>28</v>
      </c>
      <c r="I385" s="230"/>
      <c r="J385" s="226"/>
      <c r="K385" s="226"/>
      <c r="L385" s="231"/>
      <c r="M385" s="232"/>
      <c r="N385" s="233"/>
      <c r="O385" s="233"/>
      <c r="P385" s="233"/>
      <c r="Q385" s="233"/>
      <c r="R385" s="233"/>
      <c r="S385" s="233"/>
      <c r="T385" s="234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T385" s="235" t="s">
        <v>358</v>
      </c>
      <c r="AU385" s="235" t="s">
        <v>82</v>
      </c>
      <c r="AV385" s="12" t="s">
        <v>82</v>
      </c>
      <c r="AW385" s="12" t="s">
        <v>35</v>
      </c>
      <c r="AX385" s="12" t="s">
        <v>74</v>
      </c>
      <c r="AY385" s="235" t="s">
        <v>351</v>
      </c>
    </row>
    <row r="386" spans="1:51" s="12" customFormat="1" ht="12">
      <c r="A386" s="12"/>
      <c r="B386" s="225"/>
      <c r="C386" s="226"/>
      <c r="D386" s="227" t="s">
        <v>358</v>
      </c>
      <c r="E386" s="228" t="s">
        <v>28</v>
      </c>
      <c r="F386" s="229" t="s">
        <v>3175</v>
      </c>
      <c r="G386" s="226"/>
      <c r="H386" s="228" t="s">
        <v>28</v>
      </c>
      <c r="I386" s="230"/>
      <c r="J386" s="226"/>
      <c r="K386" s="226"/>
      <c r="L386" s="231"/>
      <c r="M386" s="232"/>
      <c r="N386" s="233"/>
      <c r="O386" s="233"/>
      <c r="P386" s="233"/>
      <c r="Q386" s="233"/>
      <c r="R386" s="233"/>
      <c r="S386" s="233"/>
      <c r="T386" s="234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T386" s="235" t="s">
        <v>358</v>
      </c>
      <c r="AU386" s="235" t="s">
        <v>82</v>
      </c>
      <c r="AV386" s="12" t="s">
        <v>82</v>
      </c>
      <c r="AW386" s="12" t="s">
        <v>35</v>
      </c>
      <c r="AX386" s="12" t="s">
        <v>74</v>
      </c>
      <c r="AY386" s="235" t="s">
        <v>351</v>
      </c>
    </row>
    <row r="387" spans="1:51" s="13" customFormat="1" ht="12">
      <c r="A387" s="13"/>
      <c r="B387" s="236"/>
      <c r="C387" s="237"/>
      <c r="D387" s="227" t="s">
        <v>358</v>
      </c>
      <c r="E387" s="238" t="s">
        <v>834</v>
      </c>
      <c r="F387" s="239" t="s">
        <v>3176</v>
      </c>
      <c r="G387" s="237"/>
      <c r="H387" s="240">
        <v>17.98</v>
      </c>
      <c r="I387" s="241"/>
      <c r="J387" s="237"/>
      <c r="K387" s="237"/>
      <c r="L387" s="242"/>
      <c r="M387" s="243"/>
      <c r="N387" s="244"/>
      <c r="O387" s="244"/>
      <c r="P387" s="244"/>
      <c r="Q387" s="244"/>
      <c r="R387" s="244"/>
      <c r="S387" s="244"/>
      <c r="T387" s="245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46" t="s">
        <v>358</v>
      </c>
      <c r="AU387" s="246" t="s">
        <v>82</v>
      </c>
      <c r="AV387" s="13" t="s">
        <v>138</v>
      </c>
      <c r="AW387" s="13" t="s">
        <v>35</v>
      </c>
      <c r="AX387" s="13" t="s">
        <v>74</v>
      </c>
      <c r="AY387" s="246" t="s">
        <v>351</v>
      </c>
    </row>
    <row r="388" spans="1:51" s="13" customFormat="1" ht="12">
      <c r="A388" s="13"/>
      <c r="B388" s="236"/>
      <c r="C388" s="237"/>
      <c r="D388" s="227" t="s">
        <v>358</v>
      </c>
      <c r="E388" s="238" t="s">
        <v>191</v>
      </c>
      <c r="F388" s="239" t="s">
        <v>3177</v>
      </c>
      <c r="G388" s="237"/>
      <c r="H388" s="240">
        <v>23.03</v>
      </c>
      <c r="I388" s="241"/>
      <c r="J388" s="237"/>
      <c r="K388" s="237"/>
      <c r="L388" s="242"/>
      <c r="M388" s="243"/>
      <c r="N388" s="244"/>
      <c r="O388" s="244"/>
      <c r="P388" s="244"/>
      <c r="Q388" s="244"/>
      <c r="R388" s="244"/>
      <c r="S388" s="244"/>
      <c r="T388" s="245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46" t="s">
        <v>358</v>
      </c>
      <c r="AU388" s="246" t="s">
        <v>82</v>
      </c>
      <c r="AV388" s="13" t="s">
        <v>138</v>
      </c>
      <c r="AW388" s="13" t="s">
        <v>35</v>
      </c>
      <c r="AX388" s="13" t="s">
        <v>74</v>
      </c>
      <c r="AY388" s="246" t="s">
        <v>351</v>
      </c>
    </row>
    <row r="389" spans="1:51" s="13" customFormat="1" ht="12">
      <c r="A389" s="13"/>
      <c r="B389" s="236"/>
      <c r="C389" s="237"/>
      <c r="D389" s="227" t="s">
        <v>358</v>
      </c>
      <c r="E389" s="238" t="s">
        <v>193</v>
      </c>
      <c r="F389" s="239" t="s">
        <v>3178</v>
      </c>
      <c r="G389" s="237"/>
      <c r="H389" s="240">
        <v>41.01</v>
      </c>
      <c r="I389" s="241"/>
      <c r="J389" s="237"/>
      <c r="K389" s="237"/>
      <c r="L389" s="242"/>
      <c r="M389" s="243"/>
      <c r="N389" s="244"/>
      <c r="O389" s="244"/>
      <c r="P389" s="244"/>
      <c r="Q389" s="244"/>
      <c r="R389" s="244"/>
      <c r="S389" s="244"/>
      <c r="T389" s="245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46" t="s">
        <v>358</v>
      </c>
      <c r="AU389" s="246" t="s">
        <v>82</v>
      </c>
      <c r="AV389" s="13" t="s">
        <v>138</v>
      </c>
      <c r="AW389" s="13" t="s">
        <v>35</v>
      </c>
      <c r="AX389" s="13" t="s">
        <v>82</v>
      </c>
      <c r="AY389" s="246" t="s">
        <v>351</v>
      </c>
    </row>
    <row r="390" spans="1:65" s="2" customFormat="1" ht="16.5" customHeight="1">
      <c r="A390" s="38"/>
      <c r="B390" s="39"/>
      <c r="C390" s="247" t="s">
        <v>841</v>
      </c>
      <c r="D390" s="247" t="s">
        <v>612</v>
      </c>
      <c r="E390" s="248" t="s">
        <v>3179</v>
      </c>
      <c r="F390" s="249" t="s">
        <v>3180</v>
      </c>
      <c r="G390" s="250" t="s">
        <v>612</v>
      </c>
      <c r="H390" s="251">
        <v>42.24</v>
      </c>
      <c r="I390" s="252"/>
      <c r="J390" s="253">
        <f>ROUND(I390*H390,2)</f>
        <v>0</v>
      </c>
      <c r="K390" s="249" t="s">
        <v>28</v>
      </c>
      <c r="L390" s="254"/>
      <c r="M390" s="255" t="s">
        <v>28</v>
      </c>
      <c r="N390" s="256" t="s">
        <v>45</v>
      </c>
      <c r="O390" s="84"/>
      <c r="P390" s="221">
        <f>O390*H390</f>
        <v>0</v>
      </c>
      <c r="Q390" s="221">
        <v>0.00018</v>
      </c>
      <c r="R390" s="221">
        <f>Q390*H390</f>
        <v>0.007603200000000001</v>
      </c>
      <c r="S390" s="221">
        <v>0</v>
      </c>
      <c r="T390" s="222">
        <f>S390*H390</f>
        <v>0</v>
      </c>
      <c r="U390" s="38"/>
      <c r="V390" s="38"/>
      <c r="W390" s="38"/>
      <c r="X390" s="38"/>
      <c r="Y390" s="38"/>
      <c r="Z390" s="38"/>
      <c r="AA390" s="38"/>
      <c r="AB390" s="38"/>
      <c r="AC390" s="38"/>
      <c r="AD390" s="38"/>
      <c r="AE390" s="38"/>
      <c r="AR390" s="223" t="s">
        <v>405</v>
      </c>
      <c r="AT390" s="223" t="s">
        <v>612</v>
      </c>
      <c r="AU390" s="223" t="s">
        <v>82</v>
      </c>
      <c r="AY390" s="17" t="s">
        <v>351</v>
      </c>
      <c r="BE390" s="224">
        <f>IF(N390="základní",J390,0)</f>
        <v>0</v>
      </c>
      <c r="BF390" s="224">
        <f>IF(N390="snížená",J390,0)</f>
        <v>0</v>
      </c>
      <c r="BG390" s="224">
        <f>IF(N390="zákl. přenesená",J390,0)</f>
        <v>0</v>
      </c>
      <c r="BH390" s="224">
        <f>IF(N390="sníž. přenesená",J390,0)</f>
        <v>0</v>
      </c>
      <c r="BI390" s="224">
        <f>IF(N390="nulová",J390,0)</f>
        <v>0</v>
      </c>
      <c r="BJ390" s="17" t="s">
        <v>82</v>
      </c>
      <c r="BK390" s="224">
        <f>ROUND(I390*H390,2)</f>
        <v>0</v>
      </c>
      <c r="BL390" s="17" t="s">
        <v>228</v>
      </c>
      <c r="BM390" s="223" t="s">
        <v>3181</v>
      </c>
    </row>
    <row r="391" spans="1:51" s="13" customFormat="1" ht="12">
      <c r="A391" s="13"/>
      <c r="B391" s="236"/>
      <c r="C391" s="237"/>
      <c r="D391" s="227" t="s">
        <v>358</v>
      </c>
      <c r="E391" s="238" t="s">
        <v>845</v>
      </c>
      <c r="F391" s="239" t="s">
        <v>3182</v>
      </c>
      <c r="G391" s="237"/>
      <c r="H391" s="240">
        <v>42.24</v>
      </c>
      <c r="I391" s="241"/>
      <c r="J391" s="237"/>
      <c r="K391" s="237"/>
      <c r="L391" s="242"/>
      <c r="M391" s="243"/>
      <c r="N391" s="244"/>
      <c r="O391" s="244"/>
      <c r="P391" s="244"/>
      <c r="Q391" s="244"/>
      <c r="R391" s="244"/>
      <c r="S391" s="244"/>
      <c r="T391" s="245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46" t="s">
        <v>358</v>
      </c>
      <c r="AU391" s="246" t="s">
        <v>82</v>
      </c>
      <c r="AV391" s="13" t="s">
        <v>138</v>
      </c>
      <c r="AW391" s="13" t="s">
        <v>35</v>
      </c>
      <c r="AX391" s="13" t="s">
        <v>74</v>
      </c>
      <c r="AY391" s="246" t="s">
        <v>351</v>
      </c>
    </row>
    <row r="392" spans="1:51" s="13" customFormat="1" ht="12">
      <c r="A392" s="13"/>
      <c r="B392" s="236"/>
      <c r="C392" s="237"/>
      <c r="D392" s="227" t="s">
        <v>358</v>
      </c>
      <c r="E392" s="238" t="s">
        <v>3183</v>
      </c>
      <c r="F392" s="239" t="s">
        <v>3184</v>
      </c>
      <c r="G392" s="237"/>
      <c r="H392" s="240">
        <v>42.24</v>
      </c>
      <c r="I392" s="241"/>
      <c r="J392" s="237"/>
      <c r="K392" s="237"/>
      <c r="L392" s="242"/>
      <c r="M392" s="243"/>
      <c r="N392" s="244"/>
      <c r="O392" s="244"/>
      <c r="P392" s="244"/>
      <c r="Q392" s="244"/>
      <c r="R392" s="244"/>
      <c r="S392" s="244"/>
      <c r="T392" s="245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T392" s="246" t="s">
        <v>358</v>
      </c>
      <c r="AU392" s="246" t="s">
        <v>82</v>
      </c>
      <c r="AV392" s="13" t="s">
        <v>138</v>
      </c>
      <c r="AW392" s="13" t="s">
        <v>35</v>
      </c>
      <c r="AX392" s="13" t="s">
        <v>82</v>
      </c>
      <c r="AY392" s="246" t="s">
        <v>351</v>
      </c>
    </row>
    <row r="393" spans="1:65" s="2" customFormat="1" ht="21.75" customHeight="1">
      <c r="A393" s="38"/>
      <c r="B393" s="39"/>
      <c r="C393" s="212" t="s">
        <v>847</v>
      </c>
      <c r="D393" s="212" t="s">
        <v>352</v>
      </c>
      <c r="E393" s="213" t="s">
        <v>3185</v>
      </c>
      <c r="F393" s="214" t="s">
        <v>3186</v>
      </c>
      <c r="G393" s="215" t="s">
        <v>612</v>
      </c>
      <c r="H393" s="216">
        <v>39.42</v>
      </c>
      <c r="I393" s="217"/>
      <c r="J393" s="218">
        <f>ROUND(I393*H393,2)</f>
        <v>0</v>
      </c>
      <c r="K393" s="214" t="s">
        <v>28</v>
      </c>
      <c r="L393" s="44"/>
      <c r="M393" s="219" t="s">
        <v>28</v>
      </c>
      <c r="N393" s="220" t="s">
        <v>45</v>
      </c>
      <c r="O393" s="84"/>
      <c r="P393" s="221">
        <f>O393*H393</f>
        <v>0</v>
      </c>
      <c r="Q393" s="221">
        <v>0.00029</v>
      </c>
      <c r="R393" s="221">
        <f>Q393*H393</f>
        <v>0.0114318</v>
      </c>
      <c r="S393" s="221">
        <v>0</v>
      </c>
      <c r="T393" s="222">
        <f>S393*H393</f>
        <v>0</v>
      </c>
      <c r="U393" s="38"/>
      <c r="V393" s="38"/>
      <c r="W393" s="38"/>
      <c r="X393" s="38"/>
      <c r="Y393" s="38"/>
      <c r="Z393" s="38"/>
      <c r="AA393" s="38"/>
      <c r="AB393" s="38"/>
      <c r="AC393" s="38"/>
      <c r="AD393" s="38"/>
      <c r="AE393" s="38"/>
      <c r="AR393" s="223" t="s">
        <v>228</v>
      </c>
      <c r="AT393" s="223" t="s">
        <v>352</v>
      </c>
      <c r="AU393" s="223" t="s">
        <v>82</v>
      </c>
      <c r="AY393" s="17" t="s">
        <v>351</v>
      </c>
      <c r="BE393" s="224">
        <f>IF(N393="základní",J393,0)</f>
        <v>0</v>
      </c>
      <c r="BF393" s="224">
        <f>IF(N393="snížená",J393,0)</f>
        <v>0</v>
      </c>
      <c r="BG393" s="224">
        <f>IF(N393="zákl. přenesená",J393,0)</f>
        <v>0</v>
      </c>
      <c r="BH393" s="224">
        <f>IF(N393="sníž. přenesená",J393,0)</f>
        <v>0</v>
      </c>
      <c r="BI393" s="224">
        <f>IF(N393="nulová",J393,0)</f>
        <v>0</v>
      </c>
      <c r="BJ393" s="17" t="s">
        <v>82</v>
      </c>
      <c r="BK393" s="224">
        <f>ROUND(I393*H393,2)</f>
        <v>0</v>
      </c>
      <c r="BL393" s="17" t="s">
        <v>228</v>
      </c>
      <c r="BM393" s="223" t="s">
        <v>3187</v>
      </c>
    </row>
    <row r="394" spans="1:51" s="12" customFormat="1" ht="12">
      <c r="A394" s="12"/>
      <c r="B394" s="225"/>
      <c r="C394" s="226"/>
      <c r="D394" s="227" t="s">
        <v>358</v>
      </c>
      <c r="E394" s="228" t="s">
        <v>28</v>
      </c>
      <c r="F394" s="229" t="s">
        <v>3188</v>
      </c>
      <c r="G394" s="226"/>
      <c r="H394" s="228" t="s">
        <v>28</v>
      </c>
      <c r="I394" s="230"/>
      <c r="J394" s="226"/>
      <c r="K394" s="226"/>
      <c r="L394" s="231"/>
      <c r="M394" s="232"/>
      <c r="N394" s="233"/>
      <c r="O394" s="233"/>
      <c r="P394" s="233"/>
      <c r="Q394" s="233"/>
      <c r="R394" s="233"/>
      <c r="S394" s="233"/>
      <c r="T394" s="234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T394" s="235" t="s">
        <v>358</v>
      </c>
      <c r="AU394" s="235" t="s">
        <v>82</v>
      </c>
      <c r="AV394" s="12" t="s">
        <v>82</v>
      </c>
      <c r="AW394" s="12" t="s">
        <v>35</v>
      </c>
      <c r="AX394" s="12" t="s">
        <v>74</v>
      </c>
      <c r="AY394" s="235" t="s">
        <v>351</v>
      </c>
    </row>
    <row r="395" spans="1:51" s="12" customFormat="1" ht="12">
      <c r="A395" s="12"/>
      <c r="B395" s="225"/>
      <c r="C395" s="226"/>
      <c r="D395" s="227" t="s">
        <v>358</v>
      </c>
      <c r="E395" s="228" t="s">
        <v>28</v>
      </c>
      <c r="F395" s="229" t="s">
        <v>3159</v>
      </c>
      <c r="G395" s="226"/>
      <c r="H395" s="228" t="s">
        <v>28</v>
      </c>
      <c r="I395" s="230"/>
      <c r="J395" s="226"/>
      <c r="K395" s="226"/>
      <c r="L395" s="231"/>
      <c r="M395" s="232"/>
      <c r="N395" s="233"/>
      <c r="O395" s="233"/>
      <c r="P395" s="233"/>
      <c r="Q395" s="233"/>
      <c r="R395" s="233"/>
      <c r="S395" s="233"/>
      <c r="T395" s="234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T395" s="235" t="s">
        <v>358</v>
      </c>
      <c r="AU395" s="235" t="s">
        <v>82</v>
      </c>
      <c r="AV395" s="12" t="s">
        <v>82</v>
      </c>
      <c r="AW395" s="12" t="s">
        <v>35</v>
      </c>
      <c r="AX395" s="12" t="s">
        <v>74</v>
      </c>
      <c r="AY395" s="235" t="s">
        <v>351</v>
      </c>
    </row>
    <row r="396" spans="1:51" s="13" customFormat="1" ht="12">
      <c r="A396" s="13"/>
      <c r="B396" s="236"/>
      <c r="C396" s="237"/>
      <c r="D396" s="227" t="s">
        <v>358</v>
      </c>
      <c r="E396" s="238" t="s">
        <v>851</v>
      </c>
      <c r="F396" s="239" t="s">
        <v>3189</v>
      </c>
      <c r="G396" s="237"/>
      <c r="H396" s="240">
        <v>23.05</v>
      </c>
      <c r="I396" s="241"/>
      <c r="J396" s="237"/>
      <c r="K396" s="237"/>
      <c r="L396" s="242"/>
      <c r="M396" s="243"/>
      <c r="N396" s="244"/>
      <c r="O396" s="244"/>
      <c r="P396" s="244"/>
      <c r="Q396" s="244"/>
      <c r="R396" s="244"/>
      <c r="S396" s="244"/>
      <c r="T396" s="245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246" t="s">
        <v>358</v>
      </c>
      <c r="AU396" s="246" t="s">
        <v>82</v>
      </c>
      <c r="AV396" s="13" t="s">
        <v>138</v>
      </c>
      <c r="AW396" s="13" t="s">
        <v>35</v>
      </c>
      <c r="AX396" s="13" t="s">
        <v>74</v>
      </c>
      <c r="AY396" s="246" t="s">
        <v>351</v>
      </c>
    </row>
    <row r="397" spans="1:51" s="13" customFormat="1" ht="12">
      <c r="A397" s="13"/>
      <c r="B397" s="236"/>
      <c r="C397" s="237"/>
      <c r="D397" s="227" t="s">
        <v>358</v>
      </c>
      <c r="E397" s="238" t="s">
        <v>197</v>
      </c>
      <c r="F397" s="239" t="s">
        <v>3190</v>
      </c>
      <c r="G397" s="237"/>
      <c r="H397" s="240">
        <v>16.37</v>
      </c>
      <c r="I397" s="241"/>
      <c r="J397" s="237"/>
      <c r="K397" s="237"/>
      <c r="L397" s="242"/>
      <c r="M397" s="243"/>
      <c r="N397" s="244"/>
      <c r="O397" s="244"/>
      <c r="P397" s="244"/>
      <c r="Q397" s="244"/>
      <c r="R397" s="244"/>
      <c r="S397" s="244"/>
      <c r="T397" s="245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246" t="s">
        <v>358</v>
      </c>
      <c r="AU397" s="246" t="s">
        <v>82</v>
      </c>
      <c r="AV397" s="13" t="s">
        <v>138</v>
      </c>
      <c r="AW397" s="13" t="s">
        <v>35</v>
      </c>
      <c r="AX397" s="13" t="s">
        <v>74</v>
      </c>
      <c r="AY397" s="246" t="s">
        <v>351</v>
      </c>
    </row>
    <row r="398" spans="1:51" s="13" customFormat="1" ht="12">
      <c r="A398" s="13"/>
      <c r="B398" s="236"/>
      <c r="C398" s="237"/>
      <c r="D398" s="227" t="s">
        <v>358</v>
      </c>
      <c r="E398" s="238" t="s">
        <v>854</v>
      </c>
      <c r="F398" s="239" t="s">
        <v>855</v>
      </c>
      <c r="G398" s="237"/>
      <c r="H398" s="240">
        <v>39.42</v>
      </c>
      <c r="I398" s="241"/>
      <c r="J398" s="237"/>
      <c r="K398" s="237"/>
      <c r="L398" s="242"/>
      <c r="M398" s="243"/>
      <c r="N398" s="244"/>
      <c r="O398" s="244"/>
      <c r="P398" s="244"/>
      <c r="Q398" s="244"/>
      <c r="R398" s="244"/>
      <c r="S398" s="244"/>
      <c r="T398" s="245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246" t="s">
        <v>358</v>
      </c>
      <c r="AU398" s="246" t="s">
        <v>82</v>
      </c>
      <c r="AV398" s="13" t="s">
        <v>138</v>
      </c>
      <c r="AW398" s="13" t="s">
        <v>35</v>
      </c>
      <c r="AX398" s="13" t="s">
        <v>82</v>
      </c>
      <c r="AY398" s="246" t="s">
        <v>351</v>
      </c>
    </row>
    <row r="399" spans="1:65" s="2" customFormat="1" ht="16.5" customHeight="1">
      <c r="A399" s="38"/>
      <c r="B399" s="39"/>
      <c r="C399" s="247" t="s">
        <v>856</v>
      </c>
      <c r="D399" s="247" t="s">
        <v>612</v>
      </c>
      <c r="E399" s="248" t="s">
        <v>3191</v>
      </c>
      <c r="F399" s="249" t="s">
        <v>3192</v>
      </c>
      <c r="G399" s="250" t="s">
        <v>612</v>
      </c>
      <c r="H399" s="251">
        <v>40.603</v>
      </c>
      <c r="I399" s="252"/>
      <c r="J399" s="253">
        <f>ROUND(I399*H399,2)</f>
        <v>0</v>
      </c>
      <c r="K399" s="249" t="s">
        <v>28</v>
      </c>
      <c r="L399" s="254"/>
      <c r="M399" s="255" t="s">
        <v>28</v>
      </c>
      <c r="N399" s="256" t="s">
        <v>45</v>
      </c>
      <c r="O399" s="84"/>
      <c r="P399" s="221">
        <f>O399*H399</f>
        <v>0</v>
      </c>
      <c r="Q399" s="221">
        <v>0.00027</v>
      </c>
      <c r="R399" s="221">
        <f>Q399*H399</f>
        <v>0.01096281</v>
      </c>
      <c r="S399" s="221">
        <v>0</v>
      </c>
      <c r="T399" s="222">
        <f>S399*H399</f>
        <v>0</v>
      </c>
      <c r="U399" s="38"/>
      <c r="V399" s="38"/>
      <c r="W399" s="38"/>
      <c r="X399" s="38"/>
      <c r="Y399" s="38"/>
      <c r="Z399" s="38"/>
      <c r="AA399" s="38"/>
      <c r="AB399" s="38"/>
      <c r="AC399" s="38"/>
      <c r="AD399" s="38"/>
      <c r="AE399" s="38"/>
      <c r="AR399" s="223" t="s">
        <v>405</v>
      </c>
      <c r="AT399" s="223" t="s">
        <v>612</v>
      </c>
      <c r="AU399" s="223" t="s">
        <v>82</v>
      </c>
      <c r="AY399" s="17" t="s">
        <v>351</v>
      </c>
      <c r="BE399" s="224">
        <f>IF(N399="základní",J399,0)</f>
        <v>0</v>
      </c>
      <c r="BF399" s="224">
        <f>IF(N399="snížená",J399,0)</f>
        <v>0</v>
      </c>
      <c r="BG399" s="224">
        <f>IF(N399="zákl. přenesená",J399,0)</f>
        <v>0</v>
      </c>
      <c r="BH399" s="224">
        <f>IF(N399="sníž. přenesená",J399,0)</f>
        <v>0</v>
      </c>
      <c r="BI399" s="224">
        <f>IF(N399="nulová",J399,0)</f>
        <v>0</v>
      </c>
      <c r="BJ399" s="17" t="s">
        <v>82</v>
      </c>
      <c r="BK399" s="224">
        <f>ROUND(I399*H399,2)</f>
        <v>0</v>
      </c>
      <c r="BL399" s="17" t="s">
        <v>228</v>
      </c>
      <c r="BM399" s="223" t="s">
        <v>3193</v>
      </c>
    </row>
    <row r="400" spans="1:51" s="13" customFormat="1" ht="12">
      <c r="A400" s="13"/>
      <c r="B400" s="236"/>
      <c r="C400" s="237"/>
      <c r="D400" s="227" t="s">
        <v>358</v>
      </c>
      <c r="E400" s="238" t="s">
        <v>860</v>
      </c>
      <c r="F400" s="239" t="s">
        <v>3194</v>
      </c>
      <c r="G400" s="237"/>
      <c r="H400" s="240">
        <v>40.603</v>
      </c>
      <c r="I400" s="241"/>
      <c r="J400" s="237"/>
      <c r="K400" s="237"/>
      <c r="L400" s="242"/>
      <c r="M400" s="243"/>
      <c r="N400" s="244"/>
      <c r="O400" s="244"/>
      <c r="P400" s="244"/>
      <c r="Q400" s="244"/>
      <c r="R400" s="244"/>
      <c r="S400" s="244"/>
      <c r="T400" s="245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T400" s="246" t="s">
        <v>358</v>
      </c>
      <c r="AU400" s="246" t="s">
        <v>82</v>
      </c>
      <c r="AV400" s="13" t="s">
        <v>138</v>
      </c>
      <c r="AW400" s="13" t="s">
        <v>35</v>
      </c>
      <c r="AX400" s="13" t="s">
        <v>74</v>
      </c>
      <c r="AY400" s="246" t="s">
        <v>351</v>
      </c>
    </row>
    <row r="401" spans="1:51" s="13" customFormat="1" ht="12">
      <c r="A401" s="13"/>
      <c r="B401" s="236"/>
      <c r="C401" s="237"/>
      <c r="D401" s="227" t="s">
        <v>358</v>
      </c>
      <c r="E401" s="238" t="s">
        <v>3195</v>
      </c>
      <c r="F401" s="239" t="s">
        <v>3196</v>
      </c>
      <c r="G401" s="237"/>
      <c r="H401" s="240">
        <v>40.603</v>
      </c>
      <c r="I401" s="241"/>
      <c r="J401" s="237"/>
      <c r="K401" s="237"/>
      <c r="L401" s="242"/>
      <c r="M401" s="243"/>
      <c r="N401" s="244"/>
      <c r="O401" s="244"/>
      <c r="P401" s="244"/>
      <c r="Q401" s="244"/>
      <c r="R401" s="244"/>
      <c r="S401" s="244"/>
      <c r="T401" s="245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246" t="s">
        <v>358</v>
      </c>
      <c r="AU401" s="246" t="s">
        <v>82</v>
      </c>
      <c r="AV401" s="13" t="s">
        <v>138</v>
      </c>
      <c r="AW401" s="13" t="s">
        <v>35</v>
      </c>
      <c r="AX401" s="13" t="s">
        <v>82</v>
      </c>
      <c r="AY401" s="246" t="s">
        <v>351</v>
      </c>
    </row>
    <row r="402" spans="1:65" s="2" customFormat="1" ht="21.75" customHeight="1">
      <c r="A402" s="38"/>
      <c r="B402" s="39"/>
      <c r="C402" s="212" t="s">
        <v>862</v>
      </c>
      <c r="D402" s="212" t="s">
        <v>352</v>
      </c>
      <c r="E402" s="213" t="s">
        <v>3197</v>
      </c>
      <c r="F402" s="214" t="s">
        <v>3198</v>
      </c>
      <c r="G402" s="215" t="s">
        <v>612</v>
      </c>
      <c r="H402" s="216">
        <v>1.3</v>
      </c>
      <c r="I402" s="217"/>
      <c r="J402" s="218">
        <f>ROUND(I402*H402,2)</f>
        <v>0</v>
      </c>
      <c r="K402" s="214" t="s">
        <v>28</v>
      </c>
      <c r="L402" s="44"/>
      <c r="M402" s="219" t="s">
        <v>28</v>
      </c>
      <c r="N402" s="220" t="s">
        <v>45</v>
      </c>
      <c r="O402" s="84"/>
      <c r="P402" s="221">
        <f>O402*H402</f>
        <v>0</v>
      </c>
      <c r="Q402" s="221">
        <v>0.00119</v>
      </c>
      <c r="R402" s="221">
        <f>Q402*H402</f>
        <v>0.0015470000000000002</v>
      </c>
      <c r="S402" s="221">
        <v>0</v>
      </c>
      <c r="T402" s="222">
        <f>S402*H402</f>
        <v>0</v>
      </c>
      <c r="U402" s="38"/>
      <c r="V402" s="38"/>
      <c r="W402" s="38"/>
      <c r="X402" s="38"/>
      <c r="Y402" s="38"/>
      <c r="Z402" s="38"/>
      <c r="AA402" s="38"/>
      <c r="AB402" s="38"/>
      <c r="AC402" s="38"/>
      <c r="AD402" s="38"/>
      <c r="AE402" s="38"/>
      <c r="AR402" s="223" t="s">
        <v>228</v>
      </c>
      <c r="AT402" s="223" t="s">
        <v>352</v>
      </c>
      <c r="AU402" s="223" t="s">
        <v>82</v>
      </c>
      <c r="AY402" s="17" t="s">
        <v>351</v>
      </c>
      <c r="BE402" s="224">
        <f>IF(N402="základní",J402,0)</f>
        <v>0</v>
      </c>
      <c r="BF402" s="224">
        <f>IF(N402="snížená",J402,0)</f>
        <v>0</v>
      </c>
      <c r="BG402" s="224">
        <f>IF(N402="zákl. přenesená",J402,0)</f>
        <v>0</v>
      </c>
      <c r="BH402" s="224">
        <f>IF(N402="sníž. přenesená",J402,0)</f>
        <v>0</v>
      </c>
      <c r="BI402" s="224">
        <f>IF(N402="nulová",J402,0)</f>
        <v>0</v>
      </c>
      <c r="BJ402" s="17" t="s">
        <v>82</v>
      </c>
      <c r="BK402" s="224">
        <f>ROUND(I402*H402,2)</f>
        <v>0</v>
      </c>
      <c r="BL402" s="17" t="s">
        <v>228</v>
      </c>
      <c r="BM402" s="223" t="s">
        <v>3199</v>
      </c>
    </row>
    <row r="403" spans="1:51" s="12" customFormat="1" ht="12">
      <c r="A403" s="12"/>
      <c r="B403" s="225"/>
      <c r="C403" s="226"/>
      <c r="D403" s="227" t="s">
        <v>358</v>
      </c>
      <c r="E403" s="228" t="s">
        <v>28</v>
      </c>
      <c r="F403" s="229" t="s">
        <v>3200</v>
      </c>
      <c r="G403" s="226"/>
      <c r="H403" s="228" t="s">
        <v>28</v>
      </c>
      <c r="I403" s="230"/>
      <c r="J403" s="226"/>
      <c r="K403" s="226"/>
      <c r="L403" s="231"/>
      <c r="M403" s="232"/>
      <c r="N403" s="233"/>
      <c r="O403" s="233"/>
      <c r="P403" s="233"/>
      <c r="Q403" s="233"/>
      <c r="R403" s="233"/>
      <c r="S403" s="233"/>
      <c r="T403" s="234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T403" s="235" t="s">
        <v>358</v>
      </c>
      <c r="AU403" s="235" t="s">
        <v>82</v>
      </c>
      <c r="AV403" s="12" t="s">
        <v>82</v>
      </c>
      <c r="AW403" s="12" t="s">
        <v>35</v>
      </c>
      <c r="AX403" s="12" t="s">
        <v>74</v>
      </c>
      <c r="AY403" s="235" t="s">
        <v>351</v>
      </c>
    </row>
    <row r="404" spans="1:51" s="13" customFormat="1" ht="12">
      <c r="A404" s="13"/>
      <c r="B404" s="236"/>
      <c r="C404" s="237"/>
      <c r="D404" s="227" t="s">
        <v>358</v>
      </c>
      <c r="E404" s="238" t="s">
        <v>865</v>
      </c>
      <c r="F404" s="239" t="s">
        <v>3201</v>
      </c>
      <c r="G404" s="237"/>
      <c r="H404" s="240">
        <v>1.3</v>
      </c>
      <c r="I404" s="241"/>
      <c r="J404" s="237"/>
      <c r="K404" s="237"/>
      <c r="L404" s="242"/>
      <c r="M404" s="243"/>
      <c r="N404" s="244"/>
      <c r="O404" s="244"/>
      <c r="P404" s="244"/>
      <c r="Q404" s="244"/>
      <c r="R404" s="244"/>
      <c r="S404" s="244"/>
      <c r="T404" s="245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T404" s="246" t="s">
        <v>358</v>
      </c>
      <c r="AU404" s="246" t="s">
        <v>82</v>
      </c>
      <c r="AV404" s="13" t="s">
        <v>138</v>
      </c>
      <c r="AW404" s="13" t="s">
        <v>35</v>
      </c>
      <c r="AX404" s="13" t="s">
        <v>74</v>
      </c>
      <c r="AY404" s="246" t="s">
        <v>351</v>
      </c>
    </row>
    <row r="405" spans="1:51" s="13" customFormat="1" ht="12">
      <c r="A405" s="13"/>
      <c r="B405" s="236"/>
      <c r="C405" s="237"/>
      <c r="D405" s="227" t="s">
        <v>358</v>
      </c>
      <c r="E405" s="238" t="s">
        <v>3202</v>
      </c>
      <c r="F405" s="239" t="s">
        <v>3203</v>
      </c>
      <c r="G405" s="237"/>
      <c r="H405" s="240">
        <v>1.3</v>
      </c>
      <c r="I405" s="241"/>
      <c r="J405" s="237"/>
      <c r="K405" s="237"/>
      <c r="L405" s="242"/>
      <c r="M405" s="243"/>
      <c r="N405" s="244"/>
      <c r="O405" s="244"/>
      <c r="P405" s="244"/>
      <c r="Q405" s="244"/>
      <c r="R405" s="244"/>
      <c r="S405" s="244"/>
      <c r="T405" s="245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T405" s="246" t="s">
        <v>358</v>
      </c>
      <c r="AU405" s="246" t="s">
        <v>82</v>
      </c>
      <c r="AV405" s="13" t="s">
        <v>138</v>
      </c>
      <c r="AW405" s="13" t="s">
        <v>35</v>
      </c>
      <c r="AX405" s="13" t="s">
        <v>82</v>
      </c>
      <c r="AY405" s="246" t="s">
        <v>351</v>
      </c>
    </row>
    <row r="406" spans="1:65" s="2" customFormat="1" ht="16.5" customHeight="1">
      <c r="A406" s="38"/>
      <c r="B406" s="39"/>
      <c r="C406" s="247" t="s">
        <v>867</v>
      </c>
      <c r="D406" s="247" t="s">
        <v>612</v>
      </c>
      <c r="E406" s="248" t="s">
        <v>3204</v>
      </c>
      <c r="F406" s="249" t="s">
        <v>3205</v>
      </c>
      <c r="G406" s="250" t="s">
        <v>612</v>
      </c>
      <c r="H406" s="251">
        <v>1.3</v>
      </c>
      <c r="I406" s="252"/>
      <c r="J406" s="253">
        <f>ROUND(I406*H406,2)</f>
        <v>0</v>
      </c>
      <c r="K406" s="249" t="s">
        <v>28</v>
      </c>
      <c r="L406" s="254"/>
      <c r="M406" s="255" t="s">
        <v>28</v>
      </c>
      <c r="N406" s="256" t="s">
        <v>45</v>
      </c>
      <c r="O406" s="84"/>
      <c r="P406" s="221">
        <f>O406*H406</f>
        <v>0</v>
      </c>
      <c r="Q406" s="221">
        <v>0.00059</v>
      </c>
      <c r="R406" s="221">
        <f>Q406*H406</f>
        <v>0.0007670000000000001</v>
      </c>
      <c r="S406" s="221">
        <v>0</v>
      </c>
      <c r="T406" s="222">
        <f>S406*H406</f>
        <v>0</v>
      </c>
      <c r="U406" s="38"/>
      <c r="V406" s="38"/>
      <c r="W406" s="38"/>
      <c r="X406" s="38"/>
      <c r="Y406" s="38"/>
      <c r="Z406" s="38"/>
      <c r="AA406" s="38"/>
      <c r="AB406" s="38"/>
      <c r="AC406" s="38"/>
      <c r="AD406" s="38"/>
      <c r="AE406" s="38"/>
      <c r="AR406" s="223" t="s">
        <v>405</v>
      </c>
      <c r="AT406" s="223" t="s">
        <v>612</v>
      </c>
      <c r="AU406" s="223" t="s">
        <v>82</v>
      </c>
      <c r="AY406" s="17" t="s">
        <v>351</v>
      </c>
      <c r="BE406" s="224">
        <f>IF(N406="základní",J406,0)</f>
        <v>0</v>
      </c>
      <c r="BF406" s="224">
        <f>IF(N406="snížená",J406,0)</f>
        <v>0</v>
      </c>
      <c r="BG406" s="224">
        <f>IF(N406="zákl. přenesená",J406,0)</f>
        <v>0</v>
      </c>
      <c r="BH406" s="224">
        <f>IF(N406="sníž. přenesená",J406,0)</f>
        <v>0</v>
      </c>
      <c r="BI406" s="224">
        <f>IF(N406="nulová",J406,0)</f>
        <v>0</v>
      </c>
      <c r="BJ406" s="17" t="s">
        <v>82</v>
      </c>
      <c r="BK406" s="224">
        <f>ROUND(I406*H406,2)</f>
        <v>0</v>
      </c>
      <c r="BL406" s="17" t="s">
        <v>228</v>
      </c>
      <c r="BM406" s="223" t="s">
        <v>3206</v>
      </c>
    </row>
    <row r="407" spans="1:51" s="12" customFormat="1" ht="12">
      <c r="A407" s="12"/>
      <c r="B407" s="225"/>
      <c r="C407" s="226"/>
      <c r="D407" s="227" t="s">
        <v>358</v>
      </c>
      <c r="E407" s="228" t="s">
        <v>28</v>
      </c>
      <c r="F407" s="229" t="s">
        <v>3200</v>
      </c>
      <c r="G407" s="226"/>
      <c r="H407" s="228" t="s">
        <v>28</v>
      </c>
      <c r="I407" s="230"/>
      <c r="J407" s="226"/>
      <c r="K407" s="226"/>
      <c r="L407" s="231"/>
      <c r="M407" s="232"/>
      <c r="N407" s="233"/>
      <c r="O407" s="233"/>
      <c r="P407" s="233"/>
      <c r="Q407" s="233"/>
      <c r="R407" s="233"/>
      <c r="S407" s="233"/>
      <c r="T407" s="234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T407" s="235" t="s">
        <v>358</v>
      </c>
      <c r="AU407" s="235" t="s">
        <v>82</v>
      </c>
      <c r="AV407" s="12" t="s">
        <v>82</v>
      </c>
      <c r="AW407" s="12" t="s">
        <v>35</v>
      </c>
      <c r="AX407" s="12" t="s">
        <v>74</v>
      </c>
      <c r="AY407" s="235" t="s">
        <v>351</v>
      </c>
    </row>
    <row r="408" spans="1:51" s="13" customFormat="1" ht="12">
      <c r="A408" s="13"/>
      <c r="B408" s="236"/>
      <c r="C408" s="237"/>
      <c r="D408" s="227" t="s">
        <v>358</v>
      </c>
      <c r="E408" s="238" t="s">
        <v>871</v>
      </c>
      <c r="F408" s="239" t="s">
        <v>3207</v>
      </c>
      <c r="G408" s="237"/>
      <c r="H408" s="240">
        <v>1.3</v>
      </c>
      <c r="I408" s="241"/>
      <c r="J408" s="237"/>
      <c r="K408" s="237"/>
      <c r="L408" s="242"/>
      <c r="M408" s="243"/>
      <c r="N408" s="244"/>
      <c r="O408" s="244"/>
      <c r="P408" s="244"/>
      <c r="Q408" s="244"/>
      <c r="R408" s="244"/>
      <c r="S408" s="244"/>
      <c r="T408" s="245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246" t="s">
        <v>358</v>
      </c>
      <c r="AU408" s="246" t="s">
        <v>82</v>
      </c>
      <c r="AV408" s="13" t="s">
        <v>138</v>
      </c>
      <c r="AW408" s="13" t="s">
        <v>35</v>
      </c>
      <c r="AX408" s="13" t="s">
        <v>74</v>
      </c>
      <c r="AY408" s="246" t="s">
        <v>351</v>
      </c>
    </row>
    <row r="409" spans="1:51" s="13" customFormat="1" ht="12">
      <c r="A409" s="13"/>
      <c r="B409" s="236"/>
      <c r="C409" s="237"/>
      <c r="D409" s="227" t="s">
        <v>358</v>
      </c>
      <c r="E409" s="238" t="s">
        <v>3208</v>
      </c>
      <c r="F409" s="239" t="s">
        <v>3209</v>
      </c>
      <c r="G409" s="237"/>
      <c r="H409" s="240">
        <v>1.3</v>
      </c>
      <c r="I409" s="241"/>
      <c r="J409" s="237"/>
      <c r="K409" s="237"/>
      <c r="L409" s="242"/>
      <c r="M409" s="243"/>
      <c r="N409" s="244"/>
      <c r="O409" s="244"/>
      <c r="P409" s="244"/>
      <c r="Q409" s="244"/>
      <c r="R409" s="244"/>
      <c r="S409" s="244"/>
      <c r="T409" s="245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246" t="s">
        <v>358</v>
      </c>
      <c r="AU409" s="246" t="s">
        <v>82</v>
      </c>
      <c r="AV409" s="13" t="s">
        <v>138</v>
      </c>
      <c r="AW409" s="13" t="s">
        <v>35</v>
      </c>
      <c r="AX409" s="13" t="s">
        <v>82</v>
      </c>
      <c r="AY409" s="246" t="s">
        <v>351</v>
      </c>
    </row>
    <row r="410" spans="1:65" s="2" customFormat="1" ht="21.75" customHeight="1">
      <c r="A410" s="38"/>
      <c r="B410" s="39"/>
      <c r="C410" s="212" t="s">
        <v>873</v>
      </c>
      <c r="D410" s="212" t="s">
        <v>352</v>
      </c>
      <c r="E410" s="213" t="s">
        <v>3210</v>
      </c>
      <c r="F410" s="214" t="s">
        <v>3211</v>
      </c>
      <c r="G410" s="215" t="s">
        <v>612</v>
      </c>
      <c r="H410" s="216">
        <v>7.91</v>
      </c>
      <c r="I410" s="217"/>
      <c r="J410" s="218">
        <f>ROUND(I410*H410,2)</f>
        <v>0</v>
      </c>
      <c r="K410" s="214" t="s">
        <v>28</v>
      </c>
      <c r="L410" s="44"/>
      <c r="M410" s="219" t="s">
        <v>28</v>
      </c>
      <c r="N410" s="220" t="s">
        <v>45</v>
      </c>
      <c r="O410" s="84"/>
      <c r="P410" s="221">
        <f>O410*H410</f>
        <v>0</v>
      </c>
      <c r="Q410" s="221">
        <v>5E-05</v>
      </c>
      <c r="R410" s="221">
        <f>Q410*H410</f>
        <v>0.0003955</v>
      </c>
      <c r="S410" s="221">
        <v>0</v>
      </c>
      <c r="T410" s="222">
        <f>S410*H410</f>
        <v>0</v>
      </c>
      <c r="U410" s="38"/>
      <c r="V410" s="38"/>
      <c r="W410" s="38"/>
      <c r="X410" s="38"/>
      <c r="Y410" s="38"/>
      <c r="Z410" s="38"/>
      <c r="AA410" s="38"/>
      <c r="AB410" s="38"/>
      <c r="AC410" s="38"/>
      <c r="AD410" s="38"/>
      <c r="AE410" s="38"/>
      <c r="AR410" s="223" t="s">
        <v>228</v>
      </c>
      <c r="AT410" s="223" t="s">
        <v>352</v>
      </c>
      <c r="AU410" s="223" t="s">
        <v>82</v>
      </c>
      <c r="AY410" s="17" t="s">
        <v>351</v>
      </c>
      <c r="BE410" s="224">
        <f>IF(N410="základní",J410,0)</f>
        <v>0</v>
      </c>
      <c r="BF410" s="224">
        <f>IF(N410="snížená",J410,0)</f>
        <v>0</v>
      </c>
      <c r="BG410" s="224">
        <f>IF(N410="zákl. přenesená",J410,0)</f>
        <v>0</v>
      </c>
      <c r="BH410" s="224">
        <f>IF(N410="sníž. přenesená",J410,0)</f>
        <v>0</v>
      </c>
      <c r="BI410" s="224">
        <f>IF(N410="nulová",J410,0)</f>
        <v>0</v>
      </c>
      <c r="BJ410" s="17" t="s">
        <v>82</v>
      </c>
      <c r="BK410" s="224">
        <f>ROUND(I410*H410,2)</f>
        <v>0</v>
      </c>
      <c r="BL410" s="17" t="s">
        <v>228</v>
      </c>
      <c r="BM410" s="223" t="s">
        <v>3212</v>
      </c>
    </row>
    <row r="411" spans="1:51" s="12" customFormat="1" ht="12">
      <c r="A411" s="12"/>
      <c r="B411" s="225"/>
      <c r="C411" s="226"/>
      <c r="D411" s="227" t="s">
        <v>358</v>
      </c>
      <c r="E411" s="228" t="s">
        <v>28</v>
      </c>
      <c r="F411" s="229" t="s">
        <v>3213</v>
      </c>
      <c r="G411" s="226"/>
      <c r="H411" s="228" t="s">
        <v>28</v>
      </c>
      <c r="I411" s="230"/>
      <c r="J411" s="226"/>
      <c r="K411" s="226"/>
      <c r="L411" s="231"/>
      <c r="M411" s="232"/>
      <c r="N411" s="233"/>
      <c r="O411" s="233"/>
      <c r="P411" s="233"/>
      <c r="Q411" s="233"/>
      <c r="R411" s="233"/>
      <c r="S411" s="233"/>
      <c r="T411" s="234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T411" s="235" t="s">
        <v>358</v>
      </c>
      <c r="AU411" s="235" t="s">
        <v>82</v>
      </c>
      <c r="AV411" s="12" t="s">
        <v>82</v>
      </c>
      <c r="AW411" s="12" t="s">
        <v>35</v>
      </c>
      <c r="AX411" s="12" t="s">
        <v>74</v>
      </c>
      <c r="AY411" s="235" t="s">
        <v>351</v>
      </c>
    </row>
    <row r="412" spans="1:51" s="13" customFormat="1" ht="12">
      <c r="A412" s="13"/>
      <c r="B412" s="236"/>
      <c r="C412" s="237"/>
      <c r="D412" s="227" t="s">
        <v>358</v>
      </c>
      <c r="E412" s="238" t="s">
        <v>28</v>
      </c>
      <c r="F412" s="239" t="s">
        <v>3214</v>
      </c>
      <c r="G412" s="237"/>
      <c r="H412" s="240">
        <v>0.5</v>
      </c>
      <c r="I412" s="241"/>
      <c r="J412" s="237"/>
      <c r="K412" s="237"/>
      <c r="L412" s="242"/>
      <c r="M412" s="243"/>
      <c r="N412" s="244"/>
      <c r="O412" s="244"/>
      <c r="P412" s="244"/>
      <c r="Q412" s="244"/>
      <c r="R412" s="244"/>
      <c r="S412" s="244"/>
      <c r="T412" s="245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T412" s="246" t="s">
        <v>358</v>
      </c>
      <c r="AU412" s="246" t="s">
        <v>82</v>
      </c>
      <c r="AV412" s="13" t="s">
        <v>138</v>
      </c>
      <c r="AW412" s="13" t="s">
        <v>35</v>
      </c>
      <c r="AX412" s="13" t="s">
        <v>74</v>
      </c>
      <c r="AY412" s="246" t="s">
        <v>351</v>
      </c>
    </row>
    <row r="413" spans="1:51" s="13" customFormat="1" ht="12">
      <c r="A413" s="13"/>
      <c r="B413" s="236"/>
      <c r="C413" s="237"/>
      <c r="D413" s="227" t="s">
        <v>358</v>
      </c>
      <c r="E413" s="238" t="s">
        <v>877</v>
      </c>
      <c r="F413" s="239" t="s">
        <v>3215</v>
      </c>
      <c r="G413" s="237"/>
      <c r="H413" s="240">
        <v>3.38</v>
      </c>
      <c r="I413" s="241"/>
      <c r="J413" s="237"/>
      <c r="K413" s="237"/>
      <c r="L413" s="242"/>
      <c r="M413" s="243"/>
      <c r="N413" s="244"/>
      <c r="O413" s="244"/>
      <c r="P413" s="244"/>
      <c r="Q413" s="244"/>
      <c r="R413" s="244"/>
      <c r="S413" s="244"/>
      <c r="T413" s="245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T413" s="246" t="s">
        <v>358</v>
      </c>
      <c r="AU413" s="246" t="s">
        <v>82</v>
      </c>
      <c r="AV413" s="13" t="s">
        <v>138</v>
      </c>
      <c r="AW413" s="13" t="s">
        <v>35</v>
      </c>
      <c r="AX413" s="13" t="s">
        <v>74</v>
      </c>
      <c r="AY413" s="246" t="s">
        <v>351</v>
      </c>
    </row>
    <row r="414" spans="1:51" s="13" customFormat="1" ht="12">
      <c r="A414" s="13"/>
      <c r="B414" s="236"/>
      <c r="C414" s="237"/>
      <c r="D414" s="227" t="s">
        <v>358</v>
      </c>
      <c r="E414" s="238" t="s">
        <v>2759</v>
      </c>
      <c r="F414" s="239" t="s">
        <v>3216</v>
      </c>
      <c r="G414" s="237"/>
      <c r="H414" s="240">
        <v>4.53</v>
      </c>
      <c r="I414" s="241"/>
      <c r="J414" s="237"/>
      <c r="K414" s="237"/>
      <c r="L414" s="242"/>
      <c r="M414" s="243"/>
      <c r="N414" s="244"/>
      <c r="O414" s="244"/>
      <c r="P414" s="244"/>
      <c r="Q414" s="244"/>
      <c r="R414" s="244"/>
      <c r="S414" s="244"/>
      <c r="T414" s="245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T414" s="246" t="s">
        <v>358</v>
      </c>
      <c r="AU414" s="246" t="s">
        <v>82</v>
      </c>
      <c r="AV414" s="13" t="s">
        <v>138</v>
      </c>
      <c r="AW414" s="13" t="s">
        <v>35</v>
      </c>
      <c r="AX414" s="13" t="s">
        <v>74</v>
      </c>
      <c r="AY414" s="246" t="s">
        <v>351</v>
      </c>
    </row>
    <row r="415" spans="1:51" s="13" customFormat="1" ht="12">
      <c r="A415" s="13"/>
      <c r="B415" s="236"/>
      <c r="C415" s="237"/>
      <c r="D415" s="227" t="s">
        <v>358</v>
      </c>
      <c r="E415" s="238" t="s">
        <v>3217</v>
      </c>
      <c r="F415" s="239" t="s">
        <v>3218</v>
      </c>
      <c r="G415" s="237"/>
      <c r="H415" s="240">
        <v>7.91</v>
      </c>
      <c r="I415" s="241"/>
      <c r="J415" s="237"/>
      <c r="K415" s="237"/>
      <c r="L415" s="242"/>
      <c r="M415" s="243"/>
      <c r="N415" s="244"/>
      <c r="O415" s="244"/>
      <c r="P415" s="244"/>
      <c r="Q415" s="244"/>
      <c r="R415" s="244"/>
      <c r="S415" s="244"/>
      <c r="T415" s="245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T415" s="246" t="s">
        <v>358</v>
      </c>
      <c r="AU415" s="246" t="s">
        <v>82</v>
      </c>
      <c r="AV415" s="13" t="s">
        <v>138</v>
      </c>
      <c r="AW415" s="13" t="s">
        <v>35</v>
      </c>
      <c r="AX415" s="13" t="s">
        <v>82</v>
      </c>
      <c r="AY415" s="246" t="s">
        <v>351</v>
      </c>
    </row>
    <row r="416" spans="1:65" s="2" customFormat="1" ht="21.75" customHeight="1">
      <c r="A416" s="38"/>
      <c r="B416" s="39"/>
      <c r="C416" s="212" t="s">
        <v>878</v>
      </c>
      <c r="D416" s="212" t="s">
        <v>352</v>
      </c>
      <c r="E416" s="213" t="s">
        <v>3219</v>
      </c>
      <c r="F416" s="214" t="s">
        <v>3220</v>
      </c>
      <c r="G416" s="215" t="s">
        <v>612</v>
      </c>
      <c r="H416" s="216">
        <v>15.92</v>
      </c>
      <c r="I416" s="217"/>
      <c r="J416" s="218">
        <f>ROUND(I416*H416,2)</f>
        <v>0</v>
      </c>
      <c r="K416" s="214" t="s">
        <v>28</v>
      </c>
      <c r="L416" s="44"/>
      <c r="M416" s="219" t="s">
        <v>28</v>
      </c>
      <c r="N416" s="220" t="s">
        <v>45</v>
      </c>
      <c r="O416" s="84"/>
      <c r="P416" s="221">
        <f>O416*H416</f>
        <v>0</v>
      </c>
      <c r="Q416" s="221">
        <v>7E-05</v>
      </c>
      <c r="R416" s="221">
        <f>Q416*H416</f>
        <v>0.0011144</v>
      </c>
      <c r="S416" s="221">
        <v>0</v>
      </c>
      <c r="T416" s="222">
        <f>S416*H416</f>
        <v>0</v>
      </c>
      <c r="U416" s="38"/>
      <c r="V416" s="38"/>
      <c r="W416" s="38"/>
      <c r="X416" s="38"/>
      <c r="Y416" s="38"/>
      <c r="Z416" s="38"/>
      <c r="AA416" s="38"/>
      <c r="AB416" s="38"/>
      <c r="AC416" s="38"/>
      <c r="AD416" s="38"/>
      <c r="AE416" s="38"/>
      <c r="AR416" s="223" t="s">
        <v>228</v>
      </c>
      <c r="AT416" s="223" t="s">
        <v>352</v>
      </c>
      <c r="AU416" s="223" t="s">
        <v>82</v>
      </c>
      <c r="AY416" s="17" t="s">
        <v>351</v>
      </c>
      <c r="BE416" s="224">
        <f>IF(N416="základní",J416,0)</f>
        <v>0</v>
      </c>
      <c r="BF416" s="224">
        <f>IF(N416="snížená",J416,0)</f>
        <v>0</v>
      </c>
      <c r="BG416" s="224">
        <f>IF(N416="zákl. přenesená",J416,0)</f>
        <v>0</v>
      </c>
      <c r="BH416" s="224">
        <f>IF(N416="sníž. přenesená",J416,0)</f>
        <v>0</v>
      </c>
      <c r="BI416" s="224">
        <f>IF(N416="nulová",J416,0)</f>
        <v>0</v>
      </c>
      <c r="BJ416" s="17" t="s">
        <v>82</v>
      </c>
      <c r="BK416" s="224">
        <f>ROUND(I416*H416,2)</f>
        <v>0</v>
      </c>
      <c r="BL416" s="17" t="s">
        <v>228</v>
      </c>
      <c r="BM416" s="223" t="s">
        <v>3221</v>
      </c>
    </row>
    <row r="417" spans="1:51" s="12" customFormat="1" ht="12">
      <c r="A417" s="12"/>
      <c r="B417" s="225"/>
      <c r="C417" s="226"/>
      <c r="D417" s="227" t="s">
        <v>358</v>
      </c>
      <c r="E417" s="228" t="s">
        <v>28</v>
      </c>
      <c r="F417" s="229" t="s">
        <v>3222</v>
      </c>
      <c r="G417" s="226"/>
      <c r="H417" s="228" t="s">
        <v>28</v>
      </c>
      <c r="I417" s="230"/>
      <c r="J417" s="226"/>
      <c r="K417" s="226"/>
      <c r="L417" s="231"/>
      <c r="M417" s="232"/>
      <c r="N417" s="233"/>
      <c r="O417" s="233"/>
      <c r="P417" s="233"/>
      <c r="Q417" s="233"/>
      <c r="R417" s="233"/>
      <c r="S417" s="233"/>
      <c r="T417" s="234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T417" s="235" t="s">
        <v>358</v>
      </c>
      <c r="AU417" s="235" t="s">
        <v>82</v>
      </c>
      <c r="AV417" s="12" t="s">
        <v>82</v>
      </c>
      <c r="AW417" s="12" t="s">
        <v>35</v>
      </c>
      <c r="AX417" s="12" t="s">
        <v>74</v>
      </c>
      <c r="AY417" s="235" t="s">
        <v>351</v>
      </c>
    </row>
    <row r="418" spans="1:51" s="13" customFormat="1" ht="12">
      <c r="A418" s="13"/>
      <c r="B418" s="236"/>
      <c r="C418" s="237"/>
      <c r="D418" s="227" t="s">
        <v>358</v>
      </c>
      <c r="E418" s="238" t="s">
        <v>28</v>
      </c>
      <c r="F418" s="239" t="s">
        <v>3223</v>
      </c>
      <c r="G418" s="237"/>
      <c r="H418" s="240">
        <v>0.75</v>
      </c>
      <c r="I418" s="241"/>
      <c r="J418" s="237"/>
      <c r="K418" s="237"/>
      <c r="L418" s="242"/>
      <c r="M418" s="243"/>
      <c r="N418" s="244"/>
      <c r="O418" s="244"/>
      <c r="P418" s="244"/>
      <c r="Q418" s="244"/>
      <c r="R418" s="244"/>
      <c r="S418" s="244"/>
      <c r="T418" s="245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46" t="s">
        <v>358</v>
      </c>
      <c r="AU418" s="246" t="s">
        <v>82</v>
      </c>
      <c r="AV418" s="13" t="s">
        <v>138</v>
      </c>
      <c r="AW418" s="13" t="s">
        <v>35</v>
      </c>
      <c r="AX418" s="13" t="s">
        <v>74</v>
      </c>
      <c r="AY418" s="246" t="s">
        <v>351</v>
      </c>
    </row>
    <row r="419" spans="1:51" s="13" customFormat="1" ht="12">
      <c r="A419" s="13"/>
      <c r="B419" s="236"/>
      <c r="C419" s="237"/>
      <c r="D419" s="227" t="s">
        <v>358</v>
      </c>
      <c r="E419" s="238" t="s">
        <v>882</v>
      </c>
      <c r="F419" s="239" t="s">
        <v>3224</v>
      </c>
      <c r="G419" s="237"/>
      <c r="H419" s="240">
        <v>3.8</v>
      </c>
      <c r="I419" s="241"/>
      <c r="J419" s="237"/>
      <c r="K419" s="237"/>
      <c r="L419" s="242"/>
      <c r="M419" s="243"/>
      <c r="N419" s="244"/>
      <c r="O419" s="244"/>
      <c r="P419" s="244"/>
      <c r="Q419" s="244"/>
      <c r="R419" s="244"/>
      <c r="S419" s="244"/>
      <c r="T419" s="245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T419" s="246" t="s">
        <v>358</v>
      </c>
      <c r="AU419" s="246" t="s">
        <v>82</v>
      </c>
      <c r="AV419" s="13" t="s">
        <v>138</v>
      </c>
      <c r="AW419" s="13" t="s">
        <v>35</v>
      </c>
      <c r="AX419" s="13" t="s">
        <v>74</v>
      </c>
      <c r="AY419" s="246" t="s">
        <v>351</v>
      </c>
    </row>
    <row r="420" spans="1:51" s="13" customFormat="1" ht="12">
      <c r="A420" s="13"/>
      <c r="B420" s="236"/>
      <c r="C420" s="237"/>
      <c r="D420" s="227" t="s">
        <v>358</v>
      </c>
      <c r="E420" s="238" t="s">
        <v>2761</v>
      </c>
      <c r="F420" s="239" t="s">
        <v>3225</v>
      </c>
      <c r="G420" s="237"/>
      <c r="H420" s="240">
        <v>1.9</v>
      </c>
      <c r="I420" s="241"/>
      <c r="J420" s="237"/>
      <c r="K420" s="237"/>
      <c r="L420" s="242"/>
      <c r="M420" s="243"/>
      <c r="N420" s="244"/>
      <c r="O420" s="244"/>
      <c r="P420" s="244"/>
      <c r="Q420" s="244"/>
      <c r="R420" s="244"/>
      <c r="S420" s="244"/>
      <c r="T420" s="245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T420" s="246" t="s">
        <v>358</v>
      </c>
      <c r="AU420" s="246" t="s">
        <v>82</v>
      </c>
      <c r="AV420" s="13" t="s">
        <v>138</v>
      </c>
      <c r="AW420" s="13" t="s">
        <v>35</v>
      </c>
      <c r="AX420" s="13" t="s">
        <v>74</v>
      </c>
      <c r="AY420" s="246" t="s">
        <v>351</v>
      </c>
    </row>
    <row r="421" spans="1:51" s="13" customFormat="1" ht="12">
      <c r="A421" s="13"/>
      <c r="B421" s="236"/>
      <c r="C421" s="237"/>
      <c r="D421" s="227" t="s">
        <v>358</v>
      </c>
      <c r="E421" s="238" t="s">
        <v>2764</v>
      </c>
      <c r="F421" s="239" t="s">
        <v>3226</v>
      </c>
      <c r="G421" s="237"/>
      <c r="H421" s="240">
        <v>0.43</v>
      </c>
      <c r="I421" s="241"/>
      <c r="J421" s="237"/>
      <c r="K421" s="237"/>
      <c r="L421" s="242"/>
      <c r="M421" s="243"/>
      <c r="N421" s="244"/>
      <c r="O421" s="244"/>
      <c r="P421" s="244"/>
      <c r="Q421" s="244"/>
      <c r="R421" s="244"/>
      <c r="S421" s="244"/>
      <c r="T421" s="245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T421" s="246" t="s">
        <v>358</v>
      </c>
      <c r="AU421" s="246" t="s">
        <v>82</v>
      </c>
      <c r="AV421" s="13" t="s">
        <v>138</v>
      </c>
      <c r="AW421" s="13" t="s">
        <v>35</v>
      </c>
      <c r="AX421" s="13" t="s">
        <v>74</v>
      </c>
      <c r="AY421" s="246" t="s">
        <v>351</v>
      </c>
    </row>
    <row r="422" spans="1:51" s="13" customFormat="1" ht="12">
      <c r="A422" s="13"/>
      <c r="B422" s="236"/>
      <c r="C422" s="237"/>
      <c r="D422" s="227" t="s">
        <v>358</v>
      </c>
      <c r="E422" s="238" t="s">
        <v>3227</v>
      </c>
      <c r="F422" s="239" t="s">
        <v>3228</v>
      </c>
      <c r="G422" s="237"/>
      <c r="H422" s="240">
        <v>6.13</v>
      </c>
      <c r="I422" s="241"/>
      <c r="J422" s="237"/>
      <c r="K422" s="237"/>
      <c r="L422" s="242"/>
      <c r="M422" s="243"/>
      <c r="N422" s="244"/>
      <c r="O422" s="244"/>
      <c r="P422" s="244"/>
      <c r="Q422" s="244"/>
      <c r="R422" s="244"/>
      <c r="S422" s="244"/>
      <c r="T422" s="245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T422" s="246" t="s">
        <v>358</v>
      </c>
      <c r="AU422" s="246" t="s">
        <v>82</v>
      </c>
      <c r="AV422" s="13" t="s">
        <v>138</v>
      </c>
      <c r="AW422" s="13" t="s">
        <v>35</v>
      </c>
      <c r="AX422" s="13" t="s">
        <v>74</v>
      </c>
      <c r="AY422" s="246" t="s">
        <v>351</v>
      </c>
    </row>
    <row r="423" spans="1:51" s="13" customFormat="1" ht="12">
      <c r="A423" s="13"/>
      <c r="B423" s="236"/>
      <c r="C423" s="237"/>
      <c r="D423" s="227" t="s">
        <v>358</v>
      </c>
      <c r="E423" s="238" t="s">
        <v>28</v>
      </c>
      <c r="F423" s="239" t="s">
        <v>3229</v>
      </c>
      <c r="G423" s="237"/>
      <c r="H423" s="240">
        <v>1</v>
      </c>
      <c r="I423" s="241"/>
      <c r="J423" s="237"/>
      <c r="K423" s="237"/>
      <c r="L423" s="242"/>
      <c r="M423" s="243"/>
      <c r="N423" s="244"/>
      <c r="O423" s="244"/>
      <c r="P423" s="244"/>
      <c r="Q423" s="244"/>
      <c r="R423" s="244"/>
      <c r="S423" s="244"/>
      <c r="T423" s="245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T423" s="246" t="s">
        <v>358</v>
      </c>
      <c r="AU423" s="246" t="s">
        <v>82</v>
      </c>
      <c r="AV423" s="13" t="s">
        <v>138</v>
      </c>
      <c r="AW423" s="13" t="s">
        <v>35</v>
      </c>
      <c r="AX423" s="13" t="s">
        <v>74</v>
      </c>
      <c r="AY423" s="246" t="s">
        <v>351</v>
      </c>
    </row>
    <row r="424" spans="1:51" s="13" customFormat="1" ht="12">
      <c r="A424" s="13"/>
      <c r="B424" s="236"/>
      <c r="C424" s="237"/>
      <c r="D424" s="227" t="s">
        <v>358</v>
      </c>
      <c r="E424" s="238" t="s">
        <v>2767</v>
      </c>
      <c r="F424" s="239" t="s">
        <v>3230</v>
      </c>
      <c r="G424" s="237"/>
      <c r="H424" s="240">
        <v>4.61</v>
      </c>
      <c r="I424" s="241"/>
      <c r="J424" s="237"/>
      <c r="K424" s="237"/>
      <c r="L424" s="242"/>
      <c r="M424" s="243"/>
      <c r="N424" s="244"/>
      <c r="O424" s="244"/>
      <c r="P424" s="244"/>
      <c r="Q424" s="244"/>
      <c r="R424" s="244"/>
      <c r="S424" s="244"/>
      <c r="T424" s="245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T424" s="246" t="s">
        <v>358</v>
      </c>
      <c r="AU424" s="246" t="s">
        <v>82</v>
      </c>
      <c r="AV424" s="13" t="s">
        <v>138</v>
      </c>
      <c r="AW424" s="13" t="s">
        <v>35</v>
      </c>
      <c r="AX424" s="13" t="s">
        <v>74</v>
      </c>
      <c r="AY424" s="246" t="s">
        <v>351</v>
      </c>
    </row>
    <row r="425" spans="1:51" s="13" customFormat="1" ht="12">
      <c r="A425" s="13"/>
      <c r="B425" s="236"/>
      <c r="C425" s="237"/>
      <c r="D425" s="227" t="s">
        <v>358</v>
      </c>
      <c r="E425" s="238" t="s">
        <v>2770</v>
      </c>
      <c r="F425" s="239" t="s">
        <v>3231</v>
      </c>
      <c r="G425" s="237"/>
      <c r="H425" s="240">
        <v>1.4</v>
      </c>
      <c r="I425" s="241"/>
      <c r="J425" s="237"/>
      <c r="K425" s="237"/>
      <c r="L425" s="242"/>
      <c r="M425" s="243"/>
      <c r="N425" s="244"/>
      <c r="O425" s="244"/>
      <c r="P425" s="244"/>
      <c r="Q425" s="244"/>
      <c r="R425" s="244"/>
      <c r="S425" s="244"/>
      <c r="T425" s="245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T425" s="246" t="s">
        <v>358</v>
      </c>
      <c r="AU425" s="246" t="s">
        <v>82</v>
      </c>
      <c r="AV425" s="13" t="s">
        <v>138</v>
      </c>
      <c r="AW425" s="13" t="s">
        <v>35</v>
      </c>
      <c r="AX425" s="13" t="s">
        <v>74</v>
      </c>
      <c r="AY425" s="246" t="s">
        <v>351</v>
      </c>
    </row>
    <row r="426" spans="1:51" s="13" customFormat="1" ht="12">
      <c r="A426" s="13"/>
      <c r="B426" s="236"/>
      <c r="C426" s="237"/>
      <c r="D426" s="227" t="s">
        <v>358</v>
      </c>
      <c r="E426" s="238" t="s">
        <v>2772</v>
      </c>
      <c r="F426" s="239" t="s">
        <v>3232</v>
      </c>
      <c r="G426" s="237"/>
      <c r="H426" s="240">
        <v>0.34</v>
      </c>
      <c r="I426" s="241"/>
      <c r="J426" s="237"/>
      <c r="K426" s="237"/>
      <c r="L426" s="242"/>
      <c r="M426" s="243"/>
      <c r="N426" s="244"/>
      <c r="O426" s="244"/>
      <c r="P426" s="244"/>
      <c r="Q426" s="244"/>
      <c r="R426" s="244"/>
      <c r="S426" s="244"/>
      <c r="T426" s="245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T426" s="246" t="s">
        <v>358</v>
      </c>
      <c r="AU426" s="246" t="s">
        <v>82</v>
      </c>
      <c r="AV426" s="13" t="s">
        <v>138</v>
      </c>
      <c r="AW426" s="13" t="s">
        <v>35</v>
      </c>
      <c r="AX426" s="13" t="s">
        <v>74</v>
      </c>
      <c r="AY426" s="246" t="s">
        <v>351</v>
      </c>
    </row>
    <row r="427" spans="1:51" s="13" customFormat="1" ht="12">
      <c r="A427" s="13"/>
      <c r="B427" s="236"/>
      <c r="C427" s="237"/>
      <c r="D427" s="227" t="s">
        <v>358</v>
      </c>
      <c r="E427" s="238" t="s">
        <v>2775</v>
      </c>
      <c r="F427" s="239" t="s">
        <v>3233</v>
      </c>
      <c r="G427" s="237"/>
      <c r="H427" s="240">
        <v>3.44</v>
      </c>
      <c r="I427" s="241"/>
      <c r="J427" s="237"/>
      <c r="K427" s="237"/>
      <c r="L427" s="242"/>
      <c r="M427" s="243"/>
      <c r="N427" s="244"/>
      <c r="O427" s="244"/>
      <c r="P427" s="244"/>
      <c r="Q427" s="244"/>
      <c r="R427" s="244"/>
      <c r="S427" s="244"/>
      <c r="T427" s="245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T427" s="246" t="s">
        <v>358</v>
      </c>
      <c r="AU427" s="246" t="s">
        <v>82</v>
      </c>
      <c r="AV427" s="13" t="s">
        <v>138</v>
      </c>
      <c r="AW427" s="13" t="s">
        <v>35</v>
      </c>
      <c r="AX427" s="13" t="s">
        <v>74</v>
      </c>
      <c r="AY427" s="246" t="s">
        <v>351</v>
      </c>
    </row>
    <row r="428" spans="1:51" s="13" customFormat="1" ht="12">
      <c r="A428" s="13"/>
      <c r="B428" s="236"/>
      <c r="C428" s="237"/>
      <c r="D428" s="227" t="s">
        <v>358</v>
      </c>
      <c r="E428" s="238" t="s">
        <v>3234</v>
      </c>
      <c r="F428" s="239" t="s">
        <v>3235</v>
      </c>
      <c r="G428" s="237"/>
      <c r="H428" s="240">
        <v>9.79</v>
      </c>
      <c r="I428" s="241"/>
      <c r="J428" s="237"/>
      <c r="K428" s="237"/>
      <c r="L428" s="242"/>
      <c r="M428" s="243"/>
      <c r="N428" s="244"/>
      <c r="O428" s="244"/>
      <c r="P428" s="244"/>
      <c r="Q428" s="244"/>
      <c r="R428" s="244"/>
      <c r="S428" s="244"/>
      <c r="T428" s="245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T428" s="246" t="s">
        <v>358</v>
      </c>
      <c r="AU428" s="246" t="s">
        <v>82</v>
      </c>
      <c r="AV428" s="13" t="s">
        <v>138</v>
      </c>
      <c r="AW428" s="13" t="s">
        <v>35</v>
      </c>
      <c r="AX428" s="13" t="s">
        <v>74</v>
      </c>
      <c r="AY428" s="246" t="s">
        <v>351</v>
      </c>
    </row>
    <row r="429" spans="1:51" s="13" customFormat="1" ht="12">
      <c r="A429" s="13"/>
      <c r="B429" s="236"/>
      <c r="C429" s="237"/>
      <c r="D429" s="227" t="s">
        <v>358</v>
      </c>
      <c r="E429" s="238" t="s">
        <v>3236</v>
      </c>
      <c r="F429" s="239" t="s">
        <v>3237</v>
      </c>
      <c r="G429" s="237"/>
      <c r="H429" s="240">
        <v>15.92</v>
      </c>
      <c r="I429" s="241"/>
      <c r="J429" s="237"/>
      <c r="K429" s="237"/>
      <c r="L429" s="242"/>
      <c r="M429" s="243"/>
      <c r="N429" s="244"/>
      <c r="O429" s="244"/>
      <c r="P429" s="244"/>
      <c r="Q429" s="244"/>
      <c r="R429" s="244"/>
      <c r="S429" s="244"/>
      <c r="T429" s="245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T429" s="246" t="s">
        <v>358</v>
      </c>
      <c r="AU429" s="246" t="s">
        <v>82</v>
      </c>
      <c r="AV429" s="13" t="s">
        <v>138</v>
      </c>
      <c r="AW429" s="13" t="s">
        <v>35</v>
      </c>
      <c r="AX429" s="13" t="s">
        <v>82</v>
      </c>
      <c r="AY429" s="246" t="s">
        <v>351</v>
      </c>
    </row>
    <row r="430" spans="1:65" s="2" customFormat="1" ht="21.75" customHeight="1">
      <c r="A430" s="38"/>
      <c r="B430" s="39"/>
      <c r="C430" s="212" t="s">
        <v>884</v>
      </c>
      <c r="D430" s="212" t="s">
        <v>352</v>
      </c>
      <c r="E430" s="213" t="s">
        <v>3238</v>
      </c>
      <c r="F430" s="214" t="s">
        <v>3239</v>
      </c>
      <c r="G430" s="215" t="s">
        <v>612</v>
      </c>
      <c r="H430" s="216">
        <v>4.97</v>
      </c>
      <c r="I430" s="217"/>
      <c r="J430" s="218">
        <f>ROUND(I430*H430,2)</f>
        <v>0</v>
      </c>
      <c r="K430" s="214" t="s">
        <v>28</v>
      </c>
      <c r="L430" s="44"/>
      <c r="M430" s="219" t="s">
        <v>28</v>
      </c>
      <c r="N430" s="220" t="s">
        <v>45</v>
      </c>
      <c r="O430" s="84"/>
      <c r="P430" s="221">
        <f>O430*H430</f>
        <v>0</v>
      </c>
      <c r="Q430" s="221">
        <v>7E-05</v>
      </c>
      <c r="R430" s="221">
        <f>Q430*H430</f>
        <v>0.00034789999999999995</v>
      </c>
      <c r="S430" s="221">
        <v>0</v>
      </c>
      <c r="T430" s="222">
        <f>S430*H430</f>
        <v>0</v>
      </c>
      <c r="U430" s="38"/>
      <c r="V430" s="38"/>
      <c r="W430" s="38"/>
      <c r="X430" s="38"/>
      <c r="Y430" s="38"/>
      <c r="Z430" s="38"/>
      <c r="AA430" s="38"/>
      <c r="AB430" s="38"/>
      <c r="AC430" s="38"/>
      <c r="AD430" s="38"/>
      <c r="AE430" s="38"/>
      <c r="AR430" s="223" t="s">
        <v>228</v>
      </c>
      <c r="AT430" s="223" t="s">
        <v>352</v>
      </c>
      <c r="AU430" s="223" t="s">
        <v>82</v>
      </c>
      <c r="AY430" s="17" t="s">
        <v>351</v>
      </c>
      <c r="BE430" s="224">
        <f>IF(N430="základní",J430,0)</f>
        <v>0</v>
      </c>
      <c r="BF430" s="224">
        <f>IF(N430="snížená",J430,0)</f>
        <v>0</v>
      </c>
      <c r="BG430" s="224">
        <f>IF(N430="zákl. přenesená",J430,0)</f>
        <v>0</v>
      </c>
      <c r="BH430" s="224">
        <f>IF(N430="sníž. přenesená",J430,0)</f>
        <v>0</v>
      </c>
      <c r="BI430" s="224">
        <f>IF(N430="nulová",J430,0)</f>
        <v>0</v>
      </c>
      <c r="BJ430" s="17" t="s">
        <v>82</v>
      </c>
      <c r="BK430" s="224">
        <f>ROUND(I430*H430,2)</f>
        <v>0</v>
      </c>
      <c r="BL430" s="17" t="s">
        <v>228</v>
      </c>
      <c r="BM430" s="223" t="s">
        <v>3240</v>
      </c>
    </row>
    <row r="431" spans="1:51" s="12" customFormat="1" ht="12">
      <c r="A431" s="12"/>
      <c r="B431" s="225"/>
      <c r="C431" s="226"/>
      <c r="D431" s="227" t="s">
        <v>358</v>
      </c>
      <c r="E431" s="228" t="s">
        <v>28</v>
      </c>
      <c r="F431" s="229" t="s">
        <v>3222</v>
      </c>
      <c r="G431" s="226"/>
      <c r="H431" s="228" t="s">
        <v>28</v>
      </c>
      <c r="I431" s="230"/>
      <c r="J431" s="226"/>
      <c r="K431" s="226"/>
      <c r="L431" s="231"/>
      <c r="M431" s="232"/>
      <c r="N431" s="233"/>
      <c r="O431" s="233"/>
      <c r="P431" s="233"/>
      <c r="Q431" s="233"/>
      <c r="R431" s="233"/>
      <c r="S431" s="233"/>
      <c r="T431" s="234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T431" s="235" t="s">
        <v>358</v>
      </c>
      <c r="AU431" s="235" t="s">
        <v>82</v>
      </c>
      <c r="AV431" s="12" t="s">
        <v>82</v>
      </c>
      <c r="AW431" s="12" t="s">
        <v>35</v>
      </c>
      <c r="AX431" s="12" t="s">
        <v>74</v>
      </c>
      <c r="AY431" s="235" t="s">
        <v>351</v>
      </c>
    </row>
    <row r="432" spans="1:51" s="13" customFormat="1" ht="12">
      <c r="A432" s="13"/>
      <c r="B432" s="236"/>
      <c r="C432" s="237"/>
      <c r="D432" s="227" t="s">
        <v>358</v>
      </c>
      <c r="E432" s="238" t="s">
        <v>28</v>
      </c>
      <c r="F432" s="239" t="s">
        <v>3214</v>
      </c>
      <c r="G432" s="237"/>
      <c r="H432" s="240">
        <v>0.5</v>
      </c>
      <c r="I432" s="241"/>
      <c r="J432" s="237"/>
      <c r="K432" s="237"/>
      <c r="L432" s="242"/>
      <c r="M432" s="243"/>
      <c r="N432" s="244"/>
      <c r="O432" s="244"/>
      <c r="P432" s="244"/>
      <c r="Q432" s="244"/>
      <c r="R432" s="244"/>
      <c r="S432" s="244"/>
      <c r="T432" s="245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T432" s="246" t="s">
        <v>358</v>
      </c>
      <c r="AU432" s="246" t="s">
        <v>82</v>
      </c>
      <c r="AV432" s="13" t="s">
        <v>138</v>
      </c>
      <c r="AW432" s="13" t="s">
        <v>35</v>
      </c>
      <c r="AX432" s="13" t="s">
        <v>74</v>
      </c>
      <c r="AY432" s="246" t="s">
        <v>351</v>
      </c>
    </row>
    <row r="433" spans="1:51" s="13" customFormat="1" ht="12">
      <c r="A433" s="13"/>
      <c r="B433" s="236"/>
      <c r="C433" s="237"/>
      <c r="D433" s="227" t="s">
        <v>358</v>
      </c>
      <c r="E433" s="238" t="s">
        <v>888</v>
      </c>
      <c r="F433" s="239" t="s">
        <v>3241</v>
      </c>
      <c r="G433" s="237"/>
      <c r="H433" s="240">
        <v>3.8</v>
      </c>
      <c r="I433" s="241"/>
      <c r="J433" s="237"/>
      <c r="K433" s="237"/>
      <c r="L433" s="242"/>
      <c r="M433" s="243"/>
      <c r="N433" s="244"/>
      <c r="O433" s="244"/>
      <c r="P433" s="244"/>
      <c r="Q433" s="244"/>
      <c r="R433" s="244"/>
      <c r="S433" s="244"/>
      <c r="T433" s="245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246" t="s">
        <v>358</v>
      </c>
      <c r="AU433" s="246" t="s">
        <v>82</v>
      </c>
      <c r="AV433" s="13" t="s">
        <v>138</v>
      </c>
      <c r="AW433" s="13" t="s">
        <v>35</v>
      </c>
      <c r="AX433" s="13" t="s">
        <v>74</v>
      </c>
      <c r="AY433" s="246" t="s">
        <v>351</v>
      </c>
    </row>
    <row r="434" spans="1:51" s="13" customFormat="1" ht="12">
      <c r="A434" s="13"/>
      <c r="B434" s="236"/>
      <c r="C434" s="237"/>
      <c r="D434" s="227" t="s">
        <v>358</v>
      </c>
      <c r="E434" s="238" t="s">
        <v>2778</v>
      </c>
      <c r="F434" s="239" t="s">
        <v>3242</v>
      </c>
      <c r="G434" s="237"/>
      <c r="H434" s="240">
        <v>1.17</v>
      </c>
      <c r="I434" s="241"/>
      <c r="J434" s="237"/>
      <c r="K434" s="237"/>
      <c r="L434" s="242"/>
      <c r="M434" s="243"/>
      <c r="N434" s="244"/>
      <c r="O434" s="244"/>
      <c r="P434" s="244"/>
      <c r="Q434" s="244"/>
      <c r="R434" s="244"/>
      <c r="S434" s="244"/>
      <c r="T434" s="245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T434" s="246" t="s">
        <v>358</v>
      </c>
      <c r="AU434" s="246" t="s">
        <v>82</v>
      </c>
      <c r="AV434" s="13" t="s">
        <v>138</v>
      </c>
      <c r="AW434" s="13" t="s">
        <v>35</v>
      </c>
      <c r="AX434" s="13" t="s">
        <v>74</v>
      </c>
      <c r="AY434" s="246" t="s">
        <v>351</v>
      </c>
    </row>
    <row r="435" spans="1:51" s="13" customFormat="1" ht="12">
      <c r="A435" s="13"/>
      <c r="B435" s="236"/>
      <c r="C435" s="237"/>
      <c r="D435" s="227" t="s">
        <v>358</v>
      </c>
      <c r="E435" s="238" t="s">
        <v>3243</v>
      </c>
      <c r="F435" s="239" t="s">
        <v>3244</v>
      </c>
      <c r="G435" s="237"/>
      <c r="H435" s="240">
        <v>4.97</v>
      </c>
      <c r="I435" s="241"/>
      <c r="J435" s="237"/>
      <c r="K435" s="237"/>
      <c r="L435" s="242"/>
      <c r="M435" s="243"/>
      <c r="N435" s="244"/>
      <c r="O435" s="244"/>
      <c r="P435" s="244"/>
      <c r="Q435" s="244"/>
      <c r="R435" s="244"/>
      <c r="S435" s="244"/>
      <c r="T435" s="245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T435" s="246" t="s">
        <v>358</v>
      </c>
      <c r="AU435" s="246" t="s">
        <v>82</v>
      </c>
      <c r="AV435" s="13" t="s">
        <v>138</v>
      </c>
      <c r="AW435" s="13" t="s">
        <v>35</v>
      </c>
      <c r="AX435" s="13" t="s">
        <v>82</v>
      </c>
      <c r="AY435" s="246" t="s">
        <v>351</v>
      </c>
    </row>
    <row r="436" spans="1:65" s="2" customFormat="1" ht="21.75" customHeight="1">
      <c r="A436" s="38"/>
      <c r="B436" s="39"/>
      <c r="C436" s="212" t="s">
        <v>890</v>
      </c>
      <c r="D436" s="212" t="s">
        <v>352</v>
      </c>
      <c r="E436" s="213" t="s">
        <v>3245</v>
      </c>
      <c r="F436" s="214" t="s">
        <v>3246</v>
      </c>
      <c r="G436" s="215" t="s">
        <v>612</v>
      </c>
      <c r="H436" s="216">
        <v>25.11</v>
      </c>
      <c r="I436" s="217"/>
      <c r="J436" s="218">
        <f>ROUND(I436*H436,2)</f>
        <v>0</v>
      </c>
      <c r="K436" s="214" t="s">
        <v>28</v>
      </c>
      <c r="L436" s="44"/>
      <c r="M436" s="219" t="s">
        <v>28</v>
      </c>
      <c r="N436" s="220" t="s">
        <v>45</v>
      </c>
      <c r="O436" s="84"/>
      <c r="P436" s="221">
        <f>O436*H436</f>
        <v>0</v>
      </c>
      <c r="Q436" s="221">
        <v>9E-05</v>
      </c>
      <c r="R436" s="221">
        <f>Q436*H436</f>
        <v>0.0022599</v>
      </c>
      <c r="S436" s="221">
        <v>0</v>
      </c>
      <c r="T436" s="222">
        <f>S436*H436</f>
        <v>0</v>
      </c>
      <c r="U436" s="38"/>
      <c r="V436" s="38"/>
      <c r="W436" s="38"/>
      <c r="X436" s="38"/>
      <c r="Y436" s="38"/>
      <c r="Z436" s="38"/>
      <c r="AA436" s="38"/>
      <c r="AB436" s="38"/>
      <c r="AC436" s="38"/>
      <c r="AD436" s="38"/>
      <c r="AE436" s="38"/>
      <c r="AR436" s="223" t="s">
        <v>228</v>
      </c>
      <c r="AT436" s="223" t="s">
        <v>352</v>
      </c>
      <c r="AU436" s="223" t="s">
        <v>82</v>
      </c>
      <c r="AY436" s="17" t="s">
        <v>351</v>
      </c>
      <c r="BE436" s="224">
        <f>IF(N436="základní",J436,0)</f>
        <v>0</v>
      </c>
      <c r="BF436" s="224">
        <f>IF(N436="snížená",J436,0)</f>
        <v>0</v>
      </c>
      <c r="BG436" s="224">
        <f>IF(N436="zákl. přenesená",J436,0)</f>
        <v>0</v>
      </c>
      <c r="BH436" s="224">
        <f>IF(N436="sníž. přenesená",J436,0)</f>
        <v>0</v>
      </c>
      <c r="BI436" s="224">
        <f>IF(N436="nulová",J436,0)</f>
        <v>0</v>
      </c>
      <c r="BJ436" s="17" t="s">
        <v>82</v>
      </c>
      <c r="BK436" s="224">
        <f>ROUND(I436*H436,2)</f>
        <v>0</v>
      </c>
      <c r="BL436" s="17" t="s">
        <v>228</v>
      </c>
      <c r="BM436" s="223" t="s">
        <v>3247</v>
      </c>
    </row>
    <row r="437" spans="1:51" s="12" customFormat="1" ht="12">
      <c r="A437" s="12"/>
      <c r="B437" s="225"/>
      <c r="C437" s="226"/>
      <c r="D437" s="227" t="s">
        <v>358</v>
      </c>
      <c r="E437" s="228" t="s">
        <v>28</v>
      </c>
      <c r="F437" s="229" t="s">
        <v>3222</v>
      </c>
      <c r="G437" s="226"/>
      <c r="H437" s="228" t="s">
        <v>28</v>
      </c>
      <c r="I437" s="230"/>
      <c r="J437" s="226"/>
      <c r="K437" s="226"/>
      <c r="L437" s="231"/>
      <c r="M437" s="232"/>
      <c r="N437" s="233"/>
      <c r="O437" s="233"/>
      <c r="P437" s="233"/>
      <c r="Q437" s="233"/>
      <c r="R437" s="233"/>
      <c r="S437" s="233"/>
      <c r="T437" s="234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T437" s="235" t="s">
        <v>358</v>
      </c>
      <c r="AU437" s="235" t="s">
        <v>82</v>
      </c>
      <c r="AV437" s="12" t="s">
        <v>82</v>
      </c>
      <c r="AW437" s="12" t="s">
        <v>35</v>
      </c>
      <c r="AX437" s="12" t="s">
        <v>74</v>
      </c>
      <c r="AY437" s="235" t="s">
        <v>351</v>
      </c>
    </row>
    <row r="438" spans="1:51" s="13" customFormat="1" ht="12">
      <c r="A438" s="13"/>
      <c r="B438" s="236"/>
      <c r="C438" s="237"/>
      <c r="D438" s="227" t="s">
        <v>358</v>
      </c>
      <c r="E438" s="238" t="s">
        <v>28</v>
      </c>
      <c r="F438" s="239" t="s">
        <v>3223</v>
      </c>
      <c r="G438" s="237"/>
      <c r="H438" s="240">
        <v>0.75</v>
      </c>
      <c r="I438" s="241"/>
      <c r="J438" s="237"/>
      <c r="K438" s="237"/>
      <c r="L438" s="242"/>
      <c r="M438" s="243"/>
      <c r="N438" s="244"/>
      <c r="O438" s="244"/>
      <c r="P438" s="244"/>
      <c r="Q438" s="244"/>
      <c r="R438" s="244"/>
      <c r="S438" s="244"/>
      <c r="T438" s="245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T438" s="246" t="s">
        <v>358</v>
      </c>
      <c r="AU438" s="246" t="s">
        <v>82</v>
      </c>
      <c r="AV438" s="13" t="s">
        <v>138</v>
      </c>
      <c r="AW438" s="13" t="s">
        <v>35</v>
      </c>
      <c r="AX438" s="13" t="s">
        <v>74</v>
      </c>
      <c r="AY438" s="246" t="s">
        <v>351</v>
      </c>
    </row>
    <row r="439" spans="1:51" s="13" customFormat="1" ht="12">
      <c r="A439" s="13"/>
      <c r="B439" s="236"/>
      <c r="C439" s="237"/>
      <c r="D439" s="227" t="s">
        <v>358</v>
      </c>
      <c r="E439" s="238" t="s">
        <v>894</v>
      </c>
      <c r="F439" s="239" t="s">
        <v>3248</v>
      </c>
      <c r="G439" s="237"/>
      <c r="H439" s="240">
        <v>2.96</v>
      </c>
      <c r="I439" s="241"/>
      <c r="J439" s="237"/>
      <c r="K439" s="237"/>
      <c r="L439" s="242"/>
      <c r="M439" s="243"/>
      <c r="N439" s="244"/>
      <c r="O439" s="244"/>
      <c r="P439" s="244"/>
      <c r="Q439" s="244"/>
      <c r="R439" s="244"/>
      <c r="S439" s="244"/>
      <c r="T439" s="245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T439" s="246" t="s">
        <v>358</v>
      </c>
      <c r="AU439" s="246" t="s">
        <v>82</v>
      </c>
      <c r="AV439" s="13" t="s">
        <v>138</v>
      </c>
      <c r="AW439" s="13" t="s">
        <v>35</v>
      </c>
      <c r="AX439" s="13" t="s">
        <v>74</v>
      </c>
      <c r="AY439" s="246" t="s">
        <v>351</v>
      </c>
    </row>
    <row r="440" spans="1:51" s="13" customFormat="1" ht="12">
      <c r="A440" s="13"/>
      <c r="B440" s="236"/>
      <c r="C440" s="237"/>
      <c r="D440" s="227" t="s">
        <v>358</v>
      </c>
      <c r="E440" s="238" t="s">
        <v>2781</v>
      </c>
      <c r="F440" s="239" t="s">
        <v>3249</v>
      </c>
      <c r="G440" s="237"/>
      <c r="H440" s="240">
        <v>8.89</v>
      </c>
      <c r="I440" s="241"/>
      <c r="J440" s="237"/>
      <c r="K440" s="237"/>
      <c r="L440" s="242"/>
      <c r="M440" s="243"/>
      <c r="N440" s="244"/>
      <c r="O440" s="244"/>
      <c r="P440" s="244"/>
      <c r="Q440" s="244"/>
      <c r="R440" s="244"/>
      <c r="S440" s="244"/>
      <c r="T440" s="245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T440" s="246" t="s">
        <v>358</v>
      </c>
      <c r="AU440" s="246" t="s">
        <v>82</v>
      </c>
      <c r="AV440" s="13" t="s">
        <v>138</v>
      </c>
      <c r="AW440" s="13" t="s">
        <v>35</v>
      </c>
      <c r="AX440" s="13" t="s">
        <v>74</v>
      </c>
      <c r="AY440" s="246" t="s">
        <v>351</v>
      </c>
    </row>
    <row r="441" spans="1:51" s="13" customFormat="1" ht="12">
      <c r="A441" s="13"/>
      <c r="B441" s="236"/>
      <c r="C441" s="237"/>
      <c r="D441" s="227" t="s">
        <v>358</v>
      </c>
      <c r="E441" s="238" t="s">
        <v>3250</v>
      </c>
      <c r="F441" s="239" t="s">
        <v>3251</v>
      </c>
      <c r="G441" s="237"/>
      <c r="H441" s="240">
        <v>11.85</v>
      </c>
      <c r="I441" s="241"/>
      <c r="J441" s="237"/>
      <c r="K441" s="237"/>
      <c r="L441" s="242"/>
      <c r="M441" s="243"/>
      <c r="N441" s="244"/>
      <c r="O441" s="244"/>
      <c r="P441" s="244"/>
      <c r="Q441" s="244"/>
      <c r="R441" s="244"/>
      <c r="S441" s="244"/>
      <c r="T441" s="245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T441" s="246" t="s">
        <v>358</v>
      </c>
      <c r="AU441" s="246" t="s">
        <v>82</v>
      </c>
      <c r="AV441" s="13" t="s">
        <v>138</v>
      </c>
      <c r="AW441" s="13" t="s">
        <v>35</v>
      </c>
      <c r="AX441" s="13" t="s">
        <v>74</v>
      </c>
      <c r="AY441" s="246" t="s">
        <v>351</v>
      </c>
    </row>
    <row r="442" spans="1:51" s="13" customFormat="1" ht="12">
      <c r="A442" s="13"/>
      <c r="B442" s="236"/>
      <c r="C442" s="237"/>
      <c r="D442" s="227" t="s">
        <v>358</v>
      </c>
      <c r="E442" s="238" t="s">
        <v>28</v>
      </c>
      <c r="F442" s="239" t="s">
        <v>3229</v>
      </c>
      <c r="G442" s="237"/>
      <c r="H442" s="240">
        <v>1</v>
      </c>
      <c r="I442" s="241"/>
      <c r="J442" s="237"/>
      <c r="K442" s="237"/>
      <c r="L442" s="242"/>
      <c r="M442" s="243"/>
      <c r="N442" s="244"/>
      <c r="O442" s="244"/>
      <c r="P442" s="244"/>
      <c r="Q442" s="244"/>
      <c r="R442" s="244"/>
      <c r="S442" s="244"/>
      <c r="T442" s="245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T442" s="246" t="s">
        <v>358</v>
      </c>
      <c r="AU442" s="246" t="s">
        <v>82</v>
      </c>
      <c r="AV442" s="13" t="s">
        <v>138</v>
      </c>
      <c r="AW442" s="13" t="s">
        <v>35</v>
      </c>
      <c r="AX442" s="13" t="s">
        <v>74</v>
      </c>
      <c r="AY442" s="246" t="s">
        <v>351</v>
      </c>
    </row>
    <row r="443" spans="1:51" s="12" customFormat="1" ht="12">
      <c r="A443" s="12"/>
      <c r="B443" s="225"/>
      <c r="C443" s="226"/>
      <c r="D443" s="227" t="s">
        <v>358</v>
      </c>
      <c r="E443" s="228" t="s">
        <v>28</v>
      </c>
      <c r="F443" s="229" t="s">
        <v>3252</v>
      </c>
      <c r="G443" s="226"/>
      <c r="H443" s="228" t="s">
        <v>28</v>
      </c>
      <c r="I443" s="230"/>
      <c r="J443" s="226"/>
      <c r="K443" s="226"/>
      <c r="L443" s="231"/>
      <c r="M443" s="232"/>
      <c r="N443" s="233"/>
      <c r="O443" s="233"/>
      <c r="P443" s="233"/>
      <c r="Q443" s="233"/>
      <c r="R443" s="233"/>
      <c r="S443" s="233"/>
      <c r="T443" s="234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T443" s="235" t="s">
        <v>358</v>
      </c>
      <c r="AU443" s="235" t="s">
        <v>82</v>
      </c>
      <c r="AV443" s="12" t="s">
        <v>82</v>
      </c>
      <c r="AW443" s="12" t="s">
        <v>35</v>
      </c>
      <c r="AX443" s="12" t="s">
        <v>74</v>
      </c>
      <c r="AY443" s="235" t="s">
        <v>351</v>
      </c>
    </row>
    <row r="444" spans="1:51" s="13" customFormat="1" ht="12">
      <c r="A444" s="13"/>
      <c r="B444" s="236"/>
      <c r="C444" s="237"/>
      <c r="D444" s="227" t="s">
        <v>358</v>
      </c>
      <c r="E444" s="238" t="s">
        <v>2784</v>
      </c>
      <c r="F444" s="239" t="s">
        <v>3253</v>
      </c>
      <c r="G444" s="237"/>
      <c r="H444" s="240">
        <v>8.25</v>
      </c>
      <c r="I444" s="241"/>
      <c r="J444" s="237"/>
      <c r="K444" s="237"/>
      <c r="L444" s="242"/>
      <c r="M444" s="243"/>
      <c r="N444" s="244"/>
      <c r="O444" s="244"/>
      <c r="P444" s="244"/>
      <c r="Q444" s="244"/>
      <c r="R444" s="244"/>
      <c r="S444" s="244"/>
      <c r="T444" s="245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T444" s="246" t="s">
        <v>358</v>
      </c>
      <c r="AU444" s="246" t="s">
        <v>82</v>
      </c>
      <c r="AV444" s="13" t="s">
        <v>138</v>
      </c>
      <c r="AW444" s="13" t="s">
        <v>35</v>
      </c>
      <c r="AX444" s="13" t="s">
        <v>74</v>
      </c>
      <c r="AY444" s="246" t="s">
        <v>351</v>
      </c>
    </row>
    <row r="445" spans="1:51" s="13" customFormat="1" ht="12">
      <c r="A445" s="13"/>
      <c r="B445" s="236"/>
      <c r="C445" s="237"/>
      <c r="D445" s="227" t="s">
        <v>358</v>
      </c>
      <c r="E445" s="238" t="s">
        <v>2787</v>
      </c>
      <c r="F445" s="239" t="s">
        <v>3254</v>
      </c>
      <c r="G445" s="237"/>
      <c r="H445" s="240">
        <v>2.55</v>
      </c>
      <c r="I445" s="241"/>
      <c r="J445" s="237"/>
      <c r="K445" s="237"/>
      <c r="L445" s="242"/>
      <c r="M445" s="243"/>
      <c r="N445" s="244"/>
      <c r="O445" s="244"/>
      <c r="P445" s="244"/>
      <c r="Q445" s="244"/>
      <c r="R445" s="244"/>
      <c r="S445" s="244"/>
      <c r="T445" s="245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T445" s="246" t="s">
        <v>358</v>
      </c>
      <c r="AU445" s="246" t="s">
        <v>82</v>
      </c>
      <c r="AV445" s="13" t="s">
        <v>138</v>
      </c>
      <c r="AW445" s="13" t="s">
        <v>35</v>
      </c>
      <c r="AX445" s="13" t="s">
        <v>74</v>
      </c>
      <c r="AY445" s="246" t="s">
        <v>351</v>
      </c>
    </row>
    <row r="446" spans="1:51" s="13" customFormat="1" ht="12">
      <c r="A446" s="13"/>
      <c r="B446" s="236"/>
      <c r="C446" s="237"/>
      <c r="D446" s="227" t="s">
        <v>358</v>
      </c>
      <c r="E446" s="238" t="s">
        <v>2790</v>
      </c>
      <c r="F446" s="239" t="s">
        <v>3255</v>
      </c>
      <c r="G446" s="237"/>
      <c r="H446" s="240">
        <v>2.46</v>
      </c>
      <c r="I446" s="241"/>
      <c r="J446" s="237"/>
      <c r="K446" s="237"/>
      <c r="L446" s="242"/>
      <c r="M446" s="243"/>
      <c r="N446" s="244"/>
      <c r="O446" s="244"/>
      <c r="P446" s="244"/>
      <c r="Q446" s="244"/>
      <c r="R446" s="244"/>
      <c r="S446" s="244"/>
      <c r="T446" s="245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T446" s="246" t="s">
        <v>358</v>
      </c>
      <c r="AU446" s="246" t="s">
        <v>82</v>
      </c>
      <c r="AV446" s="13" t="s">
        <v>138</v>
      </c>
      <c r="AW446" s="13" t="s">
        <v>35</v>
      </c>
      <c r="AX446" s="13" t="s">
        <v>74</v>
      </c>
      <c r="AY446" s="246" t="s">
        <v>351</v>
      </c>
    </row>
    <row r="447" spans="1:51" s="13" customFormat="1" ht="12">
      <c r="A447" s="13"/>
      <c r="B447" s="236"/>
      <c r="C447" s="237"/>
      <c r="D447" s="227" t="s">
        <v>358</v>
      </c>
      <c r="E447" s="238" t="s">
        <v>3256</v>
      </c>
      <c r="F447" s="239" t="s">
        <v>3257</v>
      </c>
      <c r="G447" s="237"/>
      <c r="H447" s="240">
        <v>13.26</v>
      </c>
      <c r="I447" s="241"/>
      <c r="J447" s="237"/>
      <c r="K447" s="237"/>
      <c r="L447" s="242"/>
      <c r="M447" s="243"/>
      <c r="N447" s="244"/>
      <c r="O447" s="244"/>
      <c r="P447" s="244"/>
      <c r="Q447" s="244"/>
      <c r="R447" s="244"/>
      <c r="S447" s="244"/>
      <c r="T447" s="245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T447" s="246" t="s">
        <v>358</v>
      </c>
      <c r="AU447" s="246" t="s">
        <v>82</v>
      </c>
      <c r="AV447" s="13" t="s">
        <v>138</v>
      </c>
      <c r="AW447" s="13" t="s">
        <v>35</v>
      </c>
      <c r="AX447" s="13" t="s">
        <v>74</v>
      </c>
      <c r="AY447" s="246" t="s">
        <v>351</v>
      </c>
    </row>
    <row r="448" spans="1:51" s="13" customFormat="1" ht="12">
      <c r="A448" s="13"/>
      <c r="B448" s="236"/>
      <c r="C448" s="237"/>
      <c r="D448" s="227" t="s">
        <v>358</v>
      </c>
      <c r="E448" s="238" t="s">
        <v>3258</v>
      </c>
      <c r="F448" s="239" t="s">
        <v>3259</v>
      </c>
      <c r="G448" s="237"/>
      <c r="H448" s="240">
        <v>25.11</v>
      </c>
      <c r="I448" s="241"/>
      <c r="J448" s="237"/>
      <c r="K448" s="237"/>
      <c r="L448" s="242"/>
      <c r="M448" s="243"/>
      <c r="N448" s="244"/>
      <c r="O448" s="244"/>
      <c r="P448" s="244"/>
      <c r="Q448" s="244"/>
      <c r="R448" s="244"/>
      <c r="S448" s="244"/>
      <c r="T448" s="245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T448" s="246" t="s">
        <v>358</v>
      </c>
      <c r="AU448" s="246" t="s">
        <v>82</v>
      </c>
      <c r="AV448" s="13" t="s">
        <v>138</v>
      </c>
      <c r="AW448" s="13" t="s">
        <v>35</v>
      </c>
      <c r="AX448" s="13" t="s">
        <v>82</v>
      </c>
      <c r="AY448" s="246" t="s">
        <v>351</v>
      </c>
    </row>
    <row r="449" spans="1:65" s="2" customFormat="1" ht="21.75" customHeight="1">
      <c r="A449" s="38"/>
      <c r="B449" s="39"/>
      <c r="C449" s="212" t="s">
        <v>896</v>
      </c>
      <c r="D449" s="212" t="s">
        <v>352</v>
      </c>
      <c r="E449" s="213" t="s">
        <v>3260</v>
      </c>
      <c r="F449" s="214" t="s">
        <v>3261</v>
      </c>
      <c r="G449" s="215" t="s">
        <v>612</v>
      </c>
      <c r="H449" s="216">
        <v>10.53</v>
      </c>
      <c r="I449" s="217"/>
      <c r="J449" s="218">
        <f>ROUND(I449*H449,2)</f>
        <v>0</v>
      </c>
      <c r="K449" s="214" t="s">
        <v>28</v>
      </c>
      <c r="L449" s="44"/>
      <c r="M449" s="219" t="s">
        <v>28</v>
      </c>
      <c r="N449" s="220" t="s">
        <v>45</v>
      </c>
      <c r="O449" s="84"/>
      <c r="P449" s="221">
        <f>O449*H449</f>
        <v>0</v>
      </c>
      <c r="Q449" s="221">
        <v>0.00012</v>
      </c>
      <c r="R449" s="221">
        <f>Q449*H449</f>
        <v>0.0012636</v>
      </c>
      <c r="S449" s="221">
        <v>0</v>
      </c>
      <c r="T449" s="222">
        <f>S449*H449</f>
        <v>0</v>
      </c>
      <c r="U449" s="38"/>
      <c r="V449" s="38"/>
      <c r="W449" s="38"/>
      <c r="X449" s="38"/>
      <c r="Y449" s="38"/>
      <c r="Z449" s="38"/>
      <c r="AA449" s="38"/>
      <c r="AB449" s="38"/>
      <c r="AC449" s="38"/>
      <c r="AD449" s="38"/>
      <c r="AE449" s="38"/>
      <c r="AR449" s="223" t="s">
        <v>228</v>
      </c>
      <c r="AT449" s="223" t="s">
        <v>352</v>
      </c>
      <c r="AU449" s="223" t="s">
        <v>82</v>
      </c>
      <c r="AY449" s="17" t="s">
        <v>351</v>
      </c>
      <c r="BE449" s="224">
        <f>IF(N449="základní",J449,0)</f>
        <v>0</v>
      </c>
      <c r="BF449" s="224">
        <f>IF(N449="snížená",J449,0)</f>
        <v>0</v>
      </c>
      <c r="BG449" s="224">
        <f>IF(N449="zákl. přenesená",J449,0)</f>
        <v>0</v>
      </c>
      <c r="BH449" s="224">
        <f>IF(N449="sníž. přenesená",J449,0)</f>
        <v>0</v>
      </c>
      <c r="BI449" s="224">
        <f>IF(N449="nulová",J449,0)</f>
        <v>0</v>
      </c>
      <c r="BJ449" s="17" t="s">
        <v>82</v>
      </c>
      <c r="BK449" s="224">
        <f>ROUND(I449*H449,2)</f>
        <v>0</v>
      </c>
      <c r="BL449" s="17" t="s">
        <v>228</v>
      </c>
      <c r="BM449" s="223" t="s">
        <v>3262</v>
      </c>
    </row>
    <row r="450" spans="1:51" s="12" customFormat="1" ht="12">
      <c r="A450" s="12"/>
      <c r="B450" s="225"/>
      <c r="C450" s="226"/>
      <c r="D450" s="227" t="s">
        <v>358</v>
      </c>
      <c r="E450" s="228" t="s">
        <v>28</v>
      </c>
      <c r="F450" s="229" t="s">
        <v>3222</v>
      </c>
      <c r="G450" s="226"/>
      <c r="H450" s="228" t="s">
        <v>28</v>
      </c>
      <c r="I450" s="230"/>
      <c r="J450" s="226"/>
      <c r="K450" s="226"/>
      <c r="L450" s="231"/>
      <c r="M450" s="232"/>
      <c r="N450" s="233"/>
      <c r="O450" s="233"/>
      <c r="P450" s="233"/>
      <c r="Q450" s="233"/>
      <c r="R450" s="233"/>
      <c r="S450" s="233"/>
      <c r="T450" s="234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T450" s="235" t="s">
        <v>358</v>
      </c>
      <c r="AU450" s="235" t="s">
        <v>82</v>
      </c>
      <c r="AV450" s="12" t="s">
        <v>82</v>
      </c>
      <c r="AW450" s="12" t="s">
        <v>35</v>
      </c>
      <c r="AX450" s="12" t="s">
        <v>74</v>
      </c>
      <c r="AY450" s="235" t="s">
        <v>351</v>
      </c>
    </row>
    <row r="451" spans="1:51" s="13" customFormat="1" ht="12">
      <c r="A451" s="13"/>
      <c r="B451" s="236"/>
      <c r="C451" s="237"/>
      <c r="D451" s="227" t="s">
        <v>358</v>
      </c>
      <c r="E451" s="238" t="s">
        <v>28</v>
      </c>
      <c r="F451" s="239" t="s">
        <v>3214</v>
      </c>
      <c r="G451" s="237"/>
      <c r="H451" s="240">
        <v>0.5</v>
      </c>
      <c r="I451" s="241"/>
      <c r="J451" s="237"/>
      <c r="K451" s="237"/>
      <c r="L451" s="242"/>
      <c r="M451" s="243"/>
      <c r="N451" s="244"/>
      <c r="O451" s="244"/>
      <c r="P451" s="244"/>
      <c r="Q451" s="244"/>
      <c r="R451" s="244"/>
      <c r="S451" s="244"/>
      <c r="T451" s="245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T451" s="246" t="s">
        <v>358</v>
      </c>
      <c r="AU451" s="246" t="s">
        <v>82</v>
      </c>
      <c r="AV451" s="13" t="s">
        <v>138</v>
      </c>
      <c r="AW451" s="13" t="s">
        <v>35</v>
      </c>
      <c r="AX451" s="13" t="s">
        <v>74</v>
      </c>
      <c r="AY451" s="246" t="s">
        <v>351</v>
      </c>
    </row>
    <row r="452" spans="1:51" s="13" customFormat="1" ht="12">
      <c r="A452" s="13"/>
      <c r="B452" s="236"/>
      <c r="C452" s="237"/>
      <c r="D452" s="227" t="s">
        <v>358</v>
      </c>
      <c r="E452" s="238" t="s">
        <v>900</v>
      </c>
      <c r="F452" s="239" t="s">
        <v>3263</v>
      </c>
      <c r="G452" s="237"/>
      <c r="H452" s="240">
        <v>5.17</v>
      </c>
      <c r="I452" s="241"/>
      <c r="J452" s="237"/>
      <c r="K452" s="237"/>
      <c r="L452" s="242"/>
      <c r="M452" s="243"/>
      <c r="N452" s="244"/>
      <c r="O452" s="244"/>
      <c r="P452" s="244"/>
      <c r="Q452" s="244"/>
      <c r="R452" s="244"/>
      <c r="S452" s="244"/>
      <c r="T452" s="245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T452" s="246" t="s">
        <v>358</v>
      </c>
      <c r="AU452" s="246" t="s">
        <v>82</v>
      </c>
      <c r="AV452" s="13" t="s">
        <v>138</v>
      </c>
      <c r="AW452" s="13" t="s">
        <v>35</v>
      </c>
      <c r="AX452" s="13" t="s">
        <v>74</v>
      </c>
      <c r="AY452" s="246" t="s">
        <v>351</v>
      </c>
    </row>
    <row r="453" spans="1:51" s="13" customFormat="1" ht="12">
      <c r="A453" s="13"/>
      <c r="B453" s="236"/>
      <c r="C453" s="237"/>
      <c r="D453" s="227" t="s">
        <v>358</v>
      </c>
      <c r="E453" s="238" t="s">
        <v>2793</v>
      </c>
      <c r="F453" s="239" t="s">
        <v>3264</v>
      </c>
      <c r="G453" s="237"/>
      <c r="H453" s="240">
        <v>5.36</v>
      </c>
      <c r="I453" s="241"/>
      <c r="J453" s="237"/>
      <c r="K453" s="237"/>
      <c r="L453" s="242"/>
      <c r="M453" s="243"/>
      <c r="N453" s="244"/>
      <c r="O453" s="244"/>
      <c r="P453" s="244"/>
      <c r="Q453" s="244"/>
      <c r="R453" s="244"/>
      <c r="S453" s="244"/>
      <c r="T453" s="245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T453" s="246" t="s">
        <v>358</v>
      </c>
      <c r="AU453" s="246" t="s">
        <v>82</v>
      </c>
      <c r="AV453" s="13" t="s">
        <v>138</v>
      </c>
      <c r="AW453" s="13" t="s">
        <v>35</v>
      </c>
      <c r="AX453" s="13" t="s">
        <v>74</v>
      </c>
      <c r="AY453" s="246" t="s">
        <v>351</v>
      </c>
    </row>
    <row r="454" spans="1:51" s="13" customFormat="1" ht="12">
      <c r="A454" s="13"/>
      <c r="B454" s="236"/>
      <c r="C454" s="237"/>
      <c r="D454" s="227" t="s">
        <v>358</v>
      </c>
      <c r="E454" s="238" t="s">
        <v>3265</v>
      </c>
      <c r="F454" s="239" t="s">
        <v>3266</v>
      </c>
      <c r="G454" s="237"/>
      <c r="H454" s="240">
        <v>10.53</v>
      </c>
      <c r="I454" s="241"/>
      <c r="J454" s="237"/>
      <c r="K454" s="237"/>
      <c r="L454" s="242"/>
      <c r="M454" s="243"/>
      <c r="N454" s="244"/>
      <c r="O454" s="244"/>
      <c r="P454" s="244"/>
      <c r="Q454" s="244"/>
      <c r="R454" s="244"/>
      <c r="S454" s="244"/>
      <c r="T454" s="245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T454" s="246" t="s">
        <v>358</v>
      </c>
      <c r="AU454" s="246" t="s">
        <v>82</v>
      </c>
      <c r="AV454" s="13" t="s">
        <v>138</v>
      </c>
      <c r="AW454" s="13" t="s">
        <v>35</v>
      </c>
      <c r="AX454" s="13" t="s">
        <v>82</v>
      </c>
      <c r="AY454" s="246" t="s">
        <v>351</v>
      </c>
    </row>
    <row r="455" spans="1:65" s="2" customFormat="1" ht="21.75" customHeight="1">
      <c r="A455" s="38"/>
      <c r="B455" s="39"/>
      <c r="C455" s="212" t="s">
        <v>902</v>
      </c>
      <c r="D455" s="212" t="s">
        <v>352</v>
      </c>
      <c r="E455" s="213" t="s">
        <v>3267</v>
      </c>
      <c r="F455" s="214" t="s">
        <v>3268</v>
      </c>
      <c r="G455" s="215" t="s">
        <v>612</v>
      </c>
      <c r="H455" s="216">
        <v>6.71</v>
      </c>
      <c r="I455" s="217"/>
      <c r="J455" s="218">
        <f>ROUND(I455*H455,2)</f>
        <v>0</v>
      </c>
      <c r="K455" s="214" t="s">
        <v>28</v>
      </c>
      <c r="L455" s="44"/>
      <c r="M455" s="219" t="s">
        <v>28</v>
      </c>
      <c r="N455" s="220" t="s">
        <v>45</v>
      </c>
      <c r="O455" s="84"/>
      <c r="P455" s="221">
        <f>O455*H455</f>
        <v>0</v>
      </c>
      <c r="Q455" s="221">
        <v>0.00016</v>
      </c>
      <c r="R455" s="221">
        <f>Q455*H455</f>
        <v>0.0010736</v>
      </c>
      <c r="S455" s="221">
        <v>0</v>
      </c>
      <c r="T455" s="222">
        <f>S455*H455</f>
        <v>0</v>
      </c>
      <c r="U455" s="38"/>
      <c r="V455" s="38"/>
      <c r="W455" s="38"/>
      <c r="X455" s="38"/>
      <c r="Y455" s="38"/>
      <c r="Z455" s="38"/>
      <c r="AA455" s="38"/>
      <c r="AB455" s="38"/>
      <c r="AC455" s="38"/>
      <c r="AD455" s="38"/>
      <c r="AE455" s="38"/>
      <c r="AR455" s="223" t="s">
        <v>228</v>
      </c>
      <c r="AT455" s="223" t="s">
        <v>352</v>
      </c>
      <c r="AU455" s="223" t="s">
        <v>82</v>
      </c>
      <c r="AY455" s="17" t="s">
        <v>351</v>
      </c>
      <c r="BE455" s="224">
        <f>IF(N455="základní",J455,0)</f>
        <v>0</v>
      </c>
      <c r="BF455" s="224">
        <f>IF(N455="snížená",J455,0)</f>
        <v>0</v>
      </c>
      <c r="BG455" s="224">
        <f>IF(N455="zákl. přenesená",J455,0)</f>
        <v>0</v>
      </c>
      <c r="BH455" s="224">
        <f>IF(N455="sníž. přenesená",J455,0)</f>
        <v>0</v>
      </c>
      <c r="BI455" s="224">
        <f>IF(N455="nulová",J455,0)</f>
        <v>0</v>
      </c>
      <c r="BJ455" s="17" t="s">
        <v>82</v>
      </c>
      <c r="BK455" s="224">
        <f>ROUND(I455*H455,2)</f>
        <v>0</v>
      </c>
      <c r="BL455" s="17" t="s">
        <v>228</v>
      </c>
      <c r="BM455" s="223" t="s">
        <v>3269</v>
      </c>
    </row>
    <row r="456" spans="1:51" s="12" customFormat="1" ht="12">
      <c r="A456" s="12"/>
      <c r="B456" s="225"/>
      <c r="C456" s="226"/>
      <c r="D456" s="227" t="s">
        <v>358</v>
      </c>
      <c r="E456" s="228" t="s">
        <v>28</v>
      </c>
      <c r="F456" s="229" t="s">
        <v>3222</v>
      </c>
      <c r="G456" s="226"/>
      <c r="H456" s="228" t="s">
        <v>28</v>
      </c>
      <c r="I456" s="230"/>
      <c r="J456" s="226"/>
      <c r="K456" s="226"/>
      <c r="L456" s="231"/>
      <c r="M456" s="232"/>
      <c r="N456" s="233"/>
      <c r="O456" s="233"/>
      <c r="P456" s="233"/>
      <c r="Q456" s="233"/>
      <c r="R456" s="233"/>
      <c r="S456" s="233"/>
      <c r="T456" s="234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T456" s="235" t="s">
        <v>358</v>
      </c>
      <c r="AU456" s="235" t="s">
        <v>82</v>
      </c>
      <c r="AV456" s="12" t="s">
        <v>82</v>
      </c>
      <c r="AW456" s="12" t="s">
        <v>35</v>
      </c>
      <c r="AX456" s="12" t="s">
        <v>74</v>
      </c>
      <c r="AY456" s="235" t="s">
        <v>351</v>
      </c>
    </row>
    <row r="457" spans="1:51" s="13" customFormat="1" ht="12">
      <c r="A457" s="13"/>
      <c r="B457" s="236"/>
      <c r="C457" s="237"/>
      <c r="D457" s="227" t="s">
        <v>358</v>
      </c>
      <c r="E457" s="238" t="s">
        <v>28</v>
      </c>
      <c r="F457" s="239" t="s">
        <v>3223</v>
      </c>
      <c r="G457" s="237"/>
      <c r="H457" s="240">
        <v>0.75</v>
      </c>
      <c r="I457" s="241"/>
      <c r="J457" s="237"/>
      <c r="K457" s="237"/>
      <c r="L457" s="242"/>
      <c r="M457" s="243"/>
      <c r="N457" s="244"/>
      <c r="O457" s="244"/>
      <c r="P457" s="244"/>
      <c r="Q457" s="244"/>
      <c r="R457" s="244"/>
      <c r="S457" s="244"/>
      <c r="T457" s="245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T457" s="246" t="s">
        <v>358</v>
      </c>
      <c r="AU457" s="246" t="s">
        <v>82</v>
      </c>
      <c r="AV457" s="13" t="s">
        <v>138</v>
      </c>
      <c r="AW457" s="13" t="s">
        <v>35</v>
      </c>
      <c r="AX457" s="13" t="s">
        <v>74</v>
      </c>
      <c r="AY457" s="246" t="s">
        <v>351</v>
      </c>
    </row>
    <row r="458" spans="1:51" s="13" customFormat="1" ht="12">
      <c r="A458" s="13"/>
      <c r="B458" s="236"/>
      <c r="C458" s="237"/>
      <c r="D458" s="227" t="s">
        <v>358</v>
      </c>
      <c r="E458" s="238" t="s">
        <v>906</v>
      </c>
      <c r="F458" s="239" t="s">
        <v>3270</v>
      </c>
      <c r="G458" s="237"/>
      <c r="H458" s="240">
        <v>3.83</v>
      </c>
      <c r="I458" s="241"/>
      <c r="J458" s="237"/>
      <c r="K458" s="237"/>
      <c r="L458" s="242"/>
      <c r="M458" s="243"/>
      <c r="N458" s="244"/>
      <c r="O458" s="244"/>
      <c r="P458" s="244"/>
      <c r="Q458" s="244"/>
      <c r="R458" s="244"/>
      <c r="S458" s="244"/>
      <c r="T458" s="245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T458" s="246" t="s">
        <v>358</v>
      </c>
      <c r="AU458" s="246" t="s">
        <v>82</v>
      </c>
      <c r="AV458" s="13" t="s">
        <v>138</v>
      </c>
      <c r="AW458" s="13" t="s">
        <v>35</v>
      </c>
      <c r="AX458" s="13" t="s">
        <v>74</v>
      </c>
      <c r="AY458" s="246" t="s">
        <v>351</v>
      </c>
    </row>
    <row r="459" spans="1:51" s="13" customFormat="1" ht="12">
      <c r="A459" s="13"/>
      <c r="B459" s="236"/>
      <c r="C459" s="237"/>
      <c r="D459" s="227" t="s">
        <v>358</v>
      </c>
      <c r="E459" s="238" t="s">
        <v>2796</v>
      </c>
      <c r="F459" s="239" t="s">
        <v>3271</v>
      </c>
      <c r="G459" s="237"/>
      <c r="H459" s="240">
        <v>2.88</v>
      </c>
      <c r="I459" s="241"/>
      <c r="J459" s="237"/>
      <c r="K459" s="237"/>
      <c r="L459" s="242"/>
      <c r="M459" s="243"/>
      <c r="N459" s="244"/>
      <c r="O459" s="244"/>
      <c r="P459" s="244"/>
      <c r="Q459" s="244"/>
      <c r="R459" s="244"/>
      <c r="S459" s="244"/>
      <c r="T459" s="245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T459" s="246" t="s">
        <v>358</v>
      </c>
      <c r="AU459" s="246" t="s">
        <v>82</v>
      </c>
      <c r="AV459" s="13" t="s">
        <v>138</v>
      </c>
      <c r="AW459" s="13" t="s">
        <v>35</v>
      </c>
      <c r="AX459" s="13" t="s">
        <v>74</v>
      </c>
      <c r="AY459" s="246" t="s">
        <v>351</v>
      </c>
    </row>
    <row r="460" spans="1:51" s="13" customFormat="1" ht="12">
      <c r="A460" s="13"/>
      <c r="B460" s="236"/>
      <c r="C460" s="237"/>
      <c r="D460" s="227" t="s">
        <v>358</v>
      </c>
      <c r="E460" s="238" t="s">
        <v>3272</v>
      </c>
      <c r="F460" s="239" t="s">
        <v>3273</v>
      </c>
      <c r="G460" s="237"/>
      <c r="H460" s="240">
        <v>6.71</v>
      </c>
      <c r="I460" s="241"/>
      <c r="J460" s="237"/>
      <c r="K460" s="237"/>
      <c r="L460" s="242"/>
      <c r="M460" s="243"/>
      <c r="N460" s="244"/>
      <c r="O460" s="244"/>
      <c r="P460" s="244"/>
      <c r="Q460" s="244"/>
      <c r="R460" s="244"/>
      <c r="S460" s="244"/>
      <c r="T460" s="245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T460" s="246" t="s">
        <v>358</v>
      </c>
      <c r="AU460" s="246" t="s">
        <v>82</v>
      </c>
      <c r="AV460" s="13" t="s">
        <v>138</v>
      </c>
      <c r="AW460" s="13" t="s">
        <v>35</v>
      </c>
      <c r="AX460" s="13" t="s">
        <v>82</v>
      </c>
      <c r="AY460" s="246" t="s">
        <v>351</v>
      </c>
    </row>
    <row r="461" spans="1:65" s="2" customFormat="1" ht="16.5" customHeight="1">
      <c r="A461" s="38"/>
      <c r="B461" s="39"/>
      <c r="C461" s="212" t="s">
        <v>908</v>
      </c>
      <c r="D461" s="212" t="s">
        <v>352</v>
      </c>
      <c r="E461" s="213" t="s">
        <v>3274</v>
      </c>
      <c r="F461" s="214" t="s">
        <v>3275</v>
      </c>
      <c r="G461" s="215" t="s">
        <v>534</v>
      </c>
      <c r="H461" s="216">
        <v>18</v>
      </c>
      <c r="I461" s="217"/>
      <c r="J461" s="218">
        <f>ROUND(I461*H461,2)</f>
        <v>0</v>
      </c>
      <c r="K461" s="214" t="s">
        <v>28</v>
      </c>
      <c r="L461" s="44"/>
      <c r="M461" s="219" t="s">
        <v>28</v>
      </c>
      <c r="N461" s="220" t="s">
        <v>45</v>
      </c>
      <c r="O461" s="84"/>
      <c r="P461" s="221">
        <f>O461*H461</f>
        <v>0</v>
      </c>
      <c r="Q461" s="221">
        <v>0</v>
      </c>
      <c r="R461" s="221">
        <f>Q461*H461</f>
        <v>0</v>
      </c>
      <c r="S461" s="221">
        <v>0</v>
      </c>
      <c r="T461" s="222">
        <f>S461*H461</f>
        <v>0</v>
      </c>
      <c r="U461" s="38"/>
      <c r="V461" s="38"/>
      <c r="W461" s="38"/>
      <c r="X461" s="38"/>
      <c r="Y461" s="38"/>
      <c r="Z461" s="38"/>
      <c r="AA461" s="38"/>
      <c r="AB461" s="38"/>
      <c r="AC461" s="38"/>
      <c r="AD461" s="38"/>
      <c r="AE461" s="38"/>
      <c r="AR461" s="223" t="s">
        <v>228</v>
      </c>
      <c r="AT461" s="223" t="s">
        <v>352</v>
      </c>
      <c r="AU461" s="223" t="s">
        <v>82</v>
      </c>
      <c r="AY461" s="17" t="s">
        <v>351</v>
      </c>
      <c r="BE461" s="224">
        <f>IF(N461="základní",J461,0)</f>
        <v>0</v>
      </c>
      <c r="BF461" s="224">
        <f>IF(N461="snížená",J461,0)</f>
        <v>0</v>
      </c>
      <c r="BG461" s="224">
        <f>IF(N461="zákl. přenesená",J461,0)</f>
        <v>0</v>
      </c>
      <c r="BH461" s="224">
        <f>IF(N461="sníž. přenesená",J461,0)</f>
        <v>0</v>
      </c>
      <c r="BI461" s="224">
        <f>IF(N461="nulová",J461,0)</f>
        <v>0</v>
      </c>
      <c r="BJ461" s="17" t="s">
        <v>82</v>
      </c>
      <c r="BK461" s="224">
        <f>ROUND(I461*H461,2)</f>
        <v>0</v>
      </c>
      <c r="BL461" s="17" t="s">
        <v>228</v>
      </c>
      <c r="BM461" s="223" t="s">
        <v>3276</v>
      </c>
    </row>
    <row r="462" spans="1:51" s="13" customFormat="1" ht="12">
      <c r="A462" s="13"/>
      <c r="B462" s="236"/>
      <c r="C462" s="237"/>
      <c r="D462" s="227" t="s">
        <v>358</v>
      </c>
      <c r="E462" s="238" t="s">
        <v>28</v>
      </c>
      <c r="F462" s="239" t="s">
        <v>3214</v>
      </c>
      <c r="G462" s="237"/>
      <c r="H462" s="240">
        <v>0.5</v>
      </c>
      <c r="I462" s="241"/>
      <c r="J462" s="237"/>
      <c r="K462" s="237"/>
      <c r="L462" s="242"/>
      <c r="M462" s="243"/>
      <c r="N462" s="244"/>
      <c r="O462" s="244"/>
      <c r="P462" s="244"/>
      <c r="Q462" s="244"/>
      <c r="R462" s="244"/>
      <c r="S462" s="244"/>
      <c r="T462" s="245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T462" s="246" t="s">
        <v>358</v>
      </c>
      <c r="AU462" s="246" t="s">
        <v>82</v>
      </c>
      <c r="AV462" s="13" t="s">
        <v>138</v>
      </c>
      <c r="AW462" s="13" t="s">
        <v>35</v>
      </c>
      <c r="AX462" s="13" t="s">
        <v>74</v>
      </c>
      <c r="AY462" s="246" t="s">
        <v>351</v>
      </c>
    </row>
    <row r="463" spans="1:51" s="13" customFormat="1" ht="12">
      <c r="A463" s="13"/>
      <c r="B463" s="236"/>
      <c r="C463" s="237"/>
      <c r="D463" s="227" t="s">
        <v>358</v>
      </c>
      <c r="E463" s="238" t="s">
        <v>912</v>
      </c>
      <c r="F463" s="239" t="s">
        <v>3277</v>
      </c>
      <c r="G463" s="237"/>
      <c r="H463" s="240">
        <v>9</v>
      </c>
      <c r="I463" s="241"/>
      <c r="J463" s="237"/>
      <c r="K463" s="237"/>
      <c r="L463" s="242"/>
      <c r="M463" s="243"/>
      <c r="N463" s="244"/>
      <c r="O463" s="244"/>
      <c r="P463" s="244"/>
      <c r="Q463" s="244"/>
      <c r="R463" s="244"/>
      <c r="S463" s="244"/>
      <c r="T463" s="245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T463" s="246" t="s">
        <v>358</v>
      </c>
      <c r="AU463" s="246" t="s">
        <v>82</v>
      </c>
      <c r="AV463" s="13" t="s">
        <v>138</v>
      </c>
      <c r="AW463" s="13" t="s">
        <v>35</v>
      </c>
      <c r="AX463" s="13" t="s">
        <v>74</v>
      </c>
      <c r="AY463" s="246" t="s">
        <v>351</v>
      </c>
    </row>
    <row r="464" spans="1:51" s="13" customFormat="1" ht="12">
      <c r="A464" s="13"/>
      <c r="B464" s="236"/>
      <c r="C464" s="237"/>
      <c r="D464" s="227" t="s">
        <v>358</v>
      </c>
      <c r="E464" s="238" t="s">
        <v>199</v>
      </c>
      <c r="F464" s="239" t="s">
        <v>3278</v>
      </c>
      <c r="G464" s="237"/>
      <c r="H464" s="240">
        <v>9</v>
      </c>
      <c r="I464" s="241"/>
      <c r="J464" s="237"/>
      <c r="K464" s="237"/>
      <c r="L464" s="242"/>
      <c r="M464" s="243"/>
      <c r="N464" s="244"/>
      <c r="O464" s="244"/>
      <c r="P464" s="244"/>
      <c r="Q464" s="244"/>
      <c r="R464" s="244"/>
      <c r="S464" s="244"/>
      <c r="T464" s="245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T464" s="246" t="s">
        <v>358</v>
      </c>
      <c r="AU464" s="246" t="s">
        <v>82</v>
      </c>
      <c r="AV464" s="13" t="s">
        <v>138</v>
      </c>
      <c r="AW464" s="13" t="s">
        <v>35</v>
      </c>
      <c r="AX464" s="13" t="s">
        <v>74</v>
      </c>
      <c r="AY464" s="246" t="s">
        <v>351</v>
      </c>
    </row>
    <row r="465" spans="1:51" s="13" customFormat="1" ht="12">
      <c r="A465" s="13"/>
      <c r="B465" s="236"/>
      <c r="C465" s="237"/>
      <c r="D465" s="227" t="s">
        <v>358</v>
      </c>
      <c r="E465" s="238" t="s">
        <v>915</v>
      </c>
      <c r="F465" s="239" t="s">
        <v>916</v>
      </c>
      <c r="G465" s="237"/>
      <c r="H465" s="240">
        <v>18</v>
      </c>
      <c r="I465" s="241"/>
      <c r="J465" s="237"/>
      <c r="K465" s="237"/>
      <c r="L465" s="242"/>
      <c r="M465" s="243"/>
      <c r="N465" s="244"/>
      <c r="O465" s="244"/>
      <c r="P465" s="244"/>
      <c r="Q465" s="244"/>
      <c r="R465" s="244"/>
      <c r="S465" s="244"/>
      <c r="T465" s="245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T465" s="246" t="s">
        <v>358</v>
      </c>
      <c r="AU465" s="246" t="s">
        <v>82</v>
      </c>
      <c r="AV465" s="13" t="s">
        <v>138</v>
      </c>
      <c r="AW465" s="13" t="s">
        <v>35</v>
      </c>
      <c r="AX465" s="13" t="s">
        <v>82</v>
      </c>
      <c r="AY465" s="246" t="s">
        <v>351</v>
      </c>
    </row>
    <row r="466" spans="1:65" s="2" customFormat="1" ht="16.5" customHeight="1">
      <c r="A466" s="38"/>
      <c r="B466" s="39"/>
      <c r="C466" s="212" t="s">
        <v>917</v>
      </c>
      <c r="D466" s="212" t="s">
        <v>352</v>
      </c>
      <c r="E466" s="213" t="s">
        <v>3279</v>
      </c>
      <c r="F466" s="214" t="s">
        <v>3280</v>
      </c>
      <c r="G466" s="215" t="s">
        <v>534</v>
      </c>
      <c r="H466" s="216">
        <v>1</v>
      </c>
      <c r="I466" s="217"/>
      <c r="J466" s="218">
        <f>ROUND(I466*H466,2)</f>
        <v>0</v>
      </c>
      <c r="K466" s="214" t="s">
        <v>28</v>
      </c>
      <c r="L466" s="44"/>
      <c r="M466" s="219" t="s">
        <v>28</v>
      </c>
      <c r="N466" s="220" t="s">
        <v>45</v>
      </c>
      <c r="O466" s="84"/>
      <c r="P466" s="221">
        <f>O466*H466</f>
        <v>0</v>
      </c>
      <c r="Q466" s="221">
        <v>0</v>
      </c>
      <c r="R466" s="221">
        <f>Q466*H466</f>
        <v>0</v>
      </c>
      <c r="S466" s="221">
        <v>0</v>
      </c>
      <c r="T466" s="222">
        <f>S466*H466</f>
        <v>0</v>
      </c>
      <c r="U466" s="38"/>
      <c r="V466" s="38"/>
      <c r="W466" s="38"/>
      <c r="X466" s="38"/>
      <c r="Y466" s="38"/>
      <c r="Z466" s="38"/>
      <c r="AA466" s="38"/>
      <c r="AB466" s="38"/>
      <c r="AC466" s="38"/>
      <c r="AD466" s="38"/>
      <c r="AE466" s="38"/>
      <c r="AR466" s="223" t="s">
        <v>228</v>
      </c>
      <c r="AT466" s="223" t="s">
        <v>352</v>
      </c>
      <c r="AU466" s="223" t="s">
        <v>82</v>
      </c>
      <c r="AY466" s="17" t="s">
        <v>351</v>
      </c>
      <c r="BE466" s="224">
        <f>IF(N466="základní",J466,0)</f>
        <v>0</v>
      </c>
      <c r="BF466" s="224">
        <f>IF(N466="snížená",J466,0)</f>
        <v>0</v>
      </c>
      <c r="BG466" s="224">
        <f>IF(N466="zákl. přenesená",J466,0)</f>
        <v>0</v>
      </c>
      <c r="BH466" s="224">
        <f>IF(N466="sníž. přenesená",J466,0)</f>
        <v>0</v>
      </c>
      <c r="BI466" s="224">
        <f>IF(N466="nulová",J466,0)</f>
        <v>0</v>
      </c>
      <c r="BJ466" s="17" t="s">
        <v>82</v>
      </c>
      <c r="BK466" s="224">
        <f>ROUND(I466*H466,2)</f>
        <v>0</v>
      </c>
      <c r="BL466" s="17" t="s">
        <v>228</v>
      </c>
      <c r="BM466" s="223" t="s">
        <v>3281</v>
      </c>
    </row>
    <row r="467" spans="1:51" s="12" customFormat="1" ht="12">
      <c r="A467" s="12"/>
      <c r="B467" s="225"/>
      <c r="C467" s="226"/>
      <c r="D467" s="227" t="s">
        <v>358</v>
      </c>
      <c r="E467" s="228" t="s">
        <v>28</v>
      </c>
      <c r="F467" s="229" t="s">
        <v>3282</v>
      </c>
      <c r="G467" s="226"/>
      <c r="H467" s="228" t="s">
        <v>28</v>
      </c>
      <c r="I467" s="230"/>
      <c r="J467" s="226"/>
      <c r="K467" s="226"/>
      <c r="L467" s="231"/>
      <c r="M467" s="232"/>
      <c r="N467" s="233"/>
      <c r="O467" s="233"/>
      <c r="P467" s="233"/>
      <c r="Q467" s="233"/>
      <c r="R467" s="233"/>
      <c r="S467" s="233"/>
      <c r="T467" s="234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T467" s="235" t="s">
        <v>358</v>
      </c>
      <c r="AU467" s="235" t="s">
        <v>82</v>
      </c>
      <c r="AV467" s="12" t="s">
        <v>82</v>
      </c>
      <c r="AW467" s="12" t="s">
        <v>35</v>
      </c>
      <c r="AX467" s="12" t="s">
        <v>74</v>
      </c>
      <c r="AY467" s="235" t="s">
        <v>351</v>
      </c>
    </row>
    <row r="468" spans="1:51" s="13" customFormat="1" ht="12">
      <c r="A468" s="13"/>
      <c r="B468" s="236"/>
      <c r="C468" s="237"/>
      <c r="D468" s="227" t="s">
        <v>358</v>
      </c>
      <c r="E468" s="238" t="s">
        <v>921</v>
      </c>
      <c r="F468" s="239" t="s">
        <v>3283</v>
      </c>
      <c r="G468" s="237"/>
      <c r="H468" s="240">
        <v>1</v>
      </c>
      <c r="I468" s="241"/>
      <c r="J468" s="237"/>
      <c r="K468" s="237"/>
      <c r="L468" s="242"/>
      <c r="M468" s="243"/>
      <c r="N468" s="244"/>
      <c r="O468" s="244"/>
      <c r="P468" s="244"/>
      <c r="Q468" s="244"/>
      <c r="R468" s="244"/>
      <c r="S468" s="244"/>
      <c r="T468" s="245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T468" s="246" t="s">
        <v>358</v>
      </c>
      <c r="AU468" s="246" t="s">
        <v>82</v>
      </c>
      <c r="AV468" s="13" t="s">
        <v>138</v>
      </c>
      <c r="AW468" s="13" t="s">
        <v>35</v>
      </c>
      <c r="AX468" s="13" t="s">
        <v>74</v>
      </c>
      <c r="AY468" s="246" t="s">
        <v>351</v>
      </c>
    </row>
    <row r="469" spans="1:51" s="13" customFormat="1" ht="12">
      <c r="A469" s="13"/>
      <c r="B469" s="236"/>
      <c r="C469" s="237"/>
      <c r="D469" s="227" t="s">
        <v>358</v>
      </c>
      <c r="E469" s="238" t="s">
        <v>3284</v>
      </c>
      <c r="F469" s="239" t="s">
        <v>3285</v>
      </c>
      <c r="G469" s="237"/>
      <c r="H469" s="240">
        <v>1</v>
      </c>
      <c r="I469" s="241"/>
      <c r="J469" s="237"/>
      <c r="K469" s="237"/>
      <c r="L469" s="242"/>
      <c r="M469" s="243"/>
      <c r="N469" s="244"/>
      <c r="O469" s="244"/>
      <c r="P469" s="244"/>
      <c r="Q469" s="244"/>
      <c r="R469" s="244"/>
      <c r="S469" s="244"/>
      <c r="T469" s="245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T469" s="246" t="s">
        <v>358</v>
      </c>
      <c r="AU469" s="246" t="s">
        <v>82</v>
      </c>
      <c r="AV469" s="13" t="s">
        <v>138</v>
      </c>
      <c r="AW469" s="13" t="s">
        <v>35</v>
      </c>
      <c r="AX469" s="13" t="s">
        <v>82</v>
      </c>
      <c r="AY469" s="246" t="s">
        <v>351</v>
      </c>
    </row>
    <row r="470" spans="1:65" s="2" customFormat="1" ht="16.5" customHeight="1">
      <c r="A470" s="38"/>
      <c r="B470" s="39"/>
      <c r="C470" s="212" t="s">
        <v>923</v>
      </c>
      <c r="D470" s="212" t="s">
        <v>352</v>
      </c>
      <c r="E470" s="213" t="s">
        <v>3286</v>
      </c>
      <c r="F470" s="214" t="s">
        <v>3287</v>
      </c>
      <c r="G470" s="215" t="s">
        <v>534</v>
      </c>
      <c r="H470" s="216">
        <v>12</v>
      </c>
      <c r="I470" s="217"/>
      <c r="J470" s="218">
        <f>ROUND(I470*H470,2)</f>
        <v>0</v>
      </c>
      <c r="K470" s="214" t="s">
        <v>28</v>
      </c>
      <c r="L470" s="44"/>
      <c r="M470" s="219" t="s">
        <v>28</v>
      </c>
      <c r="N470" s="220" t="s">
        <v>45</v>
      </c>
      <c r="O470" s="84"/>
      <c r="P470" s="221">
        <f>O470*H470</f>
        <v>0</v>
      </c>
      <c r="Q470" s="221">
        <v>0.00013</v>
      </c>
      <c r="R470" s="221">
        <f>Q470*H470</f>
        <v>0.0015599999999999998</v>
      </c>
      <c r="S470" s="221">
        <v>0</v>
      </c>
      <c r="T470" s="222">
        <f>S470*H470</f>
        <v>0</v>
      </c>
      <c r="U470" s="38"/>
      <c r="V470" s="38"/>
      <c r="W470" s="38"/>
      <c r="X470" s="38"/>
      <c r="Y470" s="38"/>
      <c r="Z470" s="38"/>
      <c r="AA470" s="38"/>
      <c r="AB470" s="38"/>
      <c r="AC470" s="38"/>
      <c r="AD470" s="38"/>
      <c r="AE470" s="38"/>
      <c r="AR470" s="223" t="s">
        <v>228</v>
      </c>
      <c r="AT470" s="223" t="s">
        <v>352</v>
      </c>
      <c r="AU470" s="223" t="s">
        <v>82</v>
      </c>
      <c r="AY470" s="17" t="s">
        <v>351</v>
      </c>
      <c r="BE470" s="224">
        <f>IF(N470="základní",J470,0)</f>
        <v>0</v>
      </c>
      <c r="BF470" s="224">
        <f>IF(N470="snížená",J470,0)</f>
        <v>0</v>
      </c>
      <c r="BG470" s="224">
        <f>IF(N470="zákl. přenesená",J470,0)</f>
        <v>0</v>
      </c>
      <c r="BH470" s="224">
        <f>IF(N470="sníž. přenesená",J470,0)</f>
        <v>0</v>
      </c>
      <c r="BI470" s="224">
        <f>IF(N470="nulová",J470,0)</f>
        <v>0</v>
      </c>
      <c r="BJ470" s="17" t="s">
        <v>82</v>
      </c>
      <c r="BK470" s="224">
        <f>ROUND(I470*H470,2)</f>
        <v>0</v>
      </c>
      <c r="BL470" s="17" t="s">
        <v>228</v>
      </c>
      <c r="BM470" s="223" t="s">
        <v>3288</v>
      </c>
    </row>
    <row r="471" spans="1:51" s="12" customFormat="1" ht="12">
      <c r="A471" s="12"/>
      <c r="B471" s="225"/>
      <c r="C471" s="226"/>
      <c r="D471" s="227" t="s">
        <v>358</v>
      </c>
      <c r="E471" s="228" t="s">
        <v>28</v>
      </c>
      <c r="F471" s="229" t="s">
        <v>3289</v>
      </c>
      <c r="G471" s="226"/>
      <c r="H471" s="228" t="s">
        <v>28</v>
      </c>
      <c r="I471" s="230"/>
      <c r="J471" s="226"/>
      <c r="K471" s="226"/>
      <c r="L471" s="231"/>
      <c r="M471" s="232"/>
      <c r="N471" s="233"/>
      <c r="O471" s="233"/>
      <c r="P471" s="233"/>
      <c r="Q471" s="233"/>
      <c r="R471" s="233"/>
      <c r="S471" s="233"/>
      <c r="T471" s="234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T471" s="235" t="s">
        <v>358</v>
      </c>
      <c r="AU471" s="235" t="s">
        <v>82</v>
      </c>
      <c r="AV471" s="12" t="s">
        <v>82</v>
      </c>
      <c r="AW471" s="12" t="s">
        <v>35</v>
      </c>
      <c r="AX471" s="12" t="s">
        <v>74</v>
      </c>
      <c r="AY471" s="235" t="s">
        <v>351</v>
      </c>
    </row>
    <row r="472" spans="1:51" s="13" customFormat="1" ht="12">
      <c r="A472" s="13"/>
      <c r="B472" s="236"/>
      <c r="C472" s="237"/>
      <c r="D472" s="227" t="s">
        <v>358</v>
      </c>
      <c r="E472" s="238" t="s">
        <v>927</v>
      </c>
      <c r="F472" s="239" t="s">
        <v>3290</v>
      </c>
      <c r="G472" s="237"/>
      <c r="H472" s="240">
        <v>5</v>
      </c>
      <c r="I472" s="241"/>
      <c r="J472" s="237"/>
      <c r="K472" s="237"/>
      <c r="L472" s="242"/>
      <c r="M472" s="243"/>
      <c r="N472" s="244"/>
      <c r="O472" s="244"/>
      <c r="P472" s="244"/>
      <c r="Q472" s="244"/>
      <c r="R472" s="244"/>
      <c r="S472" s="244"/>
      <c r="T472" s="245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T472" s="246" t="s">
        <v>358</v>
      </c>
      <c r="AU472" s="246" t="s">
        <v>82</v>
      </c>
      <c r="AV472" s="13" t="s">
        <v>138</v>
      </c>
      <c r="AW472" s="13" t="s">
        <v>35</v>
      </c>
      <c r="AX472" s="13" t="s">
        <v>74</v>
      </c>
      <c r="AY472" s="246" t="s">
        <v>351</v>
      </c>
    </row>
    <row r="473" spans="1:51" s="13" customFormat="1" ht="12">
      <c r="A473" s="13"/>
      <c r="B473" s="236"/>
      <c r="C473" s="237"/>
      <c r="D473" s="227" t="s">
        <v>358</v>
      </c>
      <c r="E473" s="238" t="s">
        <v>2800</v>
      </c>
      <c r="F473" s="239" t="s">
        <v>3291</v>
      </c>
      <c r="G473" s="237"/>
      <c r="H473" s="240">
        <v>7</v>
      </c>
      <c r="I473" s="241"/>
      <c r="J473" s="237"/>
      <c r="K473" s="237"/>
      <c r="L473" s="242"/>
      <c r="M473" s="243"/>
      <c r="N473" s="244"/>
      <c r="O473" s="244"/>
      <c r="P473" s="244"/>
      <c r="Q473" s="244"/>
      <c r="R473" s="244"/>
      <c r="S473" s="244"/>
      <c r="T473" s="245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T473" s="246" t="s">
        <v>358</v>
      </c>
      <c r="AU473" s="246" t="s">
        <v>82</v>
      </c>
      <c r="AV473" s="13" t="s">
        <v>138</v>
      </c>
      <c r="AW473" s="13" t="s">
        <v>35</v>
      </c>
      <c r="AX473" s="13" t="s">
        <v>74</v>
      </c>
      <c r="AY473" s="246" t="s">
        <v>351</v>
      </c>
    </row>
    <row r="474" spans="1:51" s="13" customFormat="1" ht="12">
      <c r="A474" s="13"/>
      <c r="B474" s="236"/>
      <c r="C474" s="237"/>
      <c r="D474" s="227" t="s">
        <v>358</v>
      </c>
      <c r="E474" s="238" t="s">
        <v>3292</v>
      </c>
      <c r="F474" s="239" t="s">
        <v>3293</v>
      </c>
      <c r="G474" s="237"/>
      <c r="H474" s="240">
        <v>12</v>
      </c>
      <c r="I474" s="241"/>
      <c r="J474" s="237"/>
      <c r="K474" s="237"/>
      <c r="L474" s="242"/>
      <c r="M474" s="243"/>
      <c r="N474" s="244"/>
      <c r="O474" s="244"/>
      <c r="P474" s="244"/>
      <c r="Q474" s="244"/>
      <c r="R474" s="244"/>
      <c r="S474" s="244"/>
      <c r="T474" s="245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T474" s="246" t="s">
        <v>358</v>
      </c>
      <c r="AU474" s="246" t="s">
        <v>82</v>
      </c>
      <c r="AV474" s="13" t="s">
        <v>138</v>
      </c>
      <c r="AW474" s="13" t="s">
        <v>35</v>
      </c>
      <c r="AX474" s="13" t="s">
        <v>82</v>
      </c>
      <c r="AY474" s="246" t="s">
        <v>351</v>
      </c>
    </row>
    <row r="475" spans="1:65" s="2" customFormat="1" ht="21.75" customHeight="1">
      <c r="A475" s="38"/>
      <c r="B475" s="39"/>
      <c r="C475" s="212" t="s">
        <v>928</v>
      </c>
      <c r="D475" s="212" t="s">
        <v>352</v>
      </c>
      <c r="E475" s="213" t="s">
        <v>3294</v>
      </c>
      <c r="F475" s="214" t="s">
        <v>3295</v>
      </c>
      <c r="G475" s="215" t="s">
        <v>534</v>
      </c>
      <c r="H475" s="216">
        <v>1</v>
      </c>
      <c r="I475" s="217"/>
      <c r="J475" s="218">
        <f>ROUND(I475*H475,2)</f>
        <v>0</v>
      </c>
      <c r="K475" s="214" t="s">
        <v>28</v>
      </c>
      <c r="L475" s="44"/>
      <c r="M475" s="219" t="s">
        <v>28</v>
      </c>
      <c r="N475" s="220" t="s">
        <v>45</v>
      </c>
      <c r="O475" s="84"/>
      <c r="P475" s="221">
        <f>O475*H475</f>
        <v>0</v>
      </c>
      <c r="Q475" s="221">
        <v>0.00032</v>
      </c>
      <c r="R475" s="221">
        <f>Q475*H475</f>
        <v>0.00032</v>
      </c>
      <c r="S475" s="221">
        <v>0</v>
      </c>
      <c r="T475" s="222">
        <f>S475*H475</f>
        <v>0</v>
      </c>
      <c r="U475" s="38"/>
      <c r="V475" s="38"/>
      <c r="W475" s="38"/>
      <c r="X475" s="38"/>
      <c r="Y475" s="38"/>
      <c r="Z475" s="38"/>
      <c r="AA475" s="38"/>
      <c r="AB475" s="38"/>
      <c r="AC475" s="38"/>
      <c r="AD475" s="38"/>
      <c r="AE475" s="38"/>
      <c r="AR475" s="223" t="s">
        <v>228</v>
      </c>
      <c r="AT475" s="223" t="s">
        <v>352</v>
      </c>
      <c r="AU475" s="223" t="s">
        <v>82</v>
      </c>
      <c r="AY475" s="17" t="s">
        <v>351</v>
      </c>
      <c r="BE475" s="224">
        <f>IF(N475="základní",J475,0)</f>
        <v>0</v>
      </c>
      <c r="BF475" s="224">
        <f>IF(N475="snížená",J475,0)</f>
        <v>0</v>
      </c>
      <c r="BG475" s="224">
        <f>IF(N475="zákl. přenesená",J475,0)</f>
        <v>0</v>
      </c>
      <c r="BH475" s="224">
        <f>IF(N475="sníž. přenesená",J475,0)</f>
        <v>0</v>
      </c>
      <c r="BI475" s="224">
        <f>IF(N475="nulová",J475,0)</f>
        <v>0</v>
      </c>
      <c r="BJ475" s="17" t="s">
        <v>82</v>
      </c>
      <c r="BK475" s="224">
        <f>ROUND(I475*H475,2)</f>
        <v>0</v>
      </c>
      <c r="BL475" s="17" t="s">
        <v>228</v>
      </c>
      <c r="BM475" s="223" t="s">
        <v>3296</v>
      </c>
    </row>
    <row r="476" spans="1:51" s="12" customFormat="1" ht="12">
      <c r="A476" s="12"/>
      <c r="B476" s="225"/>
      <c r="C476" s="226"/>
      <c r="D476" s="227" t="s">
        <v>358</v>
      </c>
      <c r="E476" s="228" t="s">
        <v>28</v>
      </c>
      <c r="F476" s="229" t="s">
        <v>3289</v>
      </c>
      <c r="G476" s="226"/>
      <c r="H476" s="228" t="s">
        <v>28</v>
      </c>
      <c r="I476" s="230"/>
      <c r="J476" s="226"/>
      <c r="K476" s="226"/>
      <c r="L476" s="231"/>
      <c r="M476" s="232"/>
      <c r="N476" s="233"/>
      <c r="O476" s="233"/>
      <c r="P476" s="233"/>
      <c r="Q476" s="233"/>
      <c r="R476" s="233"/>
      <c r="S476" s="233"/>
      <c r="T476" s="234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T476" s="235" t="s">
        <v>358</v>
      </c>
      <c r="AU476" s="235" t="s">
        <v>82</v>
      </c>
      <c r="AV476" s="12" t="s">
        <v>82</v>
      </c>
      <c r="AW476" s="12" t="s">
        <v>35</v>
      </c>
      <c r="AX476" s="12" t="s">
        <v>74</v>
      </c>
      <c r="AY476" s="235" t="s">
        <v>351</v>
      </c>
    </row>
    <row r="477" spans="1:51" s="13" customFormat="1" ht="12">
      <c r="A477" s="13"/>
      <c r="B477" s="236"/>
      <c r="C477" s="237"/>
      <c r="D477" s="227" t="s">
        <v>358</v>
      </c>
      <c r="E477" s="238" t="s">
        <v>932</v>
      </c>
      <c r="F477" s="239" t="s">
        <v>3297</v>
      </c>
      <c r="G477" s="237"/>
      <c r="H477" s="240">
        <v>1</v>
      </c>
      <c r="I477" s="241"/>
      <c r="J477" s="237"/>
      <c r="K477" s="237"/>
      <c r="L477" s="242"/>
      <c r="M477" s="243"/>
      <c r="N477" s="244"/>
      <c r="O477" s="244"/>
      <c r="P477" s="244"/>
      <c r="Q477" s="244"/>
      <c r="R477" s="244"/>
      <c r="S477" s="244"/>
      <c r="T477" s="245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T477" s="246" t="s">
        <v>358</v>
      </c>
      <c r="AU477" s="246" t="s">
        <v>82</v>
      </c>
      <c r="AV477" s="13" t="s">
        <v>138</v>
      </c>
      <c r="AW477" s="13" t="s">
        <v>35</v>
      </c>
      <c r="AX477" s="13" t="s">
        <v>74</v>
      </c>
      <c r="AY477" s="246" t="s">
        <v>351</v>
      </c>
    </row>
    <row r="478" spans="1:51" s="13" customFormat="1" ht="12">
      <c r="A478" s="13"/>
      <c r="B478" s="236"/>
      <c r="C478" s="237"/>
      <c r="D478" s="227" t="s">
        <v>358</v>
      </c>
      <c r="E478" s="238" t="s">
        <v>3298</v>
      </c>
      <c r="F478" s="239" t="s">
        <v>3299</v>
      </c>
      <c r="G478" s="237"/>
      <c r="H478" s="240">
        <v>1</v>
      </c>
      <c r="I478" s="241"/>
      <c r="J478" s="237"/>
      <c r="K478" s="237"/>
      <c r="L478" s="242"/>
      <c r="M478" s="243"/>
      <c r="N478" s="244"/>
      <c r="O478" s="244"/>
      <c r="P478" s="244"/>
      <c r="Q478" s="244"/>
      <c r="R478" s="244"/>
      <c r="S478" s="244"/>
      <c r="T478" s="245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T478" s="246" t="s">
        <v>358</v>
      </c>
      <c r="AU478" s="246" t="s">
        <v>82</v>
      </c>
      <c r="AV478" s="13" t="s">
        <v>138</v>
      </c>
      <c r="AW478" s="13" t="s">
        <v>35</v>
      </c>
      <c r="AX478" s="13" t="s">
        <v>82</v>
      </c>
      <c r="AY478" s="246" t="s">
        <v>351</v>
      </c>
    </row>
    <row r="479" spans="1:65" s="2" customFormat="1" ht="16.5" customHeight="1">
      <c r="A479" s="38"/>
      <c r="B479" s="39"/>
      <c r="C479" s="212" t="s">
        <v>934</v>
      </c>
      <c r="D479" s="212" t="s">
        <v>352</v>
      </c>
      <c r="E479" s="213" t="s">
        <v>3300</v>
      </c>
      <c r="F479" s="214" t="s">
        <v>3301</v>
      </c>
      <c r="G479" s="215" t="s">
        <v>3302</v>
      </c>
      <c r="H479" s="216">
        <v>3</v>
      </c>
      <c r="I479" s="217"/>
      <c r="J479" s="218">
        <f>ROUND(I479*H479,2)</f>
        <v>0</v>
      </c>
      <c r="K479" s="214" t="s">
        <v>28</v>
      </c>
      <c r="L479" s="44"/>
      <c r="M479" s="219" t="s">
        <v>28</v>
      </c>
      <c r="N479" s="220" t="s">
        <v>45</v>
      </c>
      <c r="O479" s="84"/>
      <c r="P479" s="221">
        <f>O479*H479</f>
        <v>0</v>
      </c>
      <c r="Q479" s="221">
        <v>0.00046</v>
      </c>
      <c r="R479" s="221">
        <f>Q479*H479</f>
        <v>0.0013800000000000002</v>
      </c>
      <c r="S479" s="221">
        <v>0</v>
      </c>
      <c r="T479" s="222">
        <f>S479*H479</f>
        <v>0</v>
      </c>
      <c r="U479" s="38"/>
      <c r="V479" s="38"/>
      <c r="W479" s="38"/>
      <c r="X479" s="38"/>
      <c r="Y479" s="38"/>
      <c r="Z479" s="38"/>
      <c r="AA479" s="38"/>
      <c r="AB479" s="38"/>
      <c r="AC479" s="38"/>
      <c r="AD479" s="38"/>
      <c r="AE479" s="38"/>
      <c r="AR479" s="223" t="s">
        <v>228</v>
      </c>
      <c r="AT479" s="223" t="s">
        <v>352</v>
      </c>
      <c r="AU479" s="223" t="s">
        <v>82</v>
      </c>
      <c r="AY479" s="17" t="s">
        <v>351</v>
      </c>
      <c r="BE479" s="224">
        <f>IF(N479="základní",J479,0)</f>
        <v>0</v>
      </c>
      <c r="BF479" s="224">
        <f>IF(N479="snížená",J479,0)</f>
        <v>0</v>
      </c>
      <c r="BG479" s="224">
        <f>IF(N479="zákl. přenesená",J479,0)</f>
        <v>0</v>
      </c>
      <c r="BH479" s="224">
        <f>IF(N479="sníž. přenesená",J479,0)</f>
        <v>0</v>
      </c>
      <c r="BI479" s="224">
        <f>IF(N479="nulová",J479,0)</f>
        <v>0</v>
      </c>
      <c r="BJ479" s="17" t="s">
        <v>82</v>
      </c>
      <c r="BK479" s="224">
        <f>ROUND(I479*H479,2)</f>
        <v>0</v>
      </c>
      <c r="BL479" s="17" t="s">
        <v>228</v>
      </c>
      <c r="BM479" s="223" t="s">
        <v>3303</v>
      </c>
    </row>
    <row r="480" spans="1:51" s="12" customFormat="1" ht="12">
      <c r="A480" s="12"/>
      <c r="B480" s="225"/>
      <c r="C480" s="226"/>
      <c r="D480" s="227" t="s">
        <v>358</v>
      </c>
      <c r="E480" s="228" t="s">
        <v>28</v>
      </c>
      <c r="F480" s="229" t="s">
        <v>3289</v>
      </c>
      <c r="G480" s="226"/>
      <c r="H480" s="228" t="s">
        <v>28</v>
      </c>
      <c r="I480" s="230"/>
      <c r="J480" s="226"/>
      <c r="K480" s="226"/>
      <c r="L480" s="231"/>
      <c r="M480" s="232"/>
      <c r="N480" s="233"/>
      <c r="O480" s="233"/>
      <c r="P480" s="233"/>
      <c r="Q480" s="233"/>
      <c r="R480" s="233"/>
      <c r="S480" s="233"/>
      <c r="T480" s="234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T480" s="235" t="s">
        <v>358</v>
      </c>
      <c r="AU480" s="235" t="s">
        <v>82</v>
      </c>
      <c r="AV480" s="12" t="s">
        <v>82</v>
      </c>
      <c r="AW480" s="12" t="s">
        <v>35</v>
      </c>
      <c r="AX480" s="12" t="s">
        <v>74</v>
      </c>
      <c r="AY480" s="235" t="s">
        <v>351</v>
      </c>
    </row>
    <row r="481" spans="1:51" s="13" customFormat="1" ht="12">
      <c r="A481" s="13"/>
      <c r="B481" s="236"/>
      <c r="C481" s="237"/>
      <c r="D481" s="227" t="s">
        <v>358</v>
      </c>
      <c r="E481" s="238" t="s">
        <v>938</v>
      </c>
      <c r="F481" s="239" t="s">
        <v>3304</v>
      </c>
      <c r="G481" s="237"/>
      <c r="H481" s="240">
        <v>2</v>
      </c>
      <c r="I481" s="241"/>
      <c r="J481" s="237"/>
      <c r="K481" s="237"/>
      <c r="L481" s="242"/>
      <c r="M481" s="243"/>
      <c r="N481" s="244"/>
      <c r="O481" s="244"/>
      <c r="P481" s="244"/>
      <c r="Q481" s="244"/>
      <c r="R481" s="244"/>
      <c r="S481" s="244"/>
      <c r="T481" s="245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T481" s="246" t="s">
        <v>358</v>
      </c>
      <c r="AU481" s="246" t="s">
        <v>82</v>
      </c>
      <c r="AV481" s="13" t="s">
        <v>138</v>
      </c>
      <c r="AW481" s="13" t="s">
        <v>35</v>
      </c>
      <c r="AX481" s="13" t="s">
        <v>74</v>
      </c>
      <c r="AY481" s="246" t="s">
        <v>351</v>
      </c>
    </row>
    <row r="482" spans="1:51" s="13" customFormat="1" ht="12">
      <c r="A482" s="13"/>
      <c r="B482" s="236"/>
      <c r="C482" s="237"/>
      <c r="D482" s="227" t="s">
        <v>358</v>
      </c>
      <c r="E482" s="238" t="s">
        <v>2802</v>
      </c>
      <c r="F482" s="239" t="s">
        <v>3305</v>
      </c>
      <c r="G482" s="237"/>
      <c r="H482" s="240">
        <v>1</v>
      </c>
      <c r="I482" s="241"/>
      <c r="J482" s="237"/>
      <c r="K482" s="237"/>
      <c r="L482" s="242"/>
      <c r="M482" s="243"/>
      <c r="N482" s="244"/>
      <c r="O482" s="244"/>
      <c r="P482" s="244"/>
      <c r="Q482" s="244"/>
      <c r="R482" s="244"/>
      <c r="S482" s="244"/>
      <c r="T482" s="245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T482" s="246" t="s">
        <v>358</v>
      </c>
      <c r="AU482" s="246" t="s">
        <v>82</v>
      </c>
      <c r="AV482" s="13" t="s">
        <v>138</v>
      </c>
      <c r="AW482" s="13" t="s">
        <v>35</v>
      </c>
      <c r="AX482" s="13" t="s">
        <v>74</v>
      </c>
      <c r="AY482" s="246" t="s">
        <v>351</v>
      </c>
    </row>
    <row r="483" spans="1:51" s="13" customFormat="1" ht="12">
      <c r="A483" s="13"/>
      <c r="B483" s="236"/>
      <c r="C483" s="237"/>
      <c r="D483" s="227" t="s">
        <v>358</v>
      </c>
      <c r="E483" s="238" t="s">
        <v>3306</v>
      </c>
      <c r="F483" s="239" t="s">
        <v>3307</v>
      </c>
      <c r="G483" s="237"/>
      <c r="H483" s="240">
        <v>3</v>
      </c>
      <c r="I483" s="241"/>
      <c r="J483" s="237"/>
      <c r="K483" s="237"/>
      <c r="L483" s="242"/>
      <c r="M483" s="243"/>
      <c r="N483" s="244"/>
      <c r="O483" s="244"/>
      <c r="P483" s="244"/>
      <c r="Q483" s="244"/>
      <c r="R483" s="244"/>
      <c r="S483" s="244"/>
      <c r="T483" s="245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T483" s="246" t="s">
        <v>358</v>
      </c>
      <c r="AU483" s="246" t="s">
        <v>82</v>
      </c>
      <c r="AV483" s="13" t="s">
        <v>138</v>
      </c>
      <c r="AW483" s="13" t="s">
        <v>35</v>
      </c>
      <c r="AX483" s="13" t="s">
        <v>82</v>
      </c>
      <c r="AY483" s="246" t="s">
        <v>351</v>
      </c>
    </row>
    <row r="484" spans="1:65" s="2" customFormat="1" ht="21.75" customHeight="1">
      <c r="A484" s="38"/>
      <c r="B484" s="39"/>
      <c r="C484" s="212" t="s">
        <v>940</v>
      </c>
      <c r="D484" s="212" t="s">
        <v>352</v>
      </c>
      <c r="E484" s="213" t="s">
        <v>3308</v>
      </c>
      <c r="F484" s="214" t="s">
        <v>3309</v>
      </c>
      <c r="G484" s="215" t="s">
        <v>534</v>
      </c>
      <c r="H484" s="216">
        <v>1</v>
      </c>
      <c r="I484" s="217"/>
      <c r="J484" s="218">
        <f>ROUND(I484*H484,2)</f>
        <v>0</v>
      </c>
      <c r="K484" s="214" t="s">
        <v>28</v>
      </c>
      <c r="L484" s="44"/>
      <c r="M484" s="219" t="s">
        <v>28</v>
      </c>
      <c r="N484" s="220" t="s">
        <v>45</v>
      </c>
      <c r="O484" s="84"/>
      <c r="P484" s="221">
        <f>O484*H484</f>
        <v>0</v>
      </c>
      <c r="Q484" s="221">
        <v>0.0001</v>
      </c>
      <c r="R484" s="221">
        <f>Q484*H484</f>
        <v>0.0001</v>
      </c>
      <c r="S484" s="221">
        <v>0</v>
      </c>
      <c r="T484" s="222">
        <f>S484*H484</f>
        <v>0</v>
      </c>
      <c r="U484" s="38"/>
      <c r="V484" s="38"/>
      <c r="W484" s="38"/>
      <c r="X484" s="38"/>
      <c r="Y484" s="38"/>
      <c r="Z484" s="38"/>
      <c r="AA484" s="38"/>
      <c r="AB484" s="38"/>
      <c r="AC484" s="38"/>
      <c r="AD484" s="38"/>
      <c r="AE484" s="38"/>
      <c r="AR484" s="223" t="s">
        <v>228</v>
      </c>
      <c r="AT484" s="223" t="s">
        <v>352</v>
      </c>
      <c r="AU484" s="223" t="s">
        <v>82</v>
      </c>
      <c r="AY484" s="17" t="s">
        <v>351</v>
      </c>
      <c r="BE484" s="224">
        <f>IF(N484="základní",J484,0)</f>
        <v>0</v>
      </c>
      <c r="BF484" s="224">
        <f>IF(N484="snížená",J484,0)</f>
        <v>0</v>
      </c>
      <c r="BG484" s="224">
        <f>IF(N484="zákl. přenesená",J484,0)</f>
        <v>0</v>
      </c>
      <c r="BH484" s="224">
        <f>IF(N484="sníž. přenesená",J484,0)</f>
        <v>0</v>
      </c>
      <c r="BI484" s="224">
        <f>IF(N484="nulová",J484,0)</f>
        <v>0</v>
      </c>
      <c r="BJ484" s="17" t="s">
        <v>82</v>
      </c>
      <c r="BK484" s="224">
        <f>ROUND(I484*H484,2)</f>
        <v>0</v>
      </c>
      <c r="BL484" s="17" t="s">
        <v>228</v>
      </c>
      <c r="BM484" s="223" t="s">
        <v>3310</v>
      </c>
    </row>
    <row r="485" spans="1:51" s="13" customFormat="1" ht="12">
      <c r="A485" s="13"/>
      <c r="B485" s="236"/>
      <c r="C485" s="237"/>
      <c r="D485" s="227" t="s">
        <v>358</v>
      </c>
      <c r="E485" s="238" t="s">
        <v>944</v>
      </c>
      <c r="F485" s="239" t="s">
        <v>3311</v>
      </c>
      <c r="G485" s="237"/>
      <c r="H485" s="240">
        <v>1</v>
      </c>
      <c r="I485" s="241"/>
      <c r="J485" s="237"/>
      <c r="K485" s="237"/>
      <c r="L485" s="242"/>
      <c r="M485" s="243"/>
      <c r="N485" s="244"/>
      <c r="O485" s="244"/>
      <c r="P485" s="244"/>
      <c r="Q485" s="244"/>
      <c r="R485" s="244"/>
      <c r="S485" s="244"/>
      <c r="T485" s="245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T485" s="246" t="s">
        <v>358</v>
      </c>
      <c r="AU485" s="246" t="s">
        <v>82</v>
      </c>
      <c r="AV485" s="13" t="s">
        <v>138</v>
      </c>
      <c r="AW485" s="13" t="s">
        <v>35</v>
      </c>
      <c r="AX485" s="13" t="s">
        <v>74</v>
      </c>
      <c r="AY485" s="246" t="s">
        <v>351</v>
      </c>
    </row>
    <row r="486" spans="1:51" s="13" customFormat="1" ht="12">
      <c r="A486" s="13"/>
      <c r="B486" s="236"/>
      <c r="C486" s="237"/>
      <c r="D486" s="227" t="s">
        <v>358</v>
      </c>
      <c r="E486" s="238" t="s">
        <v>201</v>
      </c>
      <c r="F486" s="239" t="s">
        <v>3312</v>
      </c>
      <c r="G486" s="237"/>
      <c r="H486" s="240">
        <v>1</v>
      </c>
      <c r="I486" s="241"/>
      <c r="J486" s="237"/>
      <c r="K486" s="237"/>
      <c r="L486" s="242"/>
      <c r="M486" s="243"/>
      <c r="N486" s="244"/>
      <c r="O486" s="244"/>
      <c r="P486" s="244"/>
      <c r="Q486" s="244"/>
      <c r="R486" s="244"/>
      <c r="S486" s="244"/>
      <c r="T486" s="245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T486" s="246" t="s">
        <v>358</v>
      </c>
      <c r="AU486" s="246" t="s">
        <v>82</v>
      </c>
      <c r="AV486" s="13" t="s">
        <v>138</v>
      </c>
      <c r="AW486" s="13" t="s">
        <v>35</v>
      </c>
      <c r="AX486" s="13" t="s">
        <v>82</v>
      </c>
      <c r="AY486" s="246" t="s">
        <v>351</v>
      </c>
    </row>
    <row r="487" spans="1:65" s="2" customFormat="1" ht="16.5" customHeight="1">
      <c r="A487" s="38"/>
      <c r="B487" s="39"/>
      <c r="C487" s="212" t="s">
        <v>953</v>
      </c>
      <c r="D487" s="212" t="s">
        <v>352</v>
      </c>
      <c r="E487" s="213" t="s">
        <v>3313</v>
      </c>
      <c r="F487" s="214" t="s">
        <v>3314</v>
      </c>
      <c r="G487" s="215" t="s">
        <v>534</v>
      </c>
      <c r="H487" s="216">
        <v>1</v>
      </c>
      <c r="I487" s="217"/>
      <c r="J487" s="218">
        <f>ROUND(I487*H487,2)</f>
        <v>0</v>
      </c>
      <c r="K487" s="214" t="s">
        <v>28</v>
      </c>
      <c r="L487" s="44"/>
      <c r="M487" s="219" t="s">
        <v>28</v>
      </c>
      <c r="N487" s="220" t="s">
        <v>45</v>
      </c>
      <c r="O487" s="84"/>
      <c r="P487" s="221">
        <f>O487*H487</f>
        <v>0</v>
      </c>
      <c r="Q487" s="221">
        <v>0.00017</v>
      </c>
      <c r="R487" s="221">
        <f>Q487*H487</f>
        <v>0.00017</v>
      </c>
      <c r="S487" s="221">
        <v>0</v>
      </c>
      <c r="T487" s="222">
        <f>S487*H487</f>
        <v>0</v>
      </c>
      <c r="U487" s="38"/>
      <c r="V487" s="38"/>
      <c r="W487" s="38"/>
      <c r="X487" s="38"/>
      <c r="Y487" s="38"/>
      <c r="Z487" s="38"/>
      <c r="AA487" s="38"/>
      <c r="AB487" s="38"/>
      <c r="AC487" s="38"/>
      <c r="AD487" s="38"/>
      <c r="AE487" s="38"/>
      <c r="AR487" s="223" t="s">
        <v>228</v>
      </c>
      <c r="AT487" s="223" t="s">
        <v>352</v>
      </c>
      <c r="AU487" s="223" t="s">
        <v>82</v>
      </c>
      <c r="AY487" s="17" t="s">
        <v>351</v>
      </c>
      <c r="BE487" s="224">
        <f>IF(N487="základní",J487,0)</f>
        <v>0</v>
      </c>
      <c r="BF487" s="224">
        <f>IF(N487="snížená",J487,0)</f>
        <v>0</v>
      </c>
      <c r="BG487" s="224">
        <f>IF(N487="zákl. přenesená",J487,0)</f>
        <v>0</v>
      </c>
      <c r="BH487" s="224">
        <f>IF(N487="sníž. přenesená",J487,0)</f>
        <v>0</v>
      </c>
      <c r="BI487" s="224">
        <f>IF(N487="nulová",J487,0)</f>
        <v>0</v>
      </c>
      <c r="BJ487" s="17" t="s">
        <v>82</v>
      </c>
      <c r="BK487" s="224">
        <f>ROUND(I487*H487,2)</f>
        <v>0</v>
      </c>
      <c r="BL487" s="17" t="s">
        <v>228</v>
      </c>
      <c r="BM487" s="223" t="s">
        <v>3315</v>
      </c>
    </row>
    <row r="488" spans="1:51" s="12" customFormat="1" ht="12">
      <c r="A488" s="12"/>
      <c r="B488" s="225"/>
      <c r="C488" s="226"/>
      <c r="D488" s="227" t="s">
        <v>358</v>
      </c>
      <c r="E488" s="228" t="s">
        <v>28</v>
      </c>
      <c r="F488" s="229" t="s">
        <v>3316</v>
      </c>
      <c r="G488" s="226"/>
      <c r="H488" s="228" t="s">
        <v>28</v>
      </c>
      <c r="I488" s="230"/>
      <c r="J488" s="226"/>
      <c r="K488" s="226"/>
      <c r="L488" s="231"/>
      <c r="M488" s="232"/>
      <c r="N488" s="233"/>
      <c r="O488" s="233"/>
      <c r="P488" s="233"/>
      <c r="Q488" s="233"/>
      <c r="R488" s="233"/>
      <c r="S488" s="233"/>
      <c r="T488" s="234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T488" s="235" t="s">
        <v>358</v>
      </c>
      <c r="AU488" s="235" t="s">
        <v>82</v>
      </c>
      <c r="AV488" s="12" t="s">
        <v>82</v>
      </c>
      <c r="AW488" s="12" t="s">
        <v>35</v>
      </c>
      <c r="AX488" s="12" t="s">
        <v>74</v>
      </c>
      <c r="AY488" s="235" t="s">
        <v>351</v>
      </c>
    </row>
    <row r="489" spans="1:51" s="13" customFormat="1" ht="12">
      <c r="A489" s="13"/>
      <c r="B489" s="236"/>
      <c r="C489" s="237"/>
      <c r="D489" s="227" t="s">
        <v>358</v>
      </c>
      <c r="E489" s="238" t="s">
        <v>957</v>
      </c>
      <c r="F489" s="239" t="s">
        <v>3317</v>
      </c>
      <c r="G489" s="237"/>
      <c r="H489" s="240">
        <v>1</v>
      </c>
      <c r="I489" s="241"/>
      <c r="J489" s="237"/>
      <c r="K489" s="237"/>
      <c r="L489" s="242"/>
      <c r="M489" s="243"/>
      <c r="N489" s="244"/>
      <c r="O489" s="244"/>
      <c r="P489" s="244"/>
      <c r="Q489" s="244"/>
      <c r="R489" s="244"/>
      <c r="S489" s="244"/>
      <c r="T489" s="245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T489" s="246" t="s">
        <v>358</v>
      </c>
      <c r="AU489" s="246" t="s">
        <v>82</v>
      </c>
      <c r="AV489" s="13" t="s">
        <v>138</v>
      </c>
      <c r="AW489" s="13" t="s">
        <v>35</v>
      </c>
      <c r="AX489" s="13" t="s">
        <v>74</v>
      </c>
      <c r="AY489" s="246" t="s">
        <v>351</v>
      </c>
    </row>
    <row r="490" spans="1:51" s="13" customFormat="1" ht="12">
      <c r="A490" s="13"/>
      <c r="B490" s="236"/>
      <c r="C490" s="237"/>
      <c r="D490" s="227" t="s">
        <v>358</v>
      </c>
      <c r="E490" s="238" t="s">
        <v>3318</v>
      </c>
      <c r="F490" s="239" t="s">
        <v>3319</v>
      </c>
      <c r="G490" s="237"/>
      <c r="H490" s="240">
        <v>1</v>
      </c>
      <c r="I490" s="241"/>
      <c r="J490" s="237"/>
      <c r="K490" s="237"/>
      <c r="L490" s="242"/>
      <c r="M490" s="243"/>
      <c r="N490" s="244"/>
      <c r="O490" s="244"/>
      <c r="P490" s="244"/>
      <c r="Q490" s="244"/>
      <c r="R490" s="244"/>
      <c r="S490" s="244"/>
      <c r="T490" s="245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T490" s="246" t="s">
        <v>358</v>
      </c>
      <c r="AU490" s="246" t="s">
        <v>82</v>
      </c>
      <c r="AV490" s="13" t="s">
        <v>138</v>
      </c>
      <c r="AW490" s="13" t="s">
        <v>35</v>
      </c>
      <c r="AX490" s="13" t="s">
        <v>82</v>
      </c>
      <c r="AY490" s="246" t="s">
        <v>351</v>
      </c>
    </row>
    <row r="491" spans="1:65" s="2" customFormat="1" ht="16.5" customHeight="1">
      <c r="A491" s="38"/>
      <c r="B491" s="39"/>
      <c r="C491" s="212" t="s">
        <v>959</v>
      </c>
      <c r="D491" s="212" t="s">
        <v>352</v>
      </c>
      <c r="E491" s="213" t="s">
        <v>3320</v>
      </c>
      <c r="F491" s="214" t="s">
        <v>3321</v>
      </c>
      <c r="G491" s="215" t="s">
        <v>534</v>
      </c>
      <c r="H491" s="216">
        <v>2</v>
      </c>
      <c r="I491" s="217"/>
      <c r="J491" s="218">
        <f>ROUND(I491*H491,2)</f>
        <v>0</v>
      </c>
      <c r="K491" s="214" t="s">
        <v>28</v>
      </c>
      <c r="L491" s="44"/>
      <c r="M491" s="219" t="s">
        <v>28</v>
      </c>
      <c r="N491" s="220" t="s">
        <v>45</v>
      </c>
      <c r="O491" s="84"/>
      <c r="P491" s="221">
        <f>O491*H491</f>
        <v>0</v>
      </c>
      <c r="Q491" s="221">
        <v>0.00024</v>
      </c>
      <c r="R491" s="221">
        <f>Q491*H491</f>
        <v>0.00048</v>
      </c>
      <c r="S491" s="221">
        <v>0</v>
      </c>
      <c r="T491" s="222">
        <f>S491*H491</f>
        <v>0</v>
      </c>
      <c r="U491" s="38"/>
      <c r="V491" s="38"/>
      <c r="W491" s="38"/>
      <c r="X491" s="38"/>
      <c r="Y491" s="38"/>
      <c r="Z491" s="38"/>
      <c r="AA491" s="38"/>
      <c r="AB491" s="38"/>
      <c r="AC491" s="38"/>
      <c r="AD491" s="38"/>
      <c r="AE491" s="38"/>
      <c r="AR491" s="223" t="s">
        <v>228</v>
      </c>
      <c r="AT491" s="223" t="s">
        <v>352</v>
      </c>
      <c r="AU491" s="223" t="s">
        <v>82</v>
      </c>
      <c r="AY491" s="17" t="s">
        <v>351</v>
      </c>
      <c r="BE491" s="224">
        <f>IF(N491="základní",J491,0)</f>
        <v>0</v>
      </c>
      <c r="BF491" s="224">
        <f>IF(N491="snížená",J491,0)</f>
        <v>0</v>
      </c>
      <c r="BG491" s="224">
        <f>IF(N491="zákl. přenesená",J491,0)</f>
        <v>0</v>
      </c>
      <c r="BH491" s="224">
        <f>IF(N491="sníž. přenesená",J491,0)</f>
        <v>0</v>
      </c>
      <c r="BI491" s="224">
        <f>IF(N491="nulová",J491,0)</f>
        <v>0</v>
      </c>
      <c r="BJ491" s="17" t="s">
        <v>82</v>
      </c>
      <c r="BK491" s="224">
        <f>ROUND(I491*H491,2)</f>
        <v>0</v>
      </c>
      <c r="BL491" s="17" t="s">
        <v>228</v>
      </c>
      <c r="BM491" s="223" t="s">
        <v>3322</v>
      </c>
    </row>
    <row r="492" spans="1:51" s="12" customFormat="1" ht="12">
      <c r="A492" s="12"/>
      <c r="B492" s="225"/>
      <c r="C492" s="226"/>
      <c r="D492" s="227" t="s">
        <v>358</v>
      </c>
      <c r="E492" s="228" t="s">
        <v>28</v>
      </c>
      <c r="F492" s="229" t="s">
        <v>3316</v>
      </c>
      <c r="G492" s="226"/>
      <c r="H492" s="228" t="s">
        <v>28</v>
      </c>
      <c r="I492" s="230"/>
      <c r="J492" s="226"/>
      <c r="K492" s="226"/>
      <c r="L492" s="231"/>
      <c r="M492" s="232"/>
      <c r="N492" s="233"/>
      <c r="O492" s="233"/>
      <c r="P492" s="233"/>
      <c r="Q492" s="233"/>
      <c r="R492" s="233"/>
      <c r="S492" s="233"/>
      <c r="T492" s="234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T492" s="235" t="s">
        <v>358</v>
      </c>
      <c r="AU492" s="235" t="s">
        <v>82</v>
      </c>
      <c r="AV492" s="12" t="s">
        <v>82</v>
      </c>
      <c r="AW492" s="12" t="s">
        <v>35</v>
      </c>
      <c r="AX492" s="12" t="s">
        <v>74</v>
      </c>
      <c r="AY492" s="235" t="s">
        <v>351</v>
      </c>
    </row>
    <row r="493" spans="1:51" s="13" customFormat="1" ht="12">
      <c r="A493" s="13"/>
      <c r="B493" s="236"/>
      <c r="C493" s="237"/>
      <c r="D493" s="227" t="s">
        <v>358</v>
      </c>
      <c r="E493" s="238" t="s">
        <v>963</v>
      </c>
      <c r="F493" s="239" t="s">
        <v>3323</v>
      </c>
      <c r="G493" s="237"/>
      <c r="H493" s="240">
        <v>1</v>
      </c>
      <c r="I493" s="241"/>
      <c r="J493" s="237"/>
      <c r="K493" s="237"/>
      <c r="L493" s="242"/>
      <c r="M493" s="243"/>
      <c r="N493" s="244"/>
      <c r="O493" s="244"/>
      <c r="P493" s="244"/>
      <c r="Q493" s="244"/>
      <c r="R493" s="244"/>
      <c r="S493" s="244"/>
      <c r="T493" s="245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T493" s="246" t="s">
        <v>358</v>
      </c>
      <c r="AU493" s="246" t="s">
        <v>82</v>
      </c>
      <c r="AV493" s="13" t="s">
        <v>138</v>
      </c>
      <c r="AW493" s="13" t="s">
        <v>35</v>
      </c>
      <c r="AX493" s="13" t="s">
        <v>74</v>
      </c>
      <c r="AY493" s="246" t="s">
        <v>351</v>
      </c>
    </row>
    <row r="494" spans="1:51" s="13" customFormat="1" ht="12">
      <c r="A494" s="13"/>
      <c r="B494" s="236"/>
      <c r="C494" s="237"/>
      <c r="D494" s="227" t="s">
        <v>358</v>
      </c>
      <c r="E494" s="238" t="s">
        <v>2804</v>
      </c>
      <c r="F494" s="239" t="s">
        <v>3324</v>
      </c>
      <c r="G494" s="237"/>
      <c r="H494" s="240">
        <v>1</v>
      </c>
      <c r="I494" s="241"/>
      <c r="J494" s="237"/>
      <c r="K494" s="237"/>
      <c r="L494" s="242"/>
      <c r="M494" s="243"/>
      <c r="N494" s="244"/>
      <c r="O494" s="244"/>
      <c r="P494" s="244"/>
      <c r="Q494" s="244"/>
      <c r="R494" s="244"/>
      <c r="S494" s="244"/>
      <c r="T494" s="245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T494" s="246" t="s">
        <v>358</v>
      </c>
      <c r="AU494" s="246" t="s">
        <v>82</v>
      </c>
      <c r="AV494" s="13" t="s">
        <v>138</v>
      </c>
      <c r="AW494" s="13" t="s">
        <v>35</v>
      </c>
      <c r="AX494" s="13" t="s">
        <v>74</v>
      </c>
      <c r="AY494" s="246" t="s">
        <v>351</v>
      </c>
    </row>
    <row r="495" spans="1:51" s="13" customFormat="1" ht="12">
      <c r="A495" s="13"/>
      <c r="B495" s="236"/>
      <c r="C495" s="237"/>
      <c r="D495" s="227" t="s">
        <v>358</v>
      </c>
      <c r="E495" s="238" t="s">
        <v>3325</v>
      </c>
      <c r="F495" s="239" t="s">
        <v>3326</v>
      </c>
      <c r="G495" s="237"/>
      <c r="H495" s="240">
        <v>2</v>
      </c>
      <c r="I495" s="241"/>
      <c r="J495" s="237"/>
      <c r="K495" s="237"/>
      <c r="L495" s="242"/>
      <c r="M495" s="243"/>
      <c r="N495" s="244"/>
      <c r="O495" s="244"/>
      <c r="P495" s="244"/>
      <c r="Q495" s="244"/>
      <c r="R495" s="244"/>
      <c r="S495" s="244"/>
      <c r="T495" s="245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T495" s="246" t="s">
        <v>358</v>
      </c>
      <c r="AU495" s="246" t="s">
        <v>82</v>
      </c>
      <c r="AV495" s="13" t="s">
        <v>138</v>
      </c>
      <c r="AW495" s="13" t="s">
        <v>35</v>
      </c>
      <c r="AX495" s="13" t="s">
        <v>82</v>
      </c>
      <c r="AY495" s="246" t="s">
        <v>351</v>
      </c>
    </row>
    <row r="496" spans="1:65" s="2" customFormat="1" ht="21.75" customHeight="1">
      <c r="A496" s="38"/>
      <c r="B496" s="39"/>
      <c r="C496" s="212" t="s">
        <v>965</v>
      </c>
      <c r="D496" s="212" t="s">
        <v>352</v>
      </c>
      <c r="E496" s="213" t="s">
        <v>3327</v>
      </c>
      <c r="F496" s="214" t="s">
        <v>3328</v>
      </c>
      <c r="G496" s="215" t="s">
        <v>534</v>
      </c>
      <c r="H496" s="216">
        <v>2</v>
      </c>
      <c r="I496" s="217"/>
      <c r="J496" s="218">
        <f>ROUND(I496*H496,2)</f>
        <v>0</v>
      </c>
      <c r="K496" s="214" t="s">
        <v>28</v>
      </c>
      <c r="L496" s="44"/>
      <c r="M496" s="219" t="s">
        <v>28</v>
      </c>
      <c r="N496" s="220" t="s">
        <v>45</v>
      </c>
      <c r="O496" s="84"/>
      <c r="P496" s="221">
        <f>O496*H496</f>
        <v>0</v>
      </c>
      <c r="Q496" s="221">
        <v>0.00057</v>
      </c>
      <c r="R496" s="221">
        <f>Q496*H496</f>
        <v>0.00114</v>
      </c>
      <c r="S496" s="221">
        <v>0</v>
      </c>
      <c r="T496" s="222">
        <f>S496*H496</f>
        <v>0</v>
      </c>
      <c r="U496" s="38"/>
      <c r="V496" s="38"/>
      <c r="W496" s="38"/>
      <c r="X496" s="38"/>
      <c r="Y496" s="38"/>
      <c r="Z496" s="38"/>
      <c r="AA496" s="38"/>
      <c r="AB496" s="38"/>
      <c r="AC496" s="38"/>
      <c r="AD496" s="38"/>
      <c r="AE496" s="38"/>
      <c r="AR496" s="223" t="s">
        <v>228</v>
      </c>
      <c r="AT496" s="223" t="s">
        <v>352</v>
      </c>
      <c r="AU496" s="223" t="s">
        <v>82</v>
      </c>
      <c r="AY496" s="17" t="s">
        <v>351</v>
      </c>
      <c r="BE496" s="224">
        <f>IF(N496="základní",J496,0)</f>
        <v>0</v>
      </c>
      <c r="BF496" s="224">
        <f>IF(N496="snížená",J496,0)</f>
        <v>0</v>
      </c>
      <c r="BG496" s="224">
        <f>IF(N496="zákl. přenesená",J496,0)</f>
        <v>0</v>
      </c>
      <c r="BH496" s="224">
        <f>IF(N496="sníž. přenesená",J496,0)</f>
        <v>0</v>
      </c>
      <c r="BI496" s="224">
        <f>IF(N496="nulová",J496,0)</f>
        <v>0</v>
      </c>
      <c r="BJ496" s="17" t="s">
        <v>82</v>
      </c>
      <c r="BK496" s="224">
        <f>ROUND(I496*H496,2)</f>
        <v>0</v>
      </c>
      <c r="BL496" s="17" t="s">
        <v>228</v>
      </c>
      <c r="BM496" s="223" t="s">
        <v>3329</v>
      </c>
    </row>
    <row r="497" spans="1:51" s="12" customFormat="1" ht="12">
      <c r="A497" s="12"/>
      <c r="B497" s="225"/>
      <c r="C497" s="226"/>
      <c r="D497" s="227" t="s">
        <v>358</v>
      </c>
      <c r="E497" s="228" t="s">
        <v>28</v>
      </c>
      <c r="F497" s="229" t="s">
        <v>3330</v>
      </c>
      <c r="G497" s="226"/>
      <c r="H497" s="228" t="s">
        <v>28</v>
      </c>
      <c r="I497" s="230"/>
      <c r="J497" s="226"/>
      <c r="K497" s="226"/>
      <c r="L497" s="231"/>
      <c r="M497" s="232"/>
      <c r="N497" s="233"/>
      <c r="O497" s="233"/>
      <c r="P497" s="233"/>
      <c r="Q497" s="233"/>
      <c r="R497" s="233"/>
      <c r="S497" s="233"/>
      <c r="T497" s="234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T497" s="235" t="s">
        <v>358</v>
      </c>
      <c r="AU497" s="235" t="s">
        <v>82</v>
      </c>
      <c r="AV497" s="12" t="s">
        <v>82</v>
      </c>
      <c r="AW497" s="12" t="s">
        <v>35</v>
      </c>
      <c r="AX497" s="12" t="s">
        <v>74</v>
      </c>
      <c r="AY497" s="235" t="s">
        <v>351</v>
      </c>
    </row>
    <row r="498" spans="1:51" s="13" customFormat="1" ht="12">
      <c r="A498" s="13"/>
      <c r="B498" s="236"/>
      <c r="C498" s="237"/>
      <c r="D498" s="227" t="s">
        <v>358</v>
      </c>
      <c r="E498" s="238" t="s">
        <v>969</v>
      </c>
      <c r="F498" s="239" t="s">
        <v>3331</v>
      </c>
      <c r="G498" s="237"/>
      <c r="H498" s="240">
        <v>1</v>
      </c>
      <c r="I498" s="241"/>
      <c r="J498" s="237"/>
      <c r="K498" s="237"/>
      <c r="L498" s="242"/>
      <c r="M498" s="243"/>
      <c r="N498" s="244"/>
      <c r="O498" s="244"/>
      <c r="P498" s="244"/>
      <c r="Q498" s="244"/>
      <c r="R498" s="244"/>
      <c r="S498" s="244"/>
      <c r="T498" s="245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T498" s="246" t="s">
        <v>358</v>
      </c>
      <c r="AU498" s="246" t="s">
        <v>82</v>
      </c>
      <c r="AV498" s="13" t="s">
        <v>138</v>
      </c>
      <c r="AW498" s="13" t="s">
        <v>35</v>
      </c>
      <c r="AX498" s="13" t="s">
        <v>74</v>
      </c>
      <c r="AY498" s="246" t="s">
        <v>351</v>
      </c>
    </row>
    <row r="499" spans="1:51" s="13" customFormat="1" ht="12">
      <c r="A499" s="13"/>
      <c r="B499" s="236"/>
      <c r="C499" s="237"/>
      <c r="D499" s="227" t="s">
        <v>358</v>
      </c>
      <c r="E499" s="238" t="s">
        <v>2806</v>
      </c>
      <c r="F499" s="239" t="s">
        <v>3324</v>
      </c>
      <c r="G499" s="237"/>
      <c r="H499" s="240">
        <v>1</v>
      </c>
      <c r="I499" s="241"/>
      <c r="J499" s="237"/>
      <c r="K499" s="237"/>
      <c r="L499" s="242"/>
      <c r="M499" s="243"/>
      <c r="N499" s="244"/>
      <c r="O499" s="244"/>
      <c r="P499" s="244"/>
      <c r="Q499" s="244"/>
      <c r="R499" s="244"/>
      <c r="S499" s="244"/>
      <c r="T499" s="245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T499" s="246" t="s">
        <v>358</v>
      </c>
      <c r="AU499" s="246" t="s">
        <v>82</v>
      </c>
      <c r="AV499" s="13" t="s">
        <v>138</v>
      </c>
      <c r="AW499" s="13" t="s">
        <v>35</v>
      </c>
      <c r="AX499" s="13" t="s">
        <v>74</v>
      </c>
      <c r="AY499" s="246" t="s">
        <v>351</v>
      </c>
    </row>
    <row r="500" spans="1:51" s="13" customFormat="1" ht="12">
      <c r="A500" s="13"/>
      <c r="B500" s="236"/>
      <c r="C500" s="237"/>
      <c r="D500" s="227" t="s">
        <v>358</v>
      </c>
      <c r="E500" s="238" t="s">
        <v>3332</v>
      </c>
      <c r="F500" s="239" t="s">
        <v>3333</v>
      </c>
      <c r="G500" s="237"/>
      <c r="H500" s="240">
        <v>2</v>
      </c>
      <c r="I500" s="241"/>
      <c r="J500" s="237"/>
      <c r="K500" s="237"/>
      <c r="L500" s="242"/>
      <c r="M500" s="243"/>
      <c r="N500" s="244"/>
      <c r="O500" s="244"/>
      <c r="P500" s="244"/>
      <c r="Q500" s="244"/>
      <c r="R500" s="244"/>
      <c r="S500" s="244"/>
      <c r="T500" s="245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T500" s="246" t="s">
        <v>358</v>
      </c>
      <c r="AU500" s="246" t="s">
        <v>82</v>
      </c>
      <c r="AV500" s="13" t="s">
        <v>138</v>
      </c>
      <c r="AW500" s="13" t="s">
        <v>35</v>
      </c>
      <c r="AX500" s="13" t="s">
        <v>82</v>
      </c>
      <c r="AY500" s="246" t="s">
        <v>351</v>
      </c>
    </row>
    <row r="501" spans="1:65" s="2" customFormat="1" ht="16.5" customHeight="1">
      <c r="A501" s="38"/>
      <c r="B501" s="39"/>
      <c r="C501" s="212" t="s">
        <v>970</v>
      </c>
      <c r="D501" s="212" t="s">
        <v>352</v>
      </c>
      <c r="E501" s="213" t="s">
        <v>3334</v>
      </c>
      <c r="F501" s="214" t="s">
        <v>3335</v>
      </c>
      <c r="G501" s="215" t="s">
        <v>534</v>
      </c>
      <c r="H501" s="216">
        <v>1</v>
      </c>
      <c r="I501" s="217"/>
      <c r="J501" s="218">
        <f>ROUND(I501*H501,2)</f>
        <v>0</v>
      </c>
      <c r="K501" s="214" t="s">
        <v>28</v>
      </c>
      <c r="L501" s="44"/>
      <c r="M501" s="219" t="s">
        <v>28</v>
      </c>
      <c r="N501" s="220" t="s">
        <v>45</v>
      </c>
      <c r="O501" s="84"/>
      <c r="P501" s="221">
        <f>O501*H501</f>
        <v>0</v>
      </c>
      <c r="Q501" s="221">
        <v>2E-05</v>
      </c>
      <c r="R501" s="221">
        <f>Q501*H501</f>
        <v>2E-05</v>
      </c>
      <c r="S501" s="221">
        <v>0</v>
      </c>
      <c r="T501" s="222">
        <f>S501*H501</f>
        <v>0</v>
      </c>
      <c r="U501" s="38"/>
      <c r="V501" s="38"/>
      <c r="W501" s="38"/>
      <c r="X501" s="38"/>
      <c r="Y501" s="38"/>
      <c r="Z501" s="38"/>
      <c r="AA501" s="38"/>
      <c r="AB501" s="38"/>
      <c r="AC501" s="38"/>
      <c r="AD501" s="38"/>
      <c r="AE501" s="38"/>
      <c r="AR501" s="223" t="s">
        <v>228</v>
      </c>
      <c r="AT501" s="223" t="s">
        <v>352</v>
      </c>
      <c r="AU501" s="223" t="s">
        <v>82</v>
      </c>
      <c r="AY501" s="17" t="s">
        <v>351</v>
      </c>
      <c r="BE501" s="224">
        <f>IF(N501="základní",J501,0)</f>
        <v>0</v>
      </c>
      <c r="BF501" s="224">
        <f>IF(N501="snížená",J501,0)</f>
        <v>0</v>
      </c>
      <c r="BG501" s="224">
        <f>IF(N501="zákl. přenesená",J501,0)</f>
        <v>0</v>
      </c>
      <c r="BH501" s="224">
        <f>IF(N501="sníž. přenesená",J501,0)</f>
        <v>0</v>
      </c>
      <c r="BI501" s="224">
        <f>IF(N501="nulová",J501,0)</f>
        <v>0</v>
      </c>
      <c r="BJ501" s="17" t="s">
        <v>82</v>
      </c>
      <c r="BK501" s="224">
        <f>ROUND(I501*H501,2)</f>
        <v>0</v>
      </c>
      <c r="BL501" s="17" t="s">
        <v>228</v>
      </c>
      <c r="BM501" s="223" t="s">
        <v>3336</v>
      </c>
    </row>
    <row r="502" spans="1:51" s="12" customFormat="1" ht="12">
      <c r="A502" s="12"/>
      <c r="B502" s="225"/>
      <c r="C502" s="226"/>
      <c r="D502" s="227" t="s">
        <v>358</v>
      </c>
      <c r="E502" s="228" t="s">
        <v>28</v>
      </c>
      <c r="F502" s="229" t="s">
        <v>3337</v>
      </c>
      <c r="G502" s="226"/>
      <c r="H502" s="228" t="s">
        <v>28</v>
      </c>
      <c r="I502" s="230"/>
      <c r="J502" s="226"/>
      <c r="K502" s="226"/>
      <c r="L502" s="231"/>
      <c r="M502" s="232"/>
      <c r="N502" s="233"/>
      <c r="O502" s="233"/>
      <c r="P502" s="233"/>
      <c r="Q502" s="233"/>
      <c r="R502" s="233"/>
      <c r="S502" s="233"/>
      <c r="T502" s="234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T502" s="235" t="s">
        <v>358</v>
      </c>
      <c r="AU502" s="235" t="s">
        <v>82</v>
      </c>
      <c r="AV502" s="12" t="s">
        <v>82</v>
      </c>
      <c r="AW502" s="12" t="s">
        <v>35</v>
      </c>
      <c r="AX502" s="12" t="s">
        <v>74</v>
      </c>
      <c r="AY502" s="235" t="s">
        <v>351</v>
      </c>
    </row>
    <row r="503" spans="1:51" s="13" customFormat="1" ht="12">
      <c r="A503" s="13"/>
      <c r="B503" s="236"/>
      <c r="C503" s="237"/>
      <c r="D503" s="227" t="s">
        <v>358</v>
      </c>
      <c r="E503" s="238" t="s">
        <v>974</v>
      </c>
      <c r="F503" s="239" t="s">
        <v>3338</v>
      </c>
      <c r="G503" s="237"/>
      <c r="H503" s="240">
        <v>1</v>
      </c>
      <c r="I503" s="241"/>
      <c r="J503" s="237"/>
      <c r="K503" s="237"/>
      <c r="L503" s="242"/>
      <c r="M503" s="243"/>
      <c r="N503" s="244"/>
      <c r="O503" s="244"/>
      <c r="P503" s="244"/>
      <c r="Q503" s="244"/>
      <c r="R503" s="244"/>
      <c r="S503" s="244"/>
      <c r="T503" s="245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T503" s="246" t="s">
        <v>358</v>
      </c>
      <c r="AU503" s="246" t="s">
        <v>82</v>
      </c>
      <c r="AV503" s="13" t="s">
        <v>138</v>
      </c>
      <c r="AW503" s="13" t="s">
        <v>35</v>
      </c>
      <c r="AX503" s="13" t="s">
        <v>74</v>
      </c>
      <c r="AY503" s="246" t="s">
        <v>351</v>
      </c>
    </row>
    <row r="504" spans="1:51" s="13" customFormat="1" ht="12">
      <c r="A504" s="13"/>
      <c r="B504" s="236"/>
      <c r="C504" s="237"/>
      <c r="D504" s="227" t="s">
        <v>358</v>
      </c>
      <c r="E504" s="238" t="s">
        <v>3339</v>
      </c>
      <c r="F504" s="239" t="s">
        <v>3340</v>
      </c>
      <c r="G504" s="237"/>
      <c r="H504" s="240">
        <v>1</v>
      </c>
      <c r="I504" s="241"/>
      <c r="J504" s="237"/>
      <c r="K504" s="237"/>
      <c r="L504" s="242"/>
      <c r="M504" s="243"/>
      <c r="N504" s="244"/>
      <c r="O504" s="244"/>
      <c r="P504" s="244"/>
      <c r="Q504" s="244"/>
      <c r="R504" s="244"/>
      <c r="S504" s="244"/>
      <c r="T504" s="245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T504" s="246" t="s">
        <v>358</v>
      </c>
      <c r="AU504" s="246" t="s">
        <v>82</v>
      </c>
      <c r="AV504" s="13" t="s">
        <v>138</v>
      </c>
      <c r="AW504" s="13" t="s">
        <v>35</v>
      </c>
      <c r="AX504" s="13" t="s">
        <v>82</v>
      </c>
      <c r="AY504" s="246" t="s">
        <v>351</v>
      </c>
    </row>
    <row r="505" spans="1:65" s="2" customFormat="1" ht="21.75" customHeight="1">
      <c r="A505" s="38"/>
      <c r="B505" s="39"/>
      <c r="C505" s="212" t="s">
        <v>976</v>
      </c>
      <c r="D505" s="212" t="s">
        <v>352</v>
      </c>
      <c r="E505" s="213" t="s">
        <v>3341</v>
      </c>
      <c r="F505" s="214" t="s">
        <v>3342</v>
      </c>
      <c r="G505" s="215" t="s">
        <v>534</v>
      </c>
      <c r="H505" s="216">
        <v>1</v>
      </c>
      <c r="I505" s="217"/>
      <c r="J505" s="218">
        <f>ROUND(I505*H505,2)</f>
        <v>0</v>
      </c>
      <c r="K505" s="214" t="s">
        <v>28</v>
      </c>
      <c r="L505" s="44"/>
      <c r="M505" s="219" t="s">
        <v>28</v>
      </c>
      <c r="N505" s="220" t="s">
        <v>45</v>
      </c>
      <c r="O505" s="84"/>
      <c r="P505" s="221">
        <f>O505*H505</f>
        <v>0</v>
      </c>
      <c r="Q505" s="221">
        <v>0.00653</v>
      </c>
      <c r="R505" s="221">
        <f>Q505*H505</f>
        <v>0.00653</v>
      </c>
      <c r="S505" s="221">
        <v>0</v>
      </c>
      <c r="T505" s="222">
        <f>S505*H505</f>
        <v>0</v>
      </c>
      <c r="U505" s="38"/>
      <c r="V505" s="38"/>
      <c r="W505" s="38"/>
      <c r="X505" s="38"/>
      <c r="Y505" s="38"/>
      <c r="Z505" s="38"/>
      <c r="AA505" s="38"/>
      <c r="AB505" s="38"/>
      <c r="AC505" s="38"/>
      <c r="AD505" s="38"/>
      <c r="AE505" s="38"/>
      <c r="AR505" s="223" t="s">
        <v>228</v>
      </c>
      <c r="AT505" s="223" t="s">
        <v>352</v>
      </c>
      <c r="AU505" s="223" t="s">
        <v>82</v>
      </c>
      <c r="AY505" s="17" t="s">
        <v>351</v>
      </c>
      <c r="BE505" s="224">
        <f>IF(N505="základní",J505,0)</f>
        <v>0</v>
      </c>
      <c r="BF505" s="224">
        <f>IF(N505="snížená",J505,0)</f>
        <v>0</v>
      </c>
      <c r="BG505" s="224">
        <f>IF(N505="zákl. přenesená",J505,0)</f>
        <v>0</v>
      </c>
      <c r="BH505" s="224">
        <f>IF(N505="sníž. přenesená",J505,0)</f>
        <v>0</v>
      </c>
      <c r="BI505" s="224">
        <f>IF(N505="nulová",J505,0)</f>
        <v>0</v>
      </c>
      <c r="BJ505" s="17" t="s">
        <v>82</v>
      </c>
      <c r="BK505" s="224">
        <f>ROUND(I505*H505,2)</f>
        <v>0</v>
      </c>
      <c r="BL505" s="17" t="s">
        <v>228</v>
      </c>
      <c r="BM505" s="223" t="s">
        <v>3343</v>
      </c>
    </row>
    <row r="506" spans="1:51" s="12" customFormat="1" ht="12">
      <c r="A506" s="12"/>
      <c r="B506" s="225"/>
      <c r="C506" s="226"/>
      <c r="D506" s="227" t="s">
        <v>358</v>
      </c>
      <c r="E506" s="228" t="s">
        <v>28</v>
      </c>
      <c r="F506" s="229" t="s">
        <v>3344</v>
      </c>
      <c r="G506" s="226"/>
      <c r="H506" s="228" t="s">
        <v>28</v>
      </c>
      <c r="I506" s="230"/>
      <c r="J506" s="226"/>
      <c r="K506" s="226"/>
      <c r="L506" s="231"/>
      <c r="M506" s="232"/>
      <c r="N506" s="233"/>
      <c r="O506" s="233"/>
      <c r="P506" s="233"/>
      <c r="Q506" s="233"/>
      <c r="R506" s="233"/>
      <c r="S506" s="233"/>
      <c r="T506" s="234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T506" s="235" t="s">
        <v>358</v>
      </c>
      <c r="AU506" s="235" t="s">
        <v>82</v>
      </c>
      <c r="AV506" s="12" t="s">
        <v>82</v>
      </c>
      <c r="AW506" s="12" t="s">
        <v>35</v>
      </c>
      <c r="AX506" s="12" t="s">
        <v>74</v>
      </c>
      <c r="AY506" s="235" t="s">
        <v>351</v>
      </c>
    </row>
    <row r="507" spans="1:51" s="13" customFormat="1" ht="12">
      <c r="A507" s="13"/>
      <c r="B507" s="236"/>
      <c r="C507" s="237"/>
      <c r="D507" s="227" t="s">
        <v>358</v>
      </c>
      <c r="E507" s="238" t="s">
        <v>980</v>
      </c>
      <c r="F507" s="239" t="s">
        <v>3345</v>
      </c>
      <c r="G507" s="237"/>
      <c r="H507" s="240">
        <v>1</v>
      </c>
      <c r="I507" s="241"/>
      <c r="J507" s="237"/>
      <c r="K507" s="237"/>
      <c r="L507" s="242"/>
      <c r="M507" s="243"/>
      <c r="N507" s="244"/>
      <c r="O507" s="244"/>
      <c r="P507" s="244"/>
      <c r="Q507" s="244"/>
      <c r="R507" s="244"/>
      <c r="S507" s="244"/>
      <c r="T507" s="245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T507" s="246" t="s">
        <v>358</v>
      </c>
      <c r="AU507" s="246" t="s">
        <v>82</v>
      </c>
      <c r="AV507" s="13" t="s">
        <v>138</v>
      </c>
      <c r="AW507" s="13" t="s">
        <v>35</v>
      </c>
      <c r="AX507" s="13" t="s">
        <v>74</v>
      </c>
      <c r="AY507" s="246" t="s">
        <v>351</v>
      </c>
    </row>
    <row r="508" spans="1:51" s="13" customFormat="1" ht="12">
      <c r="A508" s="13"/>
      <c r="B508" s="236"/>
      <c r="C508" s="237"/>
      <c r="D508" s="227" t="s">
        <v>358</v>
      </c>
      <c r="E508" s="238" t="s">
        <v>3346</v>
      </c>
      <c r="F508" s="239" t="s">
        <v>3347</v>
      </c>
      <c r="G508" s="237"/>
      <c r="H508" s="240">
        <v>1</v>
      </c>
      <c r="I508" s="241"/>
      <c r="J508" s="237"/>
      <c r="K508" s="237"/>
      <c r="L508" s="242"/>
      <c r="M508" s="243"/>
      <c r="N508" s="244"/>
      <c r="O508" s="244"/>
      <c r="P508" s="244"/>
      <c r="Q508" s="244"/>
      <c r="R508" s="244"/>
      <c r="S508" s="244"/>
      <c r="T508" s="245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T508" s="246" t="s">
        <v>358</v>
      </c>
      <c r="AU508" s="246" t="s">
        <v>82</v>
      </c>
      <c r="AV508" s="13" t="s">
        <v>138</v>
      </c>
      <c r="AW508" s="13" t="s">
        <v>35</v>
      </c>
      <c r="AX508" s="13" t="s">
        <v>82</v>
      </c>
      <c r="AY508" s="246" t="s">
        <v>351</v>
      </c>
    </row>
    <row r="509" spans="1:65" s="2" customFormat="1" ht="16.5" customHeight="1">
      <c r="A509" s="38"/>
      <c r="B509" s="39"/>
      <c r="C509" s="212" t="s">
        <v>982</v>
      </c>
      <c r="D509" s="212" t="s">
        <v>352</v>
      </c>
      <c r="E509" s="213" t="s">
        <v>3348</v>
      </c>
      <c r="F509" s="214" t="s">
        <v>3349</v>
      </c>
      <c r="G509" s="215" t="s">
        <v>612</v>
      </c>
      <c r="H509" s="216">
        <v>106.87</v>
      </c>
      <c r="I509" s="217"/>
      <c r="J509" s="218">
        <f>ROUND(I509*H509,2)</f>
        <v>0</v>
      </c>
      <c r="K509" s="214" t="s">
        <v>28</v>
      </c>
      <c r="L509" s="44"/>
      <c r="M509" s="219" t="s">
        <v>28</v>
      </c>
      <c r="N509" s="220" t="s">
        <v>45</v>
      </c>
      <c r="O509" s="84"/>
      <c r="P509" s="221">
        <f>O509*H509</f>
        <v>0</v>
      </c>
      <c r="Q509" s="221">
        <v>0.00019</v>
      </c>
      <c r="R509" s="221">
        <f>Q509*H509</f>
        <v>0.020305300000000002</v>
      </c>
      <c r="S509" s="221">
        <v>0</v>
      </c>
      <c r="T509" s="222">
        <f>S509*H509</f>
        <v>0</v>
      </c>
      <c r="U509" s="38"/>
      <c r="V509" s="38"/>
      <c r="W509" s="38"/>
      <c r="X509" s="38"/>
      <c r="Y509" s="38"/>
      <c r="Z509" s="38"/>
      <c r="AA509" s="38"/>
      <c r="AB509" s="38"/>
      <c r="AC509" s="38"/>
      <c r="AD509" s="38"/>
      <c r="AE509" s="38"/>
      <c r="AR509" s="223" t="s">
        <v>228</v>
      </c>
      <c r="AT509" s="223" t="s">
        <v>352</v>
      </c>
      <c r="AU509" s="223" t="s">
        <v>82</v>
      </c>
      <c r="AY509" s="17" t="s">
        <v>351</v>
      </c>
      <c r="BE509" s="224">
        <f>IF(N509="základní",J509,0)</f>
        <v>0</v>
      </c>
      <c r="BF509" s="224">
        <f>IF(N509="snížená",J509,0)</f>
        <v>0</v>
      </c>
      <c r="BG509" s="224">
        <f>IF(N509="zákl. přenesená",J509,0)</f>
        <v>0</v>
      </c>
      <c r="BH509" s="224">
        <f>IF(N509="sníž. přenesená",J509,0)</f>
        <v>0</v>
      </c>
      <c r="BI509" s="224">
        <f>IF(N509="nulová",J509,0)</f>
        <v>0</v>
      </c>
      <c r="BJ509" s="17" t="s">
        <v>82</v>
      </c>
      <c r="BK509" s="224">
        <f>ROUND(I509*H509,2)</f>
        <v>0</v>
      </c>
      <c r="BL509" s="17" t="s">
        <v>228</v>
      </c>
      <c r="BM509" s="223" t="s">
        <v>3350</v>
      </c>
    </row>
    <row r="510" spans="1:51" s="12" customFormat="1" ht="12">
      <c r="A510" s="12"/>
      <c r="B510" s="225"/>
      <c r="C510" s="226"/>
      <c r="D510" s="227" t="s">
        <v>358</v>
      </c>
      <c r="E510" s="228" t="s">
        <v>28</v>
      </c>
      <c r="F510" s="229" t="s">
        <v>3107</v>
      </c>
      <c r="G510" s="226"/>
      <c r="H510" s="228" t="s">
        <v>28</v>
      </c>
      <c r="I510" s="230"/>
      <c r="J510" s="226"/>
      <c r="K510" s="226"/>
      <c r="L510" s="231"/>
      <c r="M510" s="232"/>
      <c r="N510" s="233"/>
      <c r="O510" s="233"/>
      <c r="P510" s="233"/>
      <c r="Q510" s="233"/>
      <c r="R510" s="233"/>
      <c r="S510" s="233"/>
      <c r="T510" s="234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T510" s="235" t="s">
        <v>358</v>
      </c>
      <c r="AU510" s="235" t="s">
        <v>82</v>
      </c>
      <c r="AV510" s="12" t="s">
        <v>82</v>
      </c>
      <c r="AW510" s="12" t="s">
        <v>35</v>
      </c>
      <c r="AX510" s="12" t="s">
        <v>74</v>
      </c>
      <c r="AY510" s="235" t="s">
        <v>351</v>
      </c>
    </row>
    <row r="511" spans="1:51" s="13" customFormat="1" ht="12">
      <c r="A511" s="13"/>
      <c r="B511" s="236"/>
      <c r="C511" s="237"/>
      <c r="D511" s="227" t="s">
        <v>358</v>
      </c>
      <c r="E511" s="238" t="s">
        <v>986</v>
      </c>
      <c r="F511" s="239" t="s">
        <v>3351</v>
      </c>
      <c r="G511" s="237"/>
      <c r="H511" s="240">
        <v>106.87</v>
      </c>
      <c r="I511" s="241"/>
      <c r="J511" s="237"/>
      <c r="K511" s="237"/>
      <c r="L511" s="242"/>
      <c r="M511" s="243"/>
      <c r="N511" s="244"/>
      <c r="O511" s="244"/>
      <c r="P511" s="244"/>
      <c r="Q511" s="244"/>
      <c r="R511" s="244"/>
      <c r="S511" s="244"/>
      <c r="T511" s="245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T511" s="246" t="s">
        <v>358</v>
      </c>
      <c r="AU511" s="246" t="s">
        <v>82</v>
      </c>
      <c r="AV511" s="13" t="s">
        <v>138</v>
      </c>
      <c r="AW511" s="13" t="s">
        <v>35</v>
      </c>
      <c r="AX511" s="13" t="s">
        <v>74</v>
      </c>
      <c r="AY511" s="246" t="s">
        <v>351</v>
      </c>
    </row>
    <row r="512" spans="1:51" s="13" customFormat="1" ht="12">
      <c r="A512" s="13"/>
      <c r="B512" s="236"/>
      <c r="C512" s="237"/>
      <c r="D512" s="227" t="s">
        <v>358</v>
      </c>
      <c r="E512" s="238" t="s">
        <v>3352</v>
      </c>
      <c r="F512" s="239" t="s">
        <v>3353</v>
      </c>
      <c r="G512" s="237"/>
      <c r="H512" s="240">
        <v>106.87</v>
      </c>
      <c r="I512" s="241"/>
      <c r="J512" s="237"/>
      <c r="K512" s="237"/>
      <c r="L512" s="242"/>
      <c r="M512" s="243"/>
      <c r="N512" s="244"/>
      <c r="O512" s="244"/>
      <c r="P512" s="244"/>
      <c r="Q512" s="244"/>
      <c r="R512" s="244"/>
      <c r="S512" s="244"/>
      <c r="T512" s="245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T512" s="246" t="s">
        <v>358</v>
      </c>
      <c r="AU512" s="246" t="s">
        <v>82</v>
      </c>
      <c r="AV512" s="13" t="s">
        <v>138</v>
      </c>
      <c r="AW512" s="13" t="s">
        <v>35</v>
      </c>
      <c r="AX512" s="13" t="s">
        <v>82</v>
      </c>
      <c r="AY512" s="246" t="s">
        <v>351</v>
      </c>
    </row>
    <row r="513" spans="1:65" s="2" customFormat="1" ht="16.5" customHeight="1">
      <c r="A513" s="38"/>
      <c r="B513" s="39"/>
      <c r="C513" s="212" t="s">
        <v>987</v>
      </c>
      <c r="D513" s="212" t="s">
        <v>352</v>
      </c>
      <c r="E513" s="213" t="s">
        <v>3354</v>
      </c>
      <c r="F513" s="214" t="s">
        <v>3355</v>
      </c>
      <c r="G513" s="215" t="s">
        <v>612</v>
      </c>
      <c r="H513" s="216">
        <v>106.87</v>
      </c>
      <c r="I513" s="217"/>
      <c r="J513" s="218">
        <f>ROUND(I513*H513,2)</f>
        <v>0</v>
      </c>
      <c r="K513" s="214" t="s">
        <v>28</v>
      </c>
      <c r="L513" s="44"/>
      <c r="M513" s="219" t="s">
        <v>28</v>
      </c>
      <c r="N513" s="220" t="s">
        <v>45</v>
      </c>
      <c r="O513" s="84"/>
      <c r="P513" s="221">
        <f>O513*H513</f>
        <v>0</v>
      </c>
      <c r="Q513" s="221">
        <v>1E-05</v>
      </c>
      <c r="R513" s="221">
        <f>Q513*H513</f>
        <v>0.0010687000000000001</v>
      </c>
      <c r="S513" s="221">
        <v>0</v>
      </c>
      <c r="T513" s="222">
        <f>S513*H513</f>
        <v>0</v>
      </c>
      <c r="U513" s="38"/>
      <c r="V513" s="38"/>
      <c r="W513" s="38"/>
      <c r="X513" s="38"/>
      <c r="Y513" s="38"/>
      <c r="Z513" s="38"/>
      <c r="AA513" s="38"/>
      <c r="AB513" s="38"/>
      <c r="AC513" s="38"/>
      <c r="AD513" s="38"/>
      <c r="AE513" s="38"/>
      <c r="AR513" s="223" t="s">
        <v>228</v>
      </c>
      <c r="AT513" s="223" t="s">
        <v>352</v>
      </c>
      <c r="AU513" s="223" t="s">
        <v>82</v>
      </c>
      <c r="AY513" s="17" t="s">
        <v>351</v>
      </c>
      <c r="BE513" s="224">
        <f>IF(N513="základní",J513,0)</f>
        <v>0</v>
      </c>
      <c r="BF513" s="224">
        <f>IF(N513="snížená",J513,0)</f>
        <v>0</v>
      </c>
      <c r="BG513" s="224">
        <f>IF(N513="zákl. přenesená",J513,0)</f>
        <v>0</v>
      </c>
      <c r="BH513" s="224">
        <f>IF(N513="sníž. přenesená",J513,0)</f>
        <v>0</v>
      </c>
      <c r="BI513" s="224">
        <f>IF(N513="nulová",J513,0)</f>
        <v>0</v>
      </c>
      <c r="BJ513" s="17" t="s">
        <v>82</v>
      </c>
      <c r="BK513" s="224">
        <f>ROUND(I513*H513,2)</f>
        <v>0</v>
      </c>
      <c r="BL513" s="17" t="s">
        <v>228</v>
      </c>
      <c r="BM513" s="223" t="s">
        <v>3356</v>
      </c>
    </row>
    <row r="514" spans="1:51" s="13" customFormat="1" ht="12">
      <c r="A514" s="13"/>
      <c r="B514" s="236"/>
      <c r="C514" s="237"/>
      <c r="D514" s="227" t="s">
        <v>358</v>
      </c>
      <c r="E514" s="238" t="s">
        <v>991</v>
      </c>
      <c r="F514" s="239" t="s">
        <v>3357</v>
      </c>
      <c r="G514" s="237"/>
      <c r="H514" s="240">
        <v>106.87</v>
      </c>
      <c r="I514" s="241"/>
      <c r="J514" s="237"/>
      <c r="K514" s="237"/>
      <c r="L514" s="242"/>
      <c r="M514" s="243"/>
      <c r="N514" s="244"/>
      <c r="O514" s="244"/>
      <c r="P514" s="244"/>
      <c r="Q514" s="244"/>
      <c r="R514" s="244"/>
      <c r="S514" s="244"/>
      <c r="T514" s="245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T514" s="246" t="s">
        <v>358</v>
      </c>
      <c r="AU514" s="246" t="s">
        <v>82</v>
      </c>
      <c r="AV514" s="13" t="s">
        <v>138</v>
      </c>
      <c r="AW514" s="13" t="s">
        <v>35</v>
      </c>
      <c r="AX514" s="13" t="s">
        <v>74</v>
      </c>
      <c r="AY514" s="246" t="s">
        <v>351</v>
      </c>
    </row>
    <row r="515" spans="1:51" s="13" customFormat="1" ht="12">
      <c r="A515" s="13"/>
      <c r="B515" s="236"/>
      <c r="C515" s="237"/>
      <c r="D515" s="227" t="s">
        <v>358</v>
      </c>
      <c r="E515" s="238" t="s">
        <v>208</v>
      </c>
      <c r="F515" s="239" t="s">
        <v>3358</v>
      </c>
      <c r="G515" s="237"/>
      <c r="H515" s="240">
        <v>106.87</v>
      </c>
      <c r="I515" s="241"/>
      <c r="J515" s="237"/>
      <c r="K515" s="237"/>
      <c r="L515" s="242"/>
      <c r="M515" s="243"/>
      <c r="N515" s="244"/>
      <c r="O515" s="244"/>
      <c r="P515" s="244"/>
      <c r="Q515" s="244"/>
      <c r="R515" s="244"/>
      <c r="S515" s="244"/>
      <c r="T515" s="245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T515" s="246" t="s">
        <v>358</v>
      </c>
      <c r="AU515" s="246" t="s">
        <v>82</v>
      </c>
      <c r="AV515" s="13" t="s">
        <v>138</v>
      </c>
      <c r="AW515" s="13" t="s">
        <v>35</v>
      </c>
      <c r="AX515" s="13" t="s">
        <v>82</v>
      </c>
      <c r="AY515" s="246" t="s">
        <v>351</v>
      </c>
    </row>
    <row r="516" spans="1:65" s="2" customFormat="1" ht="16.5" customHeight="1">
      <c r="A516" s="38"/>
      <c r="B516" s="39"/>
      <c r="C516" s="247" t="s">
        <v>995</v>
      </c>
      <c r="D516" s="247" t="s">
        <v>612</v>
      </c>
      <c r="E516" s="248" t="s">
        <v>3359</v>
      </c>
      <c r="F516" s="249" t="s">
        <v>3360</v>
      </c>
      <c r="G516" s="250" t="s">
        <v>534</v>
      </c>
      <c r="H516" s="251">
        <v>1</v>
      </c>
      <c r="I516" s="252"/>
      <c r="J516" s="253">
        <f>ROUND(I516*H516,2)</f>
        <v>0</v>
      </c>
      <c r="K516" s="249" t="s">
        <v>28</v>
      </c>
      <c r="L516" s="254"/>
      <c r="M516" s="255" t="s">
        <v>28</v>
      </c>
      <c r="N516" s="256" t="s">
        <v>45</v>
      </c>
      <c r="O516" s="84"/>
      <c r="P516" s="221">
        <f>O516*H516</f>
        <v>0</v>
      </c>
      <c r="Q516" s="221">
        <v>0.0008</v>
      </c>
      <c r="R516" s="221">
        <f>Q516*H516</f>
        <v>0.0008</v>
      </c>
      <c r="S516" s="221">
        <v>0</v>
      </c>
      <c r="T516" s="222">
        <f>S516*H516</f>
        <v>0</v>
      </c>
      <c r="U516" s="38"/>
      <c r="V516" s="38"/>
      <c r="W516" s="38"/>
      <c r="X516" s="38"/>
      <c r="Y516" s="38"/>
      <c r="Z516" s="38"/>
      <c r="AA516" s="38"/>
      <c r="AB516" s="38"/>
      <c r="AC516" s="38"/>
      <c r="AD516" s="38"/>
      <c r="AE516" s="38"/>
      <c r="AR516" s="223" t="s">
        <v>405</v>
      </c>
      <c r="AT516" s="223" t="s">
        <v>612</v>
      </c>
      <c r="AU516" s="223" t="s">
        <v>82</v>
      </c>
      <c r="AY516" s="17" t="s">
        <v>351</v>
      </c>
      <c r="BE516" s="224">
        <f>IF(N516="základní",J516,0)</f>
        <v>0</v>
      </c>
      <c r="BF516" s="224">
        <f>IF(N516="snížená",J516,0)</f>
        <v>0</v>
      </c>
      <c r="BG516" s="224">
        <f>IF(N516="zákl. přenesená",J516,0)</f>
        <v>0</v>
      </c>
      <c r="BH516" s="224">
        <f>IF(N516="sníž. přenesená",J516,0)</f>
        <v>0</v>
      </c>
      <c r="BI516" s="224">
        <f>IF(N516="nulová",J516,0)</f>
        <v>0</v>
      </c>
      <c r="BJ516" s="17" t="s">
        <v>82</v>
      </c>
      <c r="BK516" s="224">
        <f>ROUND(I516*H516,2)</f>
        <v>0</v>
      </c>
      <c r="BL516" s="17" t="s">
        <v>228</v>
      </c>
      <c r="BM516" s="223" t="s">
        <v>3361</v>
      </c>
    </row>
    <row r="517" spans="1:51" s="12" customFormat="1" ht="12">
      <c r="A517" s="12"/>
      <c r="B517" s="225"/>
      <c r="C517" s="226"/>
      <c r="D517" s="227" t="s">
        <v>358</v>
      </c>
      <c r="E517" s="228" t="s">
        <v>28</v>
      </c>
      <c r="F517" s="229" t="s">
        <v>3362</v>
      </c>
      <c r="G517" s="226"/>
      <c r="H517" s="228" t="s">
        <v>28</v>
      </c>
      <c r="I517" s="230"/>
      <c r="J517" s="226"/>
      <c r="K517" s="226"/>
      <c r="L517" s="231"/>
      <c r="M517" s="232"/>
      <c r="N517" s="233"/>
      <c r="O517" s="233"/>
      <c r="P517" s="233"/>
      <c r="Q517" s="233"/>
      <c r="R517" s="233"/>
      <c r="S517" s="233"/>
      <c r="T517" s="234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T517" s="235" t="s">
        <v>358</v>
      </c>
      <c r="AU517" s="235" t="s">
        <v>82</v>
      </c>
      <c r="AV517" s="12" t="s">
        <v>82</v>
      </c>
      <c r="AW517" s="12" t="s">
        <v>35</v>
      </c>
      <c r="AX517" s="12" t="s">
        <v>74</v>
      </c>
      <c r="AY517" s="235" t="s">
        <v>351</v>
      </c>
    </row>
    <row r="518" spans="1:51" s="13" customFormat="1" ht="12">
      <c r="A518" s="13"/>
      <c r="B518" s="236"/>
      <c r="C518" s="237"/>
      <c r="D518" s="227" t="s">
        <v>358</v>
      </c>
      <c r="E518" s="238" t="s">
        <v>999</v>
      </c>
      <c r="F518" s="239" t="s">
        <v>3363</v>
      </c>
      <c r="G518" s="237"/>
      <c r="H518" s="240">
        <v>1</v>
      </c>
      <c r="I518" s="241"/>
      <c r="J518" s="237"/>
      <c r="K518" s="237"/>
      <c r="L518" s="242"/>
      <c r="M518" s="243"/>
      <c r="N518" s="244"/>
      <c r="O518" s="244"/>
      <c r="P518" s="244"/>
      <c r="Q518" s="244"/>
      <c r="R518" s="244"/>
      <c r="S518" s="244"/>
      <c r="T518" s="245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T518" s="246" t="s">
        <v>358</v>
      </c>
      <c r="AU518" s="246" t="s">
        <v>82</v>
      </c>
      <c r="AV518" s="13" t="s">
        <v>138</v>
      </c>
      <c r="AW518" s="13" t="s">
        <v>35</v>
      </c>
      <c r="AX518" s="13" t="s">
        <v>74</v>
      </c>
      <c r="AY518" s="246" t="s">
        <v>351</v>
      </c>
    </row>
    <row r="519" spans="1:51" s="13" customFormat="1" ht="12">
      <c r="A519" s="13"/>
      <c r="B519" s="236"/>
      <c r="C519" s="237"/>
      <c r="D519" s="227" t="s">
        <v>358</v>
      </c>
      <c r="E519" s="238" t="s">
        <v>3364</v>
      </c>
      <c r="F519" s="239" t="s">
        <v>3365</v>
      </c>
      <c r="G519" s="237"/>
      <c r="H519" s="240">
        <v>1</v>
      </c>
      <c r="I519" s="241"/>
      <c r="J519" s="237"/>
      <c r="K519" s="237"/>
      <c r="L519" s="242"/>
      <c r="M519" s="243"/>
      <c r="N519" s="244"/>
      <c r="O519" s="244"/>
      <c r="P519" s="244"/>
      <c r="Q519" s="244"/>
      <c r="R519" s="244"/>
      <c r="S519" s="244"/>
      <c r="T519" s="245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T519" s="246" t="s">
        <v>358</v>
      </c>
      <c r="AU519" s="246" t="s">
        <v>82</v>
      </c>
      <c r="AV519" s="13" t="s">
        <v>138</v>
      </c>
      <c r="AW519" s="13" t="s">
        <v>35</v>
      </c>
      <c r="AX519" s="13" t="s">
        <v>82</v>
      </c>
      <c r="AY519" s="246" t="s">
        <v>351</v>
      </c>
    </row>
    <row r="520" spans="1:65" s="2" customFormat="1" ht="16.5" customHeight="1">
      <c r="A520" s="38"/>
      <c r="B520" s="39"/>
      <c r="C520" s="212" t="s">
        <v>1001</v>
      </c>
      <c r="D520" s="212" t="s">
        <v>352</v>
      </c>
      <c r="E520" s="213" t="s">
        <v>3366</v>
      </c>
      <c r="F520" s="214" t="s">
        <v>3367</v>
      </c>
      <c r="G520" s="215" t="s">
        <v>534</v>
      </c>
      <c r="H520" s="216">
        <v>1</v>
      </c>
      <c r="I520" s="217"/>
      <c r="J520" s="218">
        <f>ROUND(I520*H520,2)</f>
        <v>0</v>
      </c>
      <c r="K520" s="214" t="s">
        <v>28</v>
      </c>
      <c r="L520" s="44"/>
      <c r="M520" s="219" t="s">
        <v>28</v>
      </c>
      <c r="N520" s="220" t="s">
        <v>45</v>
      </c>
      <c r="O520" s="84"/>
      <c r="P520" s="221">
        <f>O520*H520</f>
        <v>0</v>
      </c>
      <c r="Q520" s="221">
        <v>0.00883</v>
      </c>
      <c r="R520" s="221">
        <f>Q520*H520</f>
        <v>0.00883</v>
      </c>
      <c r="S520" s="221">
        <v>0</v>
      </c>
      <c r="T520" s="222">
        <f>S520*H520</f>
        <v>0</v>
      </c>
      <c r="U520" s="38"/>
      <c r="V520" s="38"/>
      <c r="W520" s="38"/>
      <c r="X520" s="38"/>
      <c r="Y520" s="38"/>
      <c r="Z520" s="38"/>
      <c r="AA520" s="38"/>
      <c r="AB520" s="38"/>
      <c r="AC520" s="38"/>
      <c r="AD520" s="38"/>
      <c r="AE520" s="38"/>
      <c r="AR520" s="223" t="s">
        <v>228</v>
      </c>
      <c r="AT520" s="223" t="s">
        <v>352</v>
      </c>
      <c r="AU520" s="223" t="s">
        <v>82</v>
      </c>
      <c r="AY520" s="17" t="s">
        <v>351</v>
      </c>
      <c r="BE520" s="224">
        <f>IF(N520="základní",J520,0)</f>
        <v>0</v>
      </c>
      <c r="BF520" s="224">
        <f>IF(N520="snížená",J520,0)</f>
        <v>0</v>
      </c>
      <c r="BG520" s="224">
        <f>IF(N520="zákl. přenesená",J520,0)</f>
        <v>0</v>
      </c>
      <c r="BH520" s="224">
        <f>IF(N520="sníž. přenesená",J520,0)</f>
        <v>0</v>
      </c>
      <c r="BI520" s="224">
        <f>IF(N520="nulová",J520,0)</f>
        <v>0</v>
      </c>
      <c r="BJ520" s="17" t="s">
        <v>82</v>
      </c>
      <c r="BK520" s="224">
        <f>ROUND(I520*H520,2)</f>
        <v>0</v>
      </c>
      <c r="BL520" s="17" t="s">
        <v>228</v>
      </c>
      <c r="BM520" s="223" t="s">
        <v>3368</v>
      </c>
    </row>
    <row r="521" spans="1:51" s="12" customFormat="1" ht="12">
      <c r="A521" s="12"/>
      <c r="B521" s="225"/>
      <c r="C521" s="226"/>
      <c r="D521" s="227" t="s">
        <v>358</v>
      </c>
      <c r="E521" s="228" t="s">
        <v>28</v>
      </c>
      <c r="F521" s="229" t="s">
        <v>3369</v>
      </c>
      <c r="G521" s="226"/>
      <c r="H521" s="228" t="s">
        <v>28</v>
      </c>
      <c r="I521" s="230"/>
      <c r="J521" s="226"/>
      <c r="K521" s="226"/>
      <c r="L521" s="231"/>
      <c r="M521" s="232"/>
      <c r="N521" s="233"/>
      <c r="O521" s="233"/>
      <c r="P521" s="233"/>
      <c r="Q521" s="233"/>
      <c r="R521" s="233"/>
      <c r="S521" s="233"/>
      <c r="T521" s="234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T521" s="235" t="s">
        <v>358</v>
      </c>
      <c r="AU521" s="235" t="s">
        <v>82</v>
      </c>
      <c r="AV521" s="12" t="s">
        <v>82</v>
      </c>
      <c r="AW521" s="12" t="s">
        <v>35</v>
      </c>
      <c r="AX521" s="12" t="s">
        <v>74</v>
      </c>
      <c r="AY521" s="235" t="s">
        <v>351</v>
      </c>
    </row>
    <row r="522" spans="1:51" s="13" customFormat="1" ht="12">
      <c r="A522" s="13"/>
      <c r="B522" s="236"/>
      <c r="C522" s="237"/>
      <c r="D522" s="227" t="s">
        <v>358</v>
      </c>
      <c r="E522" s="238" t="s">
        <v>1005</v>
      </c>
      <c r="F522" s="239" t="s">
        <v>3370</v>
      </c>
      <c r="G522" s="237"/>
      <c r="H522" s="240">
        <v>1</v>
      </c>
      <c r="I522" s="241"/>
      <c r="J522" s="237"/>
      <c r="K522" s="237"/>
      <c r="L522" s="242"/>
      <c r="M522" s="243"/>
      <c r="N522" s="244"/>
      <c r="O522" s="244"/>
      <c r="P522" s="244"/>
      <c r="Q522" s="244"/>
      <c r="R522" s="244"/>
      <c r="S522" s="244"/>
      <c r="T522" s="245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T522" s="246" t="s">
        <v>358</v>
      </c>
      <c r="AU522" s="246" t="s">
        <v>82</v>
      </c>
      <c r="AV522" s="13" t="s">
        <v>138</v>
      </c>
      <c r="AW522" s="13" t="s">
        <v>35</v>
      </c>
      <c r="AX522" s="13" t="s">
        <v>74</v>
      </c>
      <c r="AY522" s="246" t="s">
        <v>351</v>
      </c>
    </row>
    <row r="523" spans="1:51" s="13" customFormat="1" ht="12">
      <c r="A523" s="13"/>
      <c r="B523" s="236"/>
      <c r="C523" s="237"/>
      <c r="D523" s="227" t="s">
        <v>358</v>
      </c>
      <c r="E523" s="238" t="s">
        <v>3371</v>
      </c>
      <c r="F523" s="239" t="s">
        <v>3372</v>
      </c>
      <c r="G523" s="237"/>
      <c r="H523" s="240">
        <v>1</v>
      </c>
      <c r="I523" s="241"/>
      <c r="J523" s="237"/>
      <c r="K523" s="237"/>
      <c r="L523" s="242"/>
      <c r="M523" s="243"/>
      <c r="N523" s="244"/>
      <c r="O523" s="244"/>
      <c r="P523" s="244"/>
      <c r="Q523" s="244"/>
      <c r="R523" s="244"/>
      <c r="S523" s="244"/>
      <c r="T523" s="245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T523" s="246" t="s">
        <v>358</v>
      </c>
      <c r="AU523" s="246" t="s">
        <v>82</v>
      </c>
      <c r="AV523" s="13" t="s">
        <v>138</v>
      </c>
      <c r="AW523" s="13" t="s">
        <v>35</v>
      </c>
      <c r="AX523" s="13" t="s">
        <v>82</v>
      </c>
      <c r="AY523" s="246" t="s">
        <v>351</v>
      </c>
    </row>
    <row r="524" spans="1:65" s="2" customFormat="1" ht="21.75" customHeight="1">
      <c r="A524" s="38"/>
      <c r="B524" s="39"/>
      <c r="C524" s="212" t="s">
        <v>1006</v>
      </c>
      <c r="D524" s="212" t="s">
        <v>352</v>
      </c>
      <c r="E524" s="213" t="s">
        <v>3373</v>
      </c>
      <c r="F524" s="214" t="s">
        <v>3374</v>
      </c>
      <c r="G524" s="215" t="s">
        <v>534</v>
      </c>
      <c r="H524" s="216">
        <v>1</v>
      </c>
      <c r="I524" s="217"/>
      <c r="J524" s="218">
        <f>ROUND(I524*H524,2)</f>
        <v>0</v>
      </c>
      <c r="K524" s="214" t="s">
        <v>28</v>
      </c>
      <c r="L524" s="44"/>
      <c r="M524" s="219" t="s">
        <v>28</v>
      </c>
      <c r="N524" s="220" t="s">
        <v>45</v>
      </c>
      <c r="O524" s="84"/>
      <c r="P524" s="221">
        <f>O524*H524</f>
        <v>0</v>
      </c>
      <c r="Q524" s="221">
        <v>0.00104</v>
      </c>
      <c r="R524" s="221">
        <f>Q524*H524</f>
        <v>0.00104</v>
      </c>
      <c r="S524" s="221">
        <v>0</v>
      </c>
      <c r="T524" s="222">
        <f>S524*H524</f>
        <v>0</v>
      </c>
      <c r="U524" s="38"/>
      <c r="V524" s="38"/>
      <c r="W524" s="38"/>
      <c r="X524" s="38"/>
      <c r="Y524" s="38"/>
      <c r="Z524" s="38"/>
      <c r="AA524" s="38"/>
      <c r="AB524" s="38"/>
      <c r="AC524" s="38"/>
      <c r="AD524" s="38"/>
      <c r="AE524" s="38"/>
      <c r="AR524" s="223" t="s">
        <v>228</v>
      </c>
      <c r="AT524" s="223" t="s">
        <v>352</v>
      </c>
      <c r="AU524" s="223" t="s">
        <v>82</v>
      </c>
      <c r="AY524" s="17" t="s">
        <v>351</v>
      </c>
      <c r="BE524" s="224">
        <f>IF(N524="základní",J524,0)</f>
        <v>0</v>
      </c>
      <c r="BF524" s="224">
        <f>IF(N524="snížená",J524,0)</f>
        <v>0</v>
      </c>
      <c r="BG524" s="224">
        <f>IF(N524="zákl. přenesená",J524,0)</f>
        <v>0</v>
      </c>
      <c r="BH524" s="224">
        <f>IF(N524="sníž. přenesená",J524,0)</f>
        <v>0</v>
      </c>
      <c r="BI524" s="224">
        <f>IF(N524="nulová",J524,0)</f>
        <v>0</v>
      </c>
      <c r="BJ524" s="17" t="s">
        <v>82</v>
      </c>
      <c r="BK524" s="224">
        <f>ROUND(I524*H524,2)</f>
        <v>0</v>
      </c>
      <c r="BL524" s="17" t="s">
        <v>228</v>
      </c>
      <c r="BM524" s="223" t="s">
        <v>3375</v>
      </c>
    </row>
    <row r="525" spans="1:51" s="12" customFormat="1" ht="12">
      <c r="A525" s="12"/>
      <c r="B525" s="225"/>
      <c r="C525" s="226"/>
      <c r="D525" s="227" t="s">
        <v>358</v>
      </c>
      <c r="E525" s="228" t="s">
        <v>28</v>
      </c>
      <c r="F525" s="229" t="s">
        <v>3376</v>
      </c>
      <c r="G525" s="226"/>
      <c r="H525" s="228" t="s">
        <v>28</v>
      </c>
      <c r="I525" s="230"/>
      <c r="J525" s="226"/>
      <c r="K525" s="226"/>
      <c r="L525" s="231"/>
      <c r="M525" s="232"/>
      <c r="N525" s="233"/>
      <c r="O525" s="233"/>
      <c r="P525" s="233"/>
      <c r="Q525" s="233"/>
      <c r="R525" s="233"/>
      <c r="S525" s="233"/>
      <c r="T525" s="234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T525" s="235" t="s">
        <v>358</v>
      </c>
      <c r="AU525" s="235" t="s">
        <v>82</v>
      </c>
      <c r="AV525" s="12" t="s">
        <v>82</v>
      </c>
      <c r="AW525" s="12" t="s">
        <v>35</v>
      </c>
      <c r="AX525" s="12" t="s">
        <v>74</v>
      </c>
      <c r="AY525" s="235" t="s">
        <v>351</v>
      </c>
    </row>
    <row r="526" spans="1:51" s="13" customFormat="1" ht="12">
      <c r="A526" s="13"/>
      <c r="B526" s="236"/>
      <c r="C526" s="237"/>
      <c r="D526" s="227" t="s">
        <v>358</v>
      </c>
      <c r="E526" s="238" t="s">
        <v>1010</v>
      </c>
      <c r="F526" s="239" t="s">
        <v>3377</v>
      </c>
      <c r="G526" s="237"/>
      <c r="H526" s="240">
        <v>1</v>
      </c>
      <c r="I526" s="241"/>
      <c r="J526" s="237"/>
      <c r="K526" s="237"/>
      <c r="L526" s="242"/>
      <c r="M526" s="243"/>
      <c r="N526" s="244"/>
      <c r="O526" s="244"/>
      <c r="P526" s="244"/>
      <c r="Q526" s="244"/>
      <c r="R526" s="244"/>
      <c r="S526" s="244"/>
      <c r="T526" s="245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T526" s="246" t="s">
        <v>358</v>
      </c>
      <c r="AU526" s="246" t="s">
        <v>82</v>
      </c>
      <c r="AV526" s="13" t="s">
        <v>138</v>
      </c>
      <c r="AW526" s="13" t="s">
        <v>35</v>
      </c>
      <c r="AX526" s="13" t="s">
        <v>74</v>
      </c>
      <c r="AY526" s="246" t="s">
        <v>351</v>
      </c>
    </row>
    <row r="527" spans="1:51" s="13" customFormat="1" ht="12">
      <c r="A527" s="13"/>
      <c r="B527" s="236"/>
      <c r="C527" s="237"/>
      <c r="D527" s="227" t="s">
        <v>358</v>
      </c>
      <c r="E527" s="238" t="s">
        <v>3378</v>
      </c>
      <c r="F527" s="239" t="s">
        <v>3379</v>
      </c>
      <c r="G527" s="237"/>
      <c r="H527" s="240">
        <v>1</v>
      </c>
      <c r="I527" s="241"/>
      <c r="J527" s="237"/>
      <c r="K527" s="237"/>
      <c r="L527" s="242"/>
      <c r="M527" s="243"/>
      <c r="N527" s="244"/>
      <c r="O527" s="244"/>
      <c r="P527" s="244"/>
      <c r="Q527" s="244"/>
      <c r="R527" s="244"/>
      <c r="S527" s="244"/>
      <c r="T527" s="245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T527" s="246" t="s">
        <v>358</v>
      </c>
      <c r="AU527" s="246" t="s">
        <v>82</v>
      </c>
      <c r="AV527" s="13" t="s">
        <v>138</v>
      </c>
      <c r="AW527" s="13" t="s">
        <v>35</v>
      </c>
      <c r="AX527" s="13" t="s">
        <v>82</v>
      </c>
      <c r="AY527" s="246" t="s">
        <v>351</v>
      </c>
    </row>
    <row r="528" spans="1:65" s="2" customFormat="1" ht="21.75" customHeight="1">
      <c r="A528" s="38"/>
      <c r="B528" s="39"/>
      <c r="C528" s="212" t="s">
        <v>1012</v>
      </c>
      <c r="D528" s="212" t="s">
        <v>352</v>
      </c>
      <c r="E528" s="213" t="s">
        <v>3380</v>
      </c>
      <c r="F528" s="214" t="s">
        <v>3381</v>
      </c>
      <c r="G528" s="215" t="s">
        <v>534</v>
      </c>
      <c r="H528" s="216">
        <v>1</v>
      </c>
      <c r="I528" s="217"/>
      <c r="J528" s="218">
        <f>ROUND(I528*H528,2)</f>
        <v>0</v>
      </c>
      <c r="K528" s="214" t="s">
        <v>28</v>
      </c>
      <c r="L528" s="44"/>
      <c r="M528" s="219" t="s">
        <v>28</v>
      </c>
      <c r="N528" s="220" t="s">
        <v>45</v>
      </c>
      <c r="O528" s="84"/>
      <c r="P528" s="221">
        <f>O528*H528</f>
        <v>0</v>
      </c>
      <c r="Q528" s="221">
        <v>0.00199</v>
      </c>
      <c r="R528" s="221">
        <f>Q528*H528</f>
        <v>0.00199</v>
      </c>
      <c r="S528" s="221">
        <v>0</v>
      </c>
      <c r="T528" s="222">
        <f>S528*H528</f>
        <v>0</v>
      </c>
      <c r="U528" s="38"/>
      <c r="V528" s="38"/>
      <c r="W528" s="38"/>
      <c r="X528" s="38"/>
      <c r="Y528" s="38"/>
      <c r="Z528" s="38"/>
      <c r="AA528" s="38"/>
      <c r="AB528" s="38"/>
      <c r="AC528" s="38"/>
      <c r="AD528" s="38"/>
      <c r="AE528" s="38"/>
      <c r="AR528" s="223" t="s">
        <v>228</v>
      </c>
      <c r="AT528" s="223" t="s">
        <v>352</v>
      </c>
      <c r="AU528" s="223" t="s">
        <v>82</v>
      </c>
      <c r="AY528" s="17" t="s">
        <v>351</v>
      </c>
      <c r="BE528" s="224">
        <f>IF(N528="základní",J528,0)</f>
        <v>0</v>
      </c>
      <c r="BF528" s="224">
        <f>IF(N528="snížená",J528,0)</f>
        <v>0</v>
      </c>
      <c r="BG528" s="224">
        <f>IF(N528="zákl. přenesená",J528,0)</f>
        <v>0</v>
      </c>
      <c r="BH528" s="224">
        <f>IF(N528="sníž. přenesená",J528,0)</f>
        <v>0</v>
      </c>
      <c r="BI528" s="224">
        <f>IF(N528="nulová",J528,0)</f>
        <v>0</v>
      </c>
      <c r="BJ528" s="17" t="s">
        <v>82</v>
      </c>
      <c r="BK528" s="224">
        <f>ROUND(I528*H528,2)</f>
        <v>0</v>
      </c>
      <c r="BL528" s="17" t="s">
        <v>228</v>
      </c>
      <c r="BM528" s="223" t="s">
        <v>3382</v>
      </c>
    </row>
    <row r="529" spans="1:51" s="12" customFormat="1" ht="12">
      <c r="A529" s="12"/>
      <c r="B529" s="225"/>
      <c r="C529" s="226"/>
      <c r="D529" s="227" t="s">
        <v>358</v>
      </c>
      <c r="E529" s="228" t="s">
        <v>28</v>
      </c>
      <c r="F529" s="229" t="s">
        <v>3383</v>
      </c>
      <c r="G529" s="226"/>
      <c r="H529" s="228" t="s">
        <v>28</v>
      </c>
      <c r="I529" s="230"/>
      <c r="J529" s="226"/>
      <c r="K529" s="226"/>
      <c r="L529" s="231"/>
      <c r="M529" s="232"/>
      <c r="N529" s="233"/>
      <c r="O529" s="233"/>
      <c r="P529" s="233"/>
      <c r="Q529" s="233"/>
      <c r="R529" s="233"/>
      <c r="S529" s="233"/>
      <c r="T529" s="234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T529" s="235" t="s">
        <v>358</v>
      </c>
      <c r="AU529" s="235" t="s">
        <v>82</v>
      </c>
      <c r="AV529" s="12" t="s">
        <v>82</v>
      </c>
      <c r="AW529" s="12" t="s">
        <v>35</v>
      </c>
      <c r="AX529" s="12" t="s">
        <v>74</v>
      </c>
      <c r="AY529" s="235" t="s">
        <v>351</v>
      </c>
    </row>
    <row r="530" spans="1:51" s="13" customFormat="1" ht="12">
      <c r="A530" s="13"/>
      <c r="B530" s="236"/>
      <c r="C530" s="237"/>
      <c r="D530" s="227" t="s">
        <v>358</v>
      </c>
      <c r="E530" s="238" t="s">
        <v>3384</v>
      </c>
      <c r="F530" s="239" t="s">
        <v>3385</v>
      </c>
      <c r="G530" s="237"/>
      <c r="H530" s="240">
        <v>1</v>
      </c>
      <c r="I530" s="241"/>
      <c r="J530" s="237"/>
      <c r="K530" s="237"/>
      <c r="L530" s="242"/>
      <c r="M530" s="243"/>
      <c r="N530" s="244"/>
      <c r="O530" s="244"/>
      <c r="P530" s="244"/>
      <c r="Q530" s="244"/>
      <c r="R530" s="244"/>
      <c r="S530" s="244"/>
      <c r="T530" s="245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T530" s="246" t="s">
        <v>358</v>
      </c>
      <c r="AU530" s="246" t="s">
        <v>82</v>
      </c>
      <c r="AV530" s="13" t="s">
        <v>138</v>
      </c>
      <c r="AW530" s="13" t="s">
        <v>35</v>
      </c>
      <c r="AX530" s="13" t="s">
        <v>74</v>
      </c>
      <c r="AY530" s="246" t="s">
        <v>351</v>
      </c>
    </row>
    <row r="531" spans="1:51" s="13" customFormat="1" ht="12">
      <c r="A531" s="13"/>
      <c r="B531" s="236"/>
      <c r="C531" s="237"/>
      <c r="D531" s="227" t="s">
        <v>358</v>
      </c>
      <c r="E531" s="238" t="s">
        <v>3386</v>
      </c>
      <c r="F531" s="239" t="s">
        <v>3387</v>
      </c>
      <c r="G531" s="237"/>
      <c r="H531" s="240">
        <v>1</v>
      </c>
      <c r="I531" s="241"/>
      <c r="J531" s="237"/>
      <c r="K531" s="237"/>
      <c r="L531" s="242"/>
      <c r="M531" s="243"/>
      <c r="N531" s="244"/>
      <c r="O531" s="244"/>
      <c r="P531" s="244"/>
      <c r="Q531" s="244"/>
      <c r="R531" s="244"/>
      <c r="S531" s="244"/>
      <c r="T531" s="245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T531" s="246" t="s">
        <v>358</v>
      </c>
      <c r="AU531" s="246" t="s">
        <v>82</v>
      </c>
      <c r="AV531" s="13" t="s">
        <v>138</v>
      </c>
      <c r="AW531" s="13" t="s">
        <v>35</v>
      </c>
      <c r="AX531" s="13" t="s">
        <v>82</v>
      </c>
      <c r="AY531" s="246" t="s">
        <v>351</v>
      </c>
    </row>
    <row r="532" spans="1:65" s="2" customFormat="1" ht="16.5" customHeight="1">
      <c r="A532" s="38"/>
      <c r="B532" s="39"/>
      <c r="C532" s="212" t="s">
        <v>1016</v>
      </c>
      <c r="D532" s="212" t="s">
        <v>352</v>
      </c>
      <c r="E532" s="213" t="s">
        <v>3388</v>
      </c>
      <c r="F532" s="214" t="s">
        <v>3389</v>
      </c>
      <c r="G532" s="215" t="s">
        <v>534</v>
      </c>
      <c r="H532" s="216">
        <v>2</v>
      </c>
      <c r="I532" s="217"/>
      <c r="J532" s="218">
        <f>ROUND(I532*H532,2)</f>
        <v>0</v>
      </c>
      <c r="K532" s="214" t="s">
        <v>28</v>
      </c>
      <c r="L532" s="44"/>
      <c r="M532" s="219" t="s">
        <v>28</v>
      </c>
      <c r="N532" s="220" t="s">
        <v>45</v>
      </c>
      <c r="O532" s="84"/>
      <c r="P532" s="221">
        <f>O532*H532</f>
        <v>0</v>
      </c>
      <c r="Q532" s="221">
        <v>0.00034</v>
      </c>
      <c r="R532" s="221">
        <f>Q532*H532</f>
        <v>0.00068</v>
      </c>
      <c r="S532" s="221">
        <v>0</v>
      </c>
      <c r="T532" s="222">
        <f>S532*H532</f>
        <v>0</v>
      </c>
      <c r="U532" s="38"/>
      <c r="V532" s="38"/>
      <c r="W532" s="38"/>
      <c r="X532" s="38"/>
      <c r="Y532" s="38"/>
      <c r="Z532" s="38"/>
      <c r="AA532" s="38"/>
      <c r="AB532" s="38"/>
      <c r="AC532" s="38"/>
      <c r="AD532" s="38"/>
      <c r="AE532" s="38"/>
      <c r="AR532" s="223" t="s">
        <v>228</v>
      </c>
      <c r="AT532" s="223" t="s">
        <v>352</v>
      </c>
      <c r="AU532" s="223" t="s">
        <v>82</v>
      </c>
      <c r="AY532" s="17" t="s">
        <v>351</v>
      </c>
      <c r="BE532" s="224">
        <f>IF(N532="základní",J532,0)</f>
        <v>0</v>
      </c>
      <c r="BF532" s="224">
        <f>IF(N532="snížená",J532,0)</f>
        <v>0</v>
      </c>
      <c r="BG532" s="224">
        <f>IF(N532="zákl. přenesená",J532,0)</f>
        <v>0</v>
      </c>
      <c r="BH532" s="224">
        <f>IF(N532="sníž. přenesená",J532,0)</f>
        <v>0</v>
      </c>
      <c r="BI532" s="224">
        <f>IF(N532="nulová",J532,0)</f>
        <v>0</v>
      </c>
      <c r="BJ532" s="17" t="s">
        <v>82</v>
      </c>
      <c r="BK532" s="224">
        <f>ROUND(I532*H532,2)</f>
        <v>0</v>
      </c>
      <c r="BL532" s="17" t="s">
        <v>228</v>
      </c>
      <c r="BM532" s="223" t="s">
        <v>3390</v>
      </c>
    </row>
    <row r="533" spans="1:51" s="12" customFormat="1" ht="12">
      <c r="A533" s="12"/>
      <c r="B533" s="225"/>
      <c r="C533" s="226"/>
      <c r="D533" s="227" t="s">
        <v>358</v>
      </c>
      <c r="E533" s="228" t="s">
        <v>28</v>
      </c>
      <c r="F533" s="229" t="s">
        <v>3391</v>
      </c>
      <c r="G533" s="226"/>
      <c r="H533" s="228" t="s">
        <v>28</v>
      </c>
      <c r="I533" s="230"/>
      <c r="J533" s="226"/>
      <c r="K533" s="226"/>
      <c r="L533" s="231"/>
      <c r="M533" s="232"/>
      <c r="N533" s="233"/>
      <c r="O533" s="233"/>
      <c r="P533" s="233"/>
      <c r="Q533" s="233"/>
      <c r="R533" s="233"/>
      <c r="S533" s="233"/>
      <c r="T533" s="234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T533" s="235" t="s">
        <v>358</v>
      </c>
      <c r="AU533" s="235" t="s">
        <v>82</v>
      </c>
      <c r="AV533" s="12" t="s">
        <v>82</v>
      </c>
      <c r="AW533" s="12" t="s">
        <v>35</v>
      </c>
      <c r="AX533" s="12" t="s">
        <v>74</v>
      </c>
      <c r="AY533" s="235" t="s">
        <v>351</v>
      </c>
    </row>
    <row r="534" spans="1:51" s="13" customFormat="1" ht="12">
      <c r="A534" s="13"/>
      <c r="B534" s="236"/>
      <c r="C534" s="237"/>
      <c r="D534" s="227" t="s">
        <v>358</v>
      </c>
      <c r="E534" s="238" t="s">
        <v>1020</v>
      </c>
      <c r="F534" s="239" t="s">
        <v>3392</v>
      </c>
      <c r="G534" s="237"/>
      <c r="H534" s="240">
        <v>2</v>
      </c>
      <c r="I534" s="241"/>
      <c r="J534" s="237"/>
      <c r="K534" s="237"/>
      <c r="L534" s="242"/>
      <c r="M534" s="243"/>
      <c r="N534" s="244"/>
      <c r="O534" s="244"/>
      <c r="P534" s="244"/>
      <c r="Q534" s="244"/>
      <c r="R534" s="244"/>
      <c r="S534" s="244"/>
      <c r="T534" s="245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T534" s="246" t="s">
        <v>358</v>
      </c>
      <c r="AU534" s="246" t="s">
        <v>82</v>
      </c>
      <c r="AV534" s="13" t="s">
        <v>138</v>
      </c>
      <c r="AW534" s="13" t="s">
        <v>35</v>
      </c>
      <c r="AX534" s="13" t="s">
        <v>74</v>
      </c>
      <c r="AY534" s="246" t="s">
        <v>351</v>
      </c>
    </row>
    <row r="535" spans="1:51" s="13" customFormat="1" ht="12">
      <c r="A535" s="13"/>
      <c r="B535" s="236"/>
      <c r="C535" s="237"/>
      <c r="D535" s="227" t="s">
        <v>358</v>
      </c>
      <c r="E535" s="238" t="s">
        <v>210</v>
      </c>
      <c r="F535" s="239" t="s">
        <v>3393</v>
      </c>
      <c r="G535" s="237"/>
      <c r="H535" s="240">
        <v>2</v>
      </c>
      <c r="I535" s="241"/>
      <c r="J535" s="237"/>
      <c r="K535" s="237"/>
      <c r="L535" s="242"/>
      <c r="M535" s="243"/>
      <c r="N535" s="244"/>
      <c r="O535" s="244"/>
      <c r="P535" s="244"/>
      <c r="Q535" s="244"/>
      <c r="R535" s="244"/>
      <c r="S535" s="244"/>
      <c r="T535" s="245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T535" s="246" t="s">
        <v>358</v>
      </c>
      <c r="AU535" s="246" t="s">
        <v>82</v>
      </c>
      <c r="AV535" s="13" t="s">
        <v>138</v>
      </c>
      <c r="AW535" s="13" t="s">
        <v>35</v>
      </c>
      <c r="AX535" s="13" t="s">
        <v>82</v>
      </c>
      <c r="AY535" s="246" t="s">
        <v>351</v>
      </c>
    </row>
    <row r="536" spans="1:65" s="2" customFormat="1" ht="16.5" customHeight="1">
      <c r="A536" s="38"/>
      <c r="B536" s="39"/>
      <c r="C536" s="212" t="s">
        <v>1026</v>
      </c>
      <c r="D536" s="212" t="s">
        <v>352</v>
      </c>
      <c r="E536" s="213" t="s">
        <v>3394</v>
      </c>
      <c r="F536" s="214" t="s">
        <v>3395</v>
      </c>
      <c r="G536" s="215" t="s">
        <v>534</v>
      </c>
      <c r="H536" s="216">
        <v>7</v>
      </c>
      <c r="I536" s="217"/>
      <c r="J536" s="218">
        <f>ROUND(I536*H536,2)</f>
        <v>0</v>
      </c>
      <c r="K536" s="214" t="s">
        <v>28</v>
      </c>
      <c r="L536" s="44"/>
      <c r="M536" s="219" t="s">
        <v>28</v>
      </c>
      <c r="N536" s="220" t="s">
        <v>45</v>
      </c>
      <c r="O536" s="84"/>
      <c r="P536" s="221">
        <f>O536*H536</f>
        <v>0</v>
      </c>
      <c r="Q536" s="221">
        <v>0.0005</v>
      </c>
      <c r="R536" s="221">
        <f>Q536*H536</f>
        <v>0.0035</v>
      </c>
      <c r="S536" s="221">
        <v>0</v>
      </c>
      <c r="T536" s="222">
        <f>S536*H536</f>
        <v>0</v>
      </c>
      <c r="U536" s="38"/>
      <c r="V536" s="38"/>
      <c r="W536" s="38"/>
      <c r="X536" s="38"/>
      <c r="Y536" s="38"/>
      <c r="Z536" s="38"/>
      <c r="AA536" s="38"/>
      <c r="AB536" s="38"/>
      <c r="AC536" s="38"/>
      <c r="AD536" s="38"/>
      <c r="AE536" s="38"/>
      <c r="AR536" s="223" t="s">
        <v>228</v>
      </c>
      <c r="AT536" s="223" t="s">
        <v>352</v>
      </c>
      <c r="AU536" s="223" t="s">
        <v>82</v>
      </c>
      <c r="AY536" s="17" t="s">
        <v>351</v>
      </c>
      <c r="BE536" s="224">
        <f>IF(N536="základní",J536,0)</f>
        <v>0</v>
      </c>
      <c r="BF536" s="224">
        <f>IF(N536="snížená",J536,0)</f>
        <v>0</v>
      </c>
      <c r="BG536" s="224">
        <f>IF(N536="zákl. přenesená",J536,0)</f>
        <v>0</v>
      </c>
      <c r="BH536" s="224">
        <f>IF(N536="sníž. přenesená",J536,0)</f>
        <v>0</v>
      </c>
      <c r="BI536" s="224">
        <f>IF(N536="nulová",J536,0)</f>
        <v>0</v>
      </c>
      <c r="BJ536" s="17" t="s">
        <v>82</v>
      </c>
      <c r="BK536" s="224">
        <f>ROUND(I536*H536,2)</f>
        <v>0</v>
      </c>
      <c r="BL536" s="17" t="s">
        <v>228</v>
      </c>
      <c r="BM536" s="223" t="s">
        <v>3396</v>
      </c>
    </row>
    <row r="537" spans="1:51" s="12" customFormat="1" ht="12">
      <c r="A537" s="12"/>
      <c r="B537" s="225"/>
      <c r="C537" s="226"/>
      <c r="D537" s="227" t="s">
        <v>358</v>
      </c>
      <c r="E537" s="228" t="s">
        <v>28</v>
      </c>
      <c r="F537" s="229" t="s">
        <v>3391</v>
      </c>
      <c r="G537" s="226"/>
      <c r="H537" s="228" t="s">
        <v>28</v>
      </c>
      <c r="I537" s="230"/>
      <c r="J537" s="226"/>
      <c r="K537" s="226"/>
      <c r="L537" s="231"/>
      <c r="M537" s="232"/>
      <c r="N537" s="233"/>
      <c r="O537" s="233"/>
      <c r="P537" s="233"/>
      <c r="Q537" s="233"/>
      <c r="R537" s="233"/>
      <c r="S537" s="233"/>
      <c r="T537" s="234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T537" s="235" t="s">
        <v>358</v>
      </c>
      <c r="AU537" s="235" t="s">
        <v>82</v>
      </c>
      <c r="AV537" s="12" t="s">
        <v>82</v>
      </c>
      <c r="AW537" s="12" t="s">
        <v>35</v>
      </c>
      <c r="AX537" s="12" t="s">
        <v>74</v>
      </c>
      <c r="AY537" s="235" t="s">
        <v>351</v>
      </c>
    </row>
    <row r="538" spans="1:51" s="13" customFormat="1" ht="12">
      <c r="A538" s="13"/>
      <c r="B538" s="236"/>
      <c r="C538" s="237"/>
      <c r="D538" s="227" t="s">
        <v>358</v>
      </c>
      <c r="E538" s="238" t="s">
        <v>1030</v>
      </c>
      <c r="F538" s="239" t="s">
        <v>3397</v>
      </c>
      <c r="G538" s="237"/>
      <c r="H538" s="240">
        <v>2</v>
      </c>
      <c r="I538" s="241"/>
      <c r="J538" s="237"/>
      <c r="K538" s="237"/>
      <c r="L538" s="242"/>
      <c r="M538" s="243"/>
      <c r="N538" s="244"/>
      <c r="O538" s="244"/>
      <c r="P538" s="244"/>
      <c r="Q538" s="244"/>
      <c r="R538" s="244"/>
      <c r="S538" s="244"/>
      <c r="T538" s="245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T538" s="246" t="s">
        <v>358</v>
      </c>
      <c r="AU538" s="246" t="s">
        <v>82</v>
      </c>
      <c r="AV538" s="13" t="s">
        <v>138</v>
      </c>
      <c r="AW538" s="13" t="s">
        <v>35</v>
      </c>
      <c r="AX538" s="13" t="s">
        <v>74</v>
      </c>
      <c r="AY538" s="246" t="s">
        <v>351</v>
      </c>
    </row>
    <row r="539" spans="1:51" s="13" customFormat="1" ht="12">
      <c r="A539" s="13"/>
      <c r="B539" s="236"/>
      <c r="C539" s="237"/>
      <c r="D539" s="227" t="s">
        <v>358</v>
      </c>
      <c r="E539" s="238" t="s">
        <v>2808</v>
      </c>
      <c r="F539" s="239" t="s">
        <v>3398</v>
      </c>
      <c r="G539" s="237"/>
      <c r="H539" s="240">
        <v>2</v>
      </c>
      <c r="I539" s="241"/>
      <c r="J539" s="237"/>
      <c r="K539" s="237"/>
      <c r="L539" s="242"/>
      <c r="M539" s="243"/>
      <c r="N539" s="244"/>
      <c r="O539" s="244"/>
      <c r="P539" s="244"/>
      <c r="Q539" s="244"/>
      <c r="R539" s="244"/>
      <c r="S539" s="244"/>
      <c r="T539" s="245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T539" s="246" t="s">
        <v>358</v>
      </c>
      <c r="AU539" s="246" t="s">
        <v>82</v>
      </c>
      <c r="AV539" s="13" t="s">
        <v>138</v>
      </c>
      <c r="AW539" s="13" t="s">
        <v>35</v>
      </c>
      <c r="AX539" s="13" t="s">
        <v>74</v>
      </c>
      <c r="AY539" s="246" t="s">
        <v>351</v>
      </c>
    </row>
    <row r="540" spans="1:51" s="13" customFormat="1" ht="12">
      <c r="A540" s="13"/>
      <c r="B540" s="236"/>
      <c r="C540" s="237"/>
      <c r="D540" s="227" t="s">
        <v>358</v>
      </c>
      <c r="E540" s="238" t="s">
        <v>2810</v>
      </c>
      <c r="F540" s="239" t="s">
        <v>3399</v>
      </c>
      <c r="G540" s="237"/>
      <c r="H540" s="240">
        <v>1</v>
      </c>
      <c r="I540" s="241"/>
      <c r="J540" s="237"/>
      <c r="K540" s="237"/>
      <c r="L540" s="242"/>
      <c r="M540" s="243"/>
      <c r="N540" s="244"/>
      <c r="O540" s="244"/>
      <c r="P540" s="244"/>
      <c r="Q540" s="244"/>
      <c r="R540" s="244"/>
      <c r="S540" s="244"/>
      <c r="T540" s="245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T540" s="246" t="s">
        <v>358</v>
      </c>
      <c r="AU540" s="246" t="s">
        <v>82</v>
      </c>
      <c r="AV540" s="13" t="s">
        <v>138</v>
      </c>
      <c r="AW540" s="13" t="s">
        <v>35</v>
      </c>
      <c r="AX540" s="13" t="s">
        <v>74</v>
      </c>
      <c r="AY540" s="246" t="s">
        <v>351</v>
      </c>
    </row>
    <row r="541" spans="1:51" s="13" customFormat="1" ht="12">
      <c r="A541" s="13"/>
      <c r="B541" s="236"/>
      <c r="C541" s="237"/>
      <c r="D541" s="227" t="s">
        <v>358</v>
      </c>
      <c r="E541" s="238" t="s">
        <v>2812</v>
      </c>
      <c r="F541" s="239" t="s">
        <v>3400</v>
      </c>
      <c r="G541" s="237"/>
      <c r="H541" s="240">
        <v>1</v>
      </c>
      <c r="I541" s="241"/>
      <c r="J541" s="237"/>
      <c r="K541" s="237"/>
      <c r="L541" s="242"/>
      <c r="M541" s="243"/>
      <c r="N541" s="244"/>
      <c r="O541" s="244"/>
      <c r="P541" s="244"/>
      <c r="Q541" s="244"/>
      <c r="R541" s="244"/>
      <c r="S541" s="244"/>
      <c r="T541" s="245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T541" s="246" t="s">
        <v>358</v>
      </c>
      <c r="AU541" s="246" t="s">
        <v>82</v>
      </c>
      <c r="AV541" s="13" t="s">
        <v>138</v>
      </c>
      <c r="AW541" s="13" t="s">
        <v>35</v>
      </c>
      <c r="AX541" s="13" t="s">
        <v>74</v>
      </c>
      <c r="AY541" s="246" t="s">
        <v>351</v>
      </c>
    </row>
    <row r="542" spans="1:51" s="13" customFormat="1" ht="12">
      <c r="A542" s="13"/>
      <c r="B542" s="236"/>
      <c r="C542" s="237"/>
      <c r="D542" s="227" t="s">
        <v>358</v>
      </c>
      <c r="E542" s="238" t="s">
        <v>2814</v>
      </c>
      <c r="F542" s="239" t="s">
        <v>3401</v>
      </c>
      <c r="G542" s="237"/>
      <c r="H542" s="240">
        <v>1</v>
      </c>
      <c r="I542" s="241"/>
      <c r="J542" s="237"/>
      <c r="K542" s="237"/>
      <c r="L542" s="242"/>
      <c r="M542" s="243"/>
      <c r="N542" s="244"/>
      <c r="O542" s="244"/>
      <c r="P542" s="244"/>
      <c r="Q542" s="244"/>
      <c r="R542" s="244"/>
      <c r="S542" s="244"/>
      <c r="T542" s="245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T542" s="246" t="s">
        <v>358</v>
      </c>
      <c r="AU542" s="246" t="s">
        <v>82</v>
      </c>
      <c r="AV542" s="13" t="s">
        <v>138</v>
      </c>
      <c r="AW542" s="13" t="s">
        <v>35</v>
      </c>
      <c r="AX542" s="13" t="s">
        <v>74</v>
      </c>
      <c r="AY542" s="246" t="s">
        <v>351</v>
      </c>
    </row>
    <row r="543" spans="1:51" s="13" customFormat="1" ht="12">
      <c r="A543" s="13"/>
      <c r="B543" s="236"/>
      <c r="C543" s="237"/>
      <c r="D543" s="227" t="s">
        <v>358</v>
      </c>
      <c r="E543" s="238" t="s">
        <v>3402</v>
      </c>
      <c r="F543" s="239" t="s">
        <v>3403</v>
      </c>
      <c r="G543" s="237"/>
      <c r="H543" s="240">
        <v>7</v>
      </c>
      <c r="I543" s="241"/>
      <c r="J543" s="237"/>
      <c r="K543" s="237"/>
      <c r="L543" s="242"/>
      <c r="M543" s="243"/>
      <c r="N543" s="244"/>
      <c r="O543" s="244"/>
      <c r="P543" s="244"/>
      <c r="Q543" s="244"/>
      <c r="R543" s="244"/>
      <c r="S543" s="244"/>
      <c r="T543" s="245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T543" s="246" t="s">
        <v>358</v>
      </c>
      <c r="AU543" s="246" t="s">
        <v>82</v>
      </c>
      <c r="AV543" s="13" t="s">
        <v>138</v>
      </c>
      <c r="AW543" s="13" t="s">
        <v>35</v>
      </c>
      <c r="AX543" s="13" t="s">
        <v>82</v>
      </c>
      <c r="AY543" s="246" t="s">
        <v>351</v>
      </c>
    </row>
    <row r="544" spans="1:65" s="2" customFormat="1" ht="21.75" customHeight="1">
      <c r="A544" s="38"/>
      <c r="B544" s="39"/>
      <c r="C544" s="212" t="s">
        <v>1032</v>
      </c>
      <c r="D544" s="212" t="s">
        <v>352</v>
      </c>
      <c r="E544" s="213" t="s">
        <v>3404</v>
      </c>
      <c r="F544" s="214" t="s">
        <v>3405</v>
      </c>
      <c r="G544" s="215" t="s">
        <v>534</v>
      </c>
      <c r="H544" s="216">
        <v>1</v>
      </c>
      <c r="I544" s="217"/>
      <c r="J544" s="218">
        <f>ROUND(I544*H544,2)</f>
        <v>0</v>
      </c>
      <c r="K544" s="214" t="s">
        <v>28</v>
      </c>
      <c r="L544" s="44"/>
      <c r="M544" s="219" t="s">
        <v>28</v>
      </c>
      <c r="N544" s="220" t="s">
        <v>45</v>
      </c>
      <c r="O544" s="84"/>
      <c r="P544" s="221">
        <f>O544*H544</f>
        <v>0</v>
      </c>
      <c r="Q544" s="221">
        <v>0.00016</v>
      </c>
      <c r="R544" s="221">
        <f>Q544*H544</f>
        <v>0.00016</v>
      </c>
      <c r="S544" s="221">
        <v>0</v>
      </c>
      <c r="T544" s="222">
        <f>S544*H544</f>
        <v>0</v>
      </c>
      <c r="U544" s="38"/>
      <c r="V544" s="38"/>
      <c r="W544" s="38"/>
      <c r="X544" s="38"/>
      <c r="Y544" s="38"/>
      <c r="Z544" s="38"/>
      <c r="AA544" s="38"/>
      <c r="AB544" s="38"/>
      <c r="AC544" s="38"/>
      <c r="AD544" s="38"/>
      <c r="AE544" s="38"/>
      <c r="AR544" s="223" t="s">
        <v>228</v>
      </c>
      <c r="AT544" s="223" t="s">
        <v>352</v>
      </c>
      <c r="AU544" s="223" t="s">
        <v>82</v>
      </c>
      <c r="AY544" s="17" t="s">
        <v>351</v>
      </c>
      <c r="BE544" s="224">
        <f>IF(N544="základní",J544,0)</f>
        <v>0</v>
      </c>
      <c r="BF544" s="224">
        <f>IF(N544="snížená",J544,0)</f>
        <v>0</v>
      </c>
      <c r="BG544" s="224">
        <f>IF(N544="zákl. přenesená",J544,0)</f>
        <v>0</v>
      </c>
      <c r="BH544" s="224">
        <f>IF(N544="sníž. přenesená",J544,0)</f>
        <v>0</v>
      </c>
      <c r="BI544" s="224">
        <f>IF(N544="nulová",J544,0)</f>
        <v>0</v>
      </c>
      <c r="BJ544" s="17" t="s">
        <v>82</v>
      </c>
      <c r="BK544" s="224">
        <f>ROUND(I544*H544,2)</f>
        <v>0</v>
      </c>
      <c r="BL544" s="17" t="s">
        <v>228</v>
      </c>
      <c r="BM544" s="223" t="s">
        <v>3406</v>
      </c>
    </row>
    <row r="545" spans="1:51" s="12" customFormat="1" ht="12">
      <c r="A545" s="12"/>
      <c r="B545" s="225"/>
      <c r="C545" s="226"/>
      <c r="D545" s="227" t="s">
        <v>358</v>
      </c>
      <c r="E545" s="228" t="s">
        <v>28</v>
      </c>
      <c r="F545" s="229" t="s">
        <v>3407</v>
      </c>
      <c r="G545" s="226"/>
      <c r="H545" s="228" t="s">
        <v>28</v>
      </c>
      <c r="I545" s="230"/>
      <c r="J545" s="226"/>
      <c r="K545" s="226"/>
      <c r="L545" s="231"/>
      <c r="M545" s="232"/>
      <c r="N545" s="233"/>
      <c r="O545" s="233"/>
      <c r="P545" s="233"/>
      <c r="Q545" s="233"/>
      <c r="R545" s="233"/>
      <c r="S545" s="233"/>
      <c r="T545" s="234"/>
      <c r="U545" s="12"/>
      <c r="V545" s="12"/>
      <c r="W545" s="12"/>
      <c r="X545" s="12"/>
      <c r="Y545" s="12"/>
      <c r="Z545" s="12"/>
      <c r="AA545" s="12"/>
      <c r="AB545" s="12"/>
      <c r="AC545" s="12"/>
      <c r="AD545" s="12"/>
      <c r="AE545" s="12"/>
      <c r="AT545" s="235" t="s">
        <v>358</v>
      </c>
      <c r="AU545" s="235" t="s">
        <v>82</v>
      </c>
      <c r="AV545" s="12" t="s">
        <v>82</v>
      </c>
      <c r="AW545" s="12" t="s">
        <v>35</v>
      </c>
      <c r="AX545" s="12" t="s">
        <v>74</v>
      </c>
      <c r="AY545" s="235" t="s">
        <v>351</v>
      </c>
    </row>
    <row r="546" spans="1:51" s="13" customFormat="1" ht="12">
      <c r="A546" s="13"/>
      <c r="B546" s="236"/>
      <c r="C546" s="237"/>
      <c r="D546" s="227" t="s">
        <v>358</v>
      </c>
      <c r="E546" s="238" t="s">
        <v>1036</v>
      </c>
      <c r="F546" s="239" t="s">
        <v>3408</v>
      </c>
      <c r="G546" s="237"/>
      <c r="H546" s="240">
        <v>1</v>
      </c>
      <c r="I546" s="241"/>
      <c r="J546" s="237"/>
      <c r="K546" s="237"/>
      <c r="L546" s="242"/>
      <c r="M546" s="243"/>
      <c r="N546" s="244"/>
      <c r="O546" s="244"/>
      <c r="P546" s="244"/>
      <c r="Q546" s="244"/>
      <c r="R546" s="244"/>
      <c r="S546" s="244"/>
      <c r="T546" s="245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T546" s="246" t="s">
        <v>358</v>
      </c>
      <c r="AU546" s="246" t="s">
        <v>82</v>
      </c>
      <c r="AV546" s="13" t="s">
        <v>138</v>
      </c>
      <c r="AW546" s="13" t="s">
        <v>35</v>
      </c>
      <c r="AX546" s="13" t="s">
        <v>74</v>
      </c>
      <c r="AY546" s="246" t="s">
        <v>351</v>
      </c>
    </row>
    <row r="547" spans="1:51" s="13" customFormat="1" ht="12">
      <c r="A547" s="13"/>
      <c r="B547" s="236"/>
      <c r="C547" s="237"/>
      <c r="D547" s="227" t="s">
        <v>358</v>
      </c>
      <c r="E547" s="238" t="s">
        <v>3409</v>
      </c>
      <c r="F547" s="239" t="s">
        <v>3410</v>
      </c>
      <c r="G547" s="237"/>
      <c r="H547" s="240">
        <v>1</v>
      </c>
      <c r="I547" s="241"/>
      <c r="J547" s="237"/>
      <c r="K547" s="237"/>
      <c r="L547" s="242"/>
      <c r="M547" s="243"/>
      <c r="N547" s="244"/>
      <c r="O547" s="244"/>
      <c r="P547" s="244"/>
      <c r="Q547" s="244"/>
      <c r="R547" s="244"/>
      <c r="S547" s="244"/>
      <c r="T547" s="245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T547" s="246" t="s">
        <v>358</v>
      </c>
      <c r="AU547" s="246" t="s">
        <v>82</v>
      </c>
      <c r="AV547" s="13" t="s">
        <v>138</v>
      </c>
      <c r="AW547" s="13" t="s">
        <v>35</v>
      </c>
      <c r="AX547" s="13" t="s">
        <v>82</v>
      </c>
      <c r="AY547" s="246" t="s">
        <v>351</v>
      </c>
    </row>
    <row r="548" spans="1:65" s="2" customFormat="1" ht="21.75" customHeight="1">
      <c r="A548" s="38"/>
      <c r="B548" s="39"/>
      <c r="C548" s="212" t="s">
        <v>1038</v>
      </c>
      <c r="D548" s="212" t="s">
        <v>352</v>
      </c>
      <c r="E548" s="213" t="s">
        <v>3411</v>
      </c>
      <c r="F548" s="214" t="s">
        <v>3412</v>
      </c>
      <c r="G548" s="215" t="s">
        <v>534</v>
      </c>
      <c r="H548" s="216">
        <v>2</v>
      </c>
      <c r="I548" s="217"/>
      <c r="J548" s="218">
        <f>ROUND(I548*H548,2)</f>
        <v>0</v>
      </c>
      <c r="K548" s="214" t="s">
        <v>28</v>
      </c>
      <c r="L548" s="44"/>
      <c r="M548" s="219" t="s">
        <v>28</v>
      </c>
      <c r="N548" s="220" t="s">
        <v>45</v>
      </c>
      <c r="O548" s="84"/>
      <c r="P548" s="221">
        <f>O548*H548</f>
        <v>0</v>
      </c>
      <c r="Q548" s="221">
        <v>0.00041</v>
      </c>
      <c r="R548" s="221">
        <f>Q548*H548</f>
        <v>0.00082</v>
      </c>
      <c r="S548" s="221">
        <v>0</v>
      </c>
      <c r="T548" s="222">
        <f>S548*H548</f>
        <v>0</v>
      </c>
      <c r="U548" s="38"/>
      <c r="V548" s="38"/>
      <c r="W548" s="38"/>
      <c r="X548" s="38"/>
      <c r="Y548" s="38"/>
      <c r="Z548" s="38"/>
      <c r="AA548" s="38"/>
      <c r="AB548" s="38"/>
      <c r="AC548" s="38"/>
      <c r="AD548" s="38"/>
      <c r="AE548" s="38"/>
      <c r="AR548" s="223" t="s">
        <v>228</v>
      </c>
      <c r="AT548" s="223" t="s">
        <v>352</v>
      </c>
      <c r="AU548" s="223" t="s">
        <v>82</v>
      </c>
      <c r="AY548" s="17" t="s">
        <v>351</v>
      </c>
      <c r="BE548" s="224">
        <f>IF(N548="základní",J548,0)</f>
        <v>0</v>
      </c>
      <c r="BF548" s="224">
        <f>IF(N548="snížená",J548,0)</f>
        <v>0</v>
      </c>
      <c r="BG548" s="224">
        <f>IF(N548="zákl. přenesená",J548,0)</f>
        <v>0</v>
      </c>
      <c r="BH548" s="224">
        <f>IF(N548="sníž. přenesená",J548,0)</f>
        <v>0</v>
      </c>
      <c r="BI548" s="224">
        <f>IF(N548="nulová",J548,0)</f>
        <v>0</v>
      </c>
      <c r="BJ548" s="17" t="s">
        <v>82</v>
      </c>
      <c r="BK548" s="224">
        <f>ROUND(I548*H548,2)</f>
        <v>0</v>
      </c>
      <c r="BL548" s="17" t="s">
        <v>228</v>
      </c>
      <c r="BM548" s="223" t="s">
        <v>3413</v>
      </c>
    </row>
    <row r="549" spans="1:51" s="12" customFormat="1" ht="12">
      <c r="A549" s="12"/>
      <c r="B549" s="225"/>
      <c r="C549" s="226"/>
      <c r="D549" s="227" t="s">
        <v>358</v>
      </c>
      <c r="E549" s="228" t="s">
        <v>28</v>
      </c>
      <c r="F549" s="229" t="s">
        <v>3414</v>
      </c>
      <c r="G549" s="226"/>
      <c r="H549" s="228" t="s">
        <v>28</v>
      </c>
      <c r="I549" s="230"/>
      <c r="J549" s="226"/>
      <c r="K549" s="226"/>
      <c r="L549" s="231"/>
      <c r="M549" s="232"/>
      <c r="N549" s="233"/>
      <c r="O549" s="233"/>
      <c r="P549" s="233"/>
      <c r="Q549" s="233"/>
      <c r="R549" s="233"/>
      <c r="S549" s="233"/>
      <c r="T549" s="234"/>
      <c r="U549" s="12"/>
      <c r="V549" s="12"/>
      <c r="W549" s="12"/>
      <c r="X549" s="12"/>
      <c r="Y549" s="12"/>
      <c r="Z549" s="12"/>
      <c r="AA549" s="12"/>
      <c r="AB549" s="12"/>
      <c r="AC549" s="12"/>
      <c r="AD549" s="12"/>
      <c r="AE549" s="12"/>
      <c r="AT549" s="235" t="s">
        <v>358</v>
      </c>
      <c r="AU549" s="235" t="s">
        <v>82</v>
      </c>
      <c r="AV549" s="12" t="s">
        <v>82</v>
      </c>
      <c r="AW549" s="12" t="s">
        <v>35</v>
      </c>
      <c r="AX549" s="12" t="s">
        <v>74</v>
      </c>
      <c r="AY549" s="235" t="s">
        <v>351</v>
      </c>
    </row>
    <row r="550" spans="1:51" s="12" customFormat="1" ht="12">
      <c r="A550" s="12"/>
      <c r="B550" s="225"/>
      <c r="C550" s="226"/>
      <c r="D550" s="227" t="s">
        <v>358</v>
      </c>
      <c r="E550" s="228" t="s">
        <v>28</v>
      </c>
      <c r="F550" s="229" t="s">
        <v>3415</v>
      </c>
      <c r="G550" s="226"/>
      <c r="H550" s="228" t="s">
        <v>28</v>
      </c>
      <c r="I550" s="230"/>
      <c r="J550" s="226"/>
      <c r="K550" s="226"/>
      <c r="L550" s="231"/>
      <c r="M550" s="232"/>
      <c r="N550" s="233"/>
      <c r="O550" s="233"/>
      <c r="P550" s="233"/>
      <c r="Q550" s="233"/>
      <c r="R550" s="233"/>
      <c r="S550" s="233"/>
      <c r="T550" s="234"/>
      <c r="U550" s="12"/>
      <c r="V550" s="12"/>
      <c r="W550" s="12"/>
      <c r="X550" s="12"/>
      <c r="Y550" s="12"/>
      <c r="Z550" s="12"/>
      <c r="AA550" s="12"/>
      <c r="AB550" s="12"/>
      <c r="AC550" s="12"/>
      <c r="AD550" s="12"/>
      <c r="AE550" s="12"/>
      <c r="AT550" s="235" t="s">
        <v>358</v>
      </c>
      <c r="AU550" s="235" t="s">
        <v>82</v>
      </c>
      <c r="AV550" s="12" t="s">
        <v>82</v>
      </c>
      <c r="AW550" s="12" t="s">
        <v>35</v>
      </c>
      <c r="AX550" s="12" t="s">
        <v>74</v>
      </c>
      <c r="AY550" s="235" t="s">
        <v>351</v>
      </c>
    </row>
    <row r="551" spans="1:51" s="13" customFormat="1" ht="12">
      <c r="A551" s="13"/>
      <c r="B551" s="236"/>
      <c r="C551" s="237"/>
      <c r="D551" s="227" t="s">
        <v>358</v>
      </c>
      <c r="E551" s="238" t="s">
        <v>1042</v>
      </c>
      <c r="F551" s="239" t="s">
        <v>3416</v>
      </c>
      <c r="G551" s="237"/>
      <c r="H551" s="240">
        <v>1</v>
      </c>
      <c r="I551" s="241"/>
      <c r="J551" s="237"/>
      <c r="K551" s="237"/>
      <c r="L551" s="242"/>
      <c r="M551" s="243"/>
      <c r="N551" s="244"/>
      <c r="O551" s="244"/>
      <c r="P551" s="244"/>
      <c r="Q551" s="244"/>
      <c r="R551" s="244"/>
      <c r="S551" s="244"/>
      <c r="T551" s="245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T551" s="246" t="s">
        <v>358</v>
      </c>
      <c r="AU551" s="246" t="s">
        <v>82</v>
      </c>
      <c r="AV551" s="13" t="s">
        <v>138</v>
      </c>
      <c r="AW551" s="13" t="s">
        <v>35</v>
      </c>
      <c r="AX551" s="13" t="s">
        <v>74</v>
      </c>
      <c r="AY551" s="246" t="s">
        <v>351</v>
      </c>
    </row>
    <row r="552" spans="1:51" s="13" customFormat="1" ht="12">
      <c r="A552" s="13"/>
      <c r="B552" s="236"/>
      <c r="C552" s="237"/>
      <c r="D552" s="227" t="s">
        <v>358</v>
      </c>
      <c r="E552" s="238" t="s">
        <v>2817</v>
      </c>
      <c r="F552" s="239" t="s">
        <v>3417</v>
      </c>
      <c r="G552" s="237"/>
      <c r="H552" s="240">
        <v>1</v>
      </c>
      <c r="I552" s="241"/>
      <c r="J552" s="237"/>
      <c r="K552" s="237"/>
      <c r="L552" s="242"/>
      <c r="M552" s="243"/>
      <c r="N552" s="244"/>
      <c r="O552" s="244"/>
      <c r="P552" s="244"/>
      <c r="Q552" s="244"/>
      <c r="R552" s="244"/>
      <c r="S552" s="244"/>
      <c r="T552" s="245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T552" s="246" t="s">
        <v>358</v>
      </c>
      <c r="AU552" s="246" t="s">
        <v>82</v>
      </c>
      <c r="AV552" s="13" t="s">
        <v>138</v>
      </c>
      <c r="AW552" s="13" t="s">
        <v>35</v>
      </c>
      <c r="AX552" s="13" t="s">
        <v>74</v>
      </c>
      <c r="AY552" s="246" t="s">
        <v>351</v>
      </c>
    </row>
    <row r="553" spans="1:51" s="13" customFormat="1" ht="12">
      <c r="A553" s="13"/>
      <c r="B553" s="236"/>
      <c r="C553" s="237"/>
      <c r="D553" s="227" t="s">
        <v>358</v>
      </c>
      <c r="E553" s="238" t="s">
        <v>3418</v>
      </c>
      <c r="F553" s="239" t="s">
        <v>3419</v>
      </c>
      <c r="G553" s="237"/>
      <c r="H553" s="240">
        <v>2</v>
      </c>
      <c r="I553" s="241"/>
      <c r="J553" s="237"/>
      <c r="K553" s="237"/>
      <c r="L553" s="242"/>
      <c r="M553" s="243"/>
      <c r="N553" s="244"/>
      <c r="O553" s="244"/>
      <c r="P553" s="244"/>
      <c r="Q553" s="244"/>
      <c r="R553" s="244"/>
      <c r="S553" s="244"/>
      <c r="T553" s="245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T553" s="246" t="s">
        <v>358</v>
      </c>
      <c r="AU553" s="246" t="s">
        <v>82</v>
      </c>
      <c r="AV553" s="13" t="s">
        <v>138</v>
      </c>
      <c r="AW553" s="13" t="s">
        <v>35</v>
      </c>
      <c r="AX553" s="13" t="s">
        <v>82</v>
      </c>
      <c r="AY553" s="246" t="s">
        <v>351</v>
      </c>
    </row>
    <row r="554" spans="1:65" s="2" customFormat="1" ht="16.5" customHeight="1">
      <c r="A554" s="38"/>
      <c r="B554" s="39"/>
      <c r="C554" s="212" t="s">
        <v>1044</v>
      </c>
      <c r="D554" s="212" t="s">
        <v>352</v>
      </c>
      <c r="E554" s="213" t="s">
        <v>3420</v>
      </c>
      <c r="F554" s="214" t="s">
        <v>3421</v>
      </c>
      <c r="G554" s="215" t="s">
        <v>540</v>
      </c>
      <c r="H554" s="216">
        <v>0.112</v>
      </c>
      <c r="I554" s="217"/>
      <c r="J554" s="218">
        <f>ROUND(I554*H554,2)</f>
        <v>0</v>
      </c>
      <c r="K554" s="214" t="s">
        <v>28</v>
      </c>
      <c r="L554" s="44"/>
      <c r="M554" s="219" t="s">
        <v>28</v>
      </c>
      <c r="N554" s="220" t="s">
        <v>45</v>
      </c>
      <c r="O554" s="84"/>
      <c r="P554" s="221">
        <f>O554*H554</f>
        <v>0</v>
      </c>
      <c r="Q554" s="221">
        <v>0</v>
      </c>
      <c r="R554" s="221">
        <f>Q554*H554</f>
        <v>0</v>
      </c>
      <c r="S554" s="221">
        <v>0</v>
      </c>
      <c r="T554" s="222">
        <f>S554*H554</f>
        <v>0</v>
      </c>
      <c r="U554" s="38"/>
      <c r="V554" s="38"/>
      <c r="W554" s="38"/>
      <c r="X554" s="38"/>
      <c r="Y554" s="38"/>
      <c r="Z554" s="38"/>
      <c r="AA554" s="38"/>
      <c r="AB554" s="38"/>
      <c r="AC554" s="38"/>
      <c r="AD554" s="38"/>
      <c r="AE554" s="38"/>
      <c r="AR554" s="223" t="s">
        <v>228</v>
      </c>
      <c r="AT554" s="223" t="s">
        <v>352</v>
      </c>
      <c r="AU554" s="223" t="s">
        <v>82</v>
      </c>
      <c r="AY554" s="17" t="s">
        <v>351</v>
      </c>
      <c r="BE554" s="224">
        <f>IF(N554="základní",J554,0)</f>
        <v>0</v>
      </c>
      <c r="BF554" s="224">
        <f>IF(N554="snížená",J554,0)</f>
        <v>0</v>
      </c>
      <c r="BG554" s="224">
        <f>IF(N554="zákl. přenesená",J554,0)</f>
        <v>0</v>
      </c>
      <c r="BH554" s="224">
        <f>IF(N554="sníž. přenesená",J554,0)</f>
        <v>0</v>
      </c>
      <c r="BI554" s="224">
        <f>IF(N554="nulová",J554,0)</f>
        <v>0</v>
      </c>
      <c r="BJ554" s="17" t="s">
        <v>82</v>
      </c>
      <c r="BK554" s="224">
        <f>ROUND(I554*H554,2)</f>
        <v>0</v>
      </c>
      <c r="BL554" s="17" t="s">
        <v>228</v>
      </c>
      <c r="BM554" s="223" t="s">
        <v>3422</v>
      </c>
    </row>
    <row r="555" spans="1:63" s="11" customFormat="1" ht="25.9" customHeight="1">
      <c r="A555" s="11"/>
      <c r="B555" s="198"/>
      <c r="C555" s="199"/>
      <c r="D555" s="200" t="s">
        <v>73</v>
      </c>
      <c r="E555" s="201" t="s">
        <v>3423</v>
      </c>
      <c r="F555" s="201" t="s">
        <v>3424</v>
      </c>
      <c r="G555" s="199"/>
      <c r="H555" s="199"/>
      <c r="I555" s="202"/>
      <c r="J555" s="203">
        <f>BK555</f>
        <v>0</v>
      </c>
      <c r="K555" s="199"/>
      <c r="L555" s="204"/>
      <c r="M555" s="205"/>
      <c r="N555" s="206"/>
      <c r="O555" s="206"/>
      <c r="P555" s="207">
        <f>SUM(P556:P585)</f>
        <v>0</v>
      </c>
      <c r="Q555" s="206"/>
      <c r="R555" s="207">
        <f>SUM(R556:R585)</f>
        <v>0.0229979</v>
      </c>
      <c r="S555" s="206"/>
      <c r="T555" s="208">
        <f>SUM(T556:T585)</f>
        <v>0</v>
      </c>
      <c r="U555" s="11"/>
      <c r="V555" s="11"/>
      <c r="W555" s="11"/>
      <c r="X555" s="11"/>
      <c r="Y555" s="11"/>
      <c r="Z555" s="11"/>
      <c r="AA555" s="11"/>
      <c r="AB555" s="11"/>
      <c r="AC555" s="11"/>
      <c r="AD555" s="11"/>
      <c r="AE555" s="11"/>
      <c r="AR555" s="209" t="s">
        <v>228</v>
      </c>
      <c r="AT555" s="210" t="s">
        <v>73</v>
      </c>
      <c r="AU555" s="210" t="s">
        <v>74</v>
      </c>
      <c r="AY555" s="209" t="s">
        <v>351</v>
      </c>
      <c r="BK555" s="211">
        <f>SUM(BK556:BK585)</f>
        <v>0</v>
      </c>
    </row>
    <row r="556" spans="1:65" s="2" customFormat="1" ht="21.75" customHeight="1">
      <c r="A556" s="38"/>
      <c r="B556" s="39"/>
      <c r="C556" s="212" t="s">
        <v>1050</v>
      </c>
      <c r="D556" s="212" t="s">
        <v>352</v>
      </c>
      <c r="E556" s="213" t="s">
        <v>3425</v>
      </c>
      <c r="F556" s="214" t="s">
        <v>3426</v>
      </c>
      <c r="G556" s="215" t="s">
        <v>612</v>
      </c>
      <c r="H556" s="216">
        <v>1.43</v>
      </c>
      <c r="I556" s="217"/>
      <c r="J556" s="218">
        <f>ROUND(I556*H556,2)</f>
        <v>0</v>
      </c>
      <c r="K556" s="214" t="s">
        <v>28</v>
      </c>
      <c r="L556" s="44"/>
      <c r="M556" s="219" t="s">
        <v>28</v>
      </c>
      <c r="N556" s="220" t="s">
        <v>45</v>
      </c>
      <c r="O556" s="84"/>
      <c r="P556" s="221">
        <f>O556*H556</f>
        <v>0</v>
      </c>
      <c r="Q556" s="221">
        <v>0.00578</v>
      </c>
      <c r="R556" s="221">
        <f>Q556*H556</f>
        <v>0.008265400000000001</v>
      </c>
      <c r="S556" s="221">
        <v>0</v>
      </c>
      <c r="T556" s="222">
        <f>S556*H556</f>
        <v>0</v>
      </c>
      <c r="U556" s="38"/>
      <c r="V556" s="38"/>
      <c r="W556" s="38"/>
      <c r="X556" s="38"/>
      <c r="Y556" s="38"/>
      <c r="Z556" s="38"/>
      <c r="AA556" s="38"/>
      <c r="AB556" s="38"/>
      <c r="AC556" s="38"/>
      <c r="AD556" s="38"/>
      <c r="AE556" s="38"/>
      <c r="AR556" s="223" t="s">
        <v>228</v>
      </c>
      <c r="AT556" s="223" t="s">
        <v>352</v>
      </c>
      <c r="AU556" s="223" t="s">
        <v>82</v>
      </c>
      <c r="AY556" s="17" t="s">
        <v>351</v>
      </c>
      <c r="BE556" s="224">
        <f>IF(N556="základní",J556,0)</f>
        <v>0</v>
      </c>
      <c r="BF556" s="224">
        <f>IF(N556="snížená",J556,0)</f>
        <v>0</v>
      </c>
      <c r="BG556" s="224">
        <f>IF(N556="zákl. přenesená",J556,0)</f>
        <v>0</v>
      </c>
      <c r="BH556" s="224">
        <f>IF(N556="sníž. přenesená",J556,0)</f>
        <v>0</v>
      </c>
      <c r="BI556" s="224">
        <f>IF(N556="nulová",J556,0)</f>
        <v>0</v>
      </c>
      <c r="BJ556" s="17" t="s">
        <v>82</v>
      </c>
      <c r="BK556" s="224">
        <f>ROUND(I556*H556,2)</f>
        <v>0</v>
      </c>
      <c r="BL556" s="17" t="s">
        <v>228</v>
      </c>
      <c r="BM556" s="223" t="s">
        <v>3427</v>
      </c>
    </row>
    <row r="557" spans="1:51" s="12" customFormat="1" ht="12">
      <c r="A557" s="12"/>
      <c r="B557" s="225"/>
      <c r="C557" s="226"/>
      <c r="D557" s="227" t="s">
        <v>358</v>
      </c>
      <c r="E557" s="228" t="s">
        <v>28</v>
      </c>
      <c r="F557" s="229" t="s">
        <v>3428</v>
      </c>
      <c r="G557" s="226"/>
      <c r="H557" s="228" t="s">
        <v>28</v>
      </c>
      <c r="I557" s="230"/>
      <c r="J557" s="226"/>
      <c r="K557" s="226"/>
      <c r="L557" s="231"/>
      <c r="M557" s="232"/>
      <c r="N557" s="233"/>
      <c r="O557" s="233"/>
      <c r="P557" s="233"/>
      <c r="Q557" s="233"/>
      <c r="R557" s="233"/>
      <c r="S557" s="233"/>
      <c r="T557" s="234"/>
      <c r="U557" s="12"/>
      <c r="V557" s="12"/>
      <c r="W557" s="12"/>
      <c r="X557" s="12"/>
      <c r="Y557" s="12"/>
      <c r="Z557" s="12"/>
      <c r="AA557" s="12"/>
      <c r="AB557" s="12"/>
      <c r="AC557" s="12"/>
      <c r="AD557" s="12"/>
      <c r="AE557" s="12"/>
      <c r="AT557" s="235" t="s">
        <v>358</v>
      </c>
      <c r="AU557" s="235" t="s">
        <v>82</v>
      </c>
      <c r="AV557" s="12" t="s">
        <v>82</v>
      </c>
      <c r="AW557" s="12" t="s">
        <v>35</v>
      </c>
      <c r="AX557" s="12" t="s">
        <v>74</v>
      </c>
      <c r="AY557" s="235" t="s">
        <v>351</v>
      </c>
    </row>
    <row r="558" spans="1:51" s="12" customFormat="1" ht="12">
      <c r="A558" s="12"/>
      <c r="B558" s="225"/>
      <c r="C558" s="226"/>
      <c r="D558" s="227" t="s">
        <v>358</v>
      </c>
      <c r="E558" s="228" t="s">
        <v>28</v>
      </c>
      <c r="F558" s="229" t="s">
        <v>3429</v>
      </c>
      <c r="G558" s="226"/>
      <c r="H558" s="228" t="s">
        <v>28</v>
      </c>
      <c r="I558" s="230"/>
      <c r="J558" s="226"/>
      <c r="K558" s="226"/>
      <c r="L558" s="231"/>
      <c r="M558" s="232"/>
      <c r="N558" s="233"/>
      <c r="O558" s="233"/>
      <c r="P558" s="233"/>
      <c r="Q558" s="233"/>
      <c r="R558" s="233"/>
      <c r="S558" s="233"/>
      <c r="T558" s="234"/>
      <c r="U558" s="12"/>
      <c r="V558" s="12"/>
      <c r="W558" s="12"/>
      <c r="X558" s="12"/>
      <c r="Y558" s="12"/>
      <c r="Z558" s="12"/>
      <c r="AA558" s="12"/>
      <c r="AB558" s="12"/>
      <c r="AC558" s="12"/>
      <c r="AD558" s="12"/>
      <c r="AE558" s="12"/>
      <c r="AT558" s="235" t="s">
        <v>358</v>
      </c>
      <c r="AU558" s="235" t="s">
        <v>82</v>
      </c>
      <c r="AV558" s="12" t="s">
        <v>82</v>
      </c>
      <c r="AW558" s="12" t="s">
        <v>35</v>
      </c>
      <c r="AX558" s="12" t="s">
        <v>74</v>
      </c>
      <c r="AY558" s="235" t="s">
        <v>351</v>
      </c>
    </row>
    <row r="559" spans="1:51" s="13" customFormat="1" ht="12">
      <c r="A559" s="13"/>
      <c r="B559" s="236"/>
      <c r="C559" s="237"/>
      <c r="D559" s="227" t="s">
        <v>358</v>
      </c>
      <c r="E559" s="238" t="s">
        <v>1054</v>
      </c>
      <c r="F559" s="239" t="s">
        <v>3430</v>
      </c>
      <c r="G559" s="237"/>
      <c r="H559" s="240">
        <v>1.43</v>
      </c>
      <c r="I559" s="241"/>
      <c r="J559" s="237"/>
      <c r="K559" s="237"/>
      <c r="L559" s="242"/>
      <c r="M559" s="243"/>
      <c r="N559" s="244"/>
      <c r="O559" s="244"/>
      <c r="P559" s="244"/>
      <c r="Q559" s="244"/>
      <c r="R559" s="244"/>
      <c r="S559" s="244"/>
      <c r="T559" s="245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T559" s="246" t="s">
        <v>358</v>
      </c>
      <c r="AU559" s="246" t="s">
        <v>82</v>
      </c>
      <c r="AV559" s="13" t="s">
        <v>138</v>
      </c>
      <c r="AW559" s="13" t="s">
        <v>35</v>
      </c>
      <c r="AX559" s="13" t="s">
        <v>74</v>
      </c>
      <c r="AY559" s="246" t="s">
        <v>351</v>
      </c>
    </row>
    <row r="560" spans="1:51" s="13" customFormat="1" ht="12">
      <c r="A560" s="13"/>
      <c r="B560" s="236"/>
      <c r="C560" s="237"/>
      <c r="D560" s="227" t="s">
        <v>358</v>
      </c>
      <c r="E560" s="238" t="s">
        <v>3431</v>
      </c>
      <c r="F560" s="239" t="s">
        <v>3432</v>
      </c>
      <c r="G560" s="237"/>
      <c r="H560" s="240">
        <v>1.43</v>
      </c>
      <c r="I560" s="241"/>
      <c r="J560" s="237"/>
      <c r="K560" s="237"/>
      <c r="L560" s="242"/>
      <c r="M560" s="243"/>
      <c r="N560" s="244"/>
      <c r="O560" s="244"/>
      <c r="P560" s="244"/>
      <c r="Q560" s="244"/>
      <c r="R560" s="244"/>
      <c r="S560" s="244"/>
      <c r="T560" s="245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T560" s="246" t="s">
        <v>358</v>
      </c>
      <c r="AU560" s="246" t="s">
        <v>82</v>
      </c>
      <c r="AV560" s="13" t="s">
        <v>138</v>
      </c>
      <c r="AW560" s="13" t="s">
        <v>35</v>
      </c>
      <c r="AX560" s="13" t="s">
        <v>82</v>
      </c>
      <c r="AY560" s="246" t="s">
        <v>351</v>
      </c>
    </row>
    <row r="561" spans="1:65" s="2" customFormat="1" ht="21.75" customHeight="1">
      <c r="A561" s="38"/>
      <c r="B561" s="39"/>
      <c r="C561" s="212" t="s">
        <v>1056</v>
      </c>
      <c r="D561" s="212" t="s">
        <v>352</v>
      </c>
      <c r="E561" s="213" t="s">
        <v>3433</v>
      </c>
      <c r="F561" s="214" t="s">
        <v>3434</v>
      </c>
      <c r="G561" s="215" t="s">
        <v>612</v>
      </c>
      <c r="H561" s="216">
        <v>2.62</v>
      </c>
      <c r="I561" s="217"/>
      <c r="J561" s="218">
        <f>ROUND(I561*H561,2)</f>
        <v>0</v>
      </c>
      <c r="K561" s="214" t="s">
        <v>28</v>
      </c>
      <c r="L561" s="44"/>
      <c r="M561" s="219" t="s">
        <v>28</v>
      </c>
      <c r="N561" s="220" t="s">
        <v>45</v>
      </c>
      <c r="O561" s="84"/>
      <c r="P561" s="221">
        <f>O561*H561</f>
        <v>0</v>
      </c>
      <c r="Q561" s="221">
        <v>0.00301</v>
      </c>
      <c r="R561" s="221">
        <f>Q561*H561</f>
        <v>0.007886200000000001</v>
      </c>
      <c r="S561" s="221">
        <v>0</v>
      </c>
      <c r="T561" s="222">
        <f>S561*H561</f>
        <v>0</v>
      </c>
      <c r="U561" s="38"/>
      <c r="V561" s="38"/>
      <c r="W561" s="38"/>
      <c r="X561" s="38"/>
      <c r="Y561" s="38"/>
      <c r="Z561" s="38"/>
      <c r="AA561" s="38"/>
      <c r="AB561" s="38"/>
      <c r="AC561" s="38"/>
      <c r="AD561" s="38"/>
      <c r="AE561" s="38"/>
      <c r="AR561" s="223" t="s">
        <v>228</v>
      </c>
      <c r="AT561" s="223" t="s">
        <v>352</v>
      </c>
      <c r="AU561" s="223" t="s">
        <v>82</v>
      </c>
      <c r="AY561" s="17" t="s">
        <v>351</v>
      </c>
      <c r="BE561" s="224">
        <f>IF(N561="základní",J561,0)</f>
        <v>0</v>
      </c>
      <c r="BF561" s="224">
        <f>IF(N561="snížená",J561,0)</f>
        <v>0</v>
      </c>
      <c r="BG561" s="224">
        <f>IF(N561="zákl. přenesená",J561,0)</f>
        <v>0</v>
      </c>
      <c r="BH561" s="224">
        <f>IF(N561="sníž. přenesená",J561,0)</f>
        <v>0</v>
      </c>
      <c r="BI561" s="224">
        <f>IF(N561="nulová",J561,0)</f>
        <v>0</v>
      </c>
      <c r="BJ561" s="17" t="s">
        <v>82</v>
      </c>
      <c r="BK561" s="224">
        <f>ROUND(I561*H561,2)</f>
        <v>0</v>
      </c>
      <c r="BL561" s="17" t="s">
        <v>228</v>
      </c>
      <c r="BM561" s="223" t="s">
        <v>3435</v>
      </c>
    </row>
    <row r="562" spans="1:51" s="12" customFormat="1" ht="12">
      <c r="A562" s="12"/>
      <c r="B562" s="225"/>
      <c r="C562" s="226"/>
      <c r="D562" s="227" t="s">
        <v>358</v>
      </c>
      <c r="E562" s="228" t="s">
        <v>28</v>
      </c>
      <c r="F562" s="229" t="s">
        <v>3428</v>
      </c>
      <c r="G562" s="226"/>
      <c r="H562" s="228" t="s">
        <v>28</v>
      </c>
      <c r="I562" s="230"/>
      <c r="J562" s="226"/>
      <c r="K562" s="226"/>
      <c r="L562" s="231"/>
      <c r="M562" s="232"/>
      <c r="N562" s="233"/>
      <c r="O562" s="233"/>
      <c r="P562" s="233"/>
      <c r="Q562" s="233"/>
      <c r="R562" s="233"/>
      <c r="S562" s="233"/>
      <c r="T562" s="234"/>
      <c r="U562" s="12"/>
      <c r="V562" s="12"/>
      <c r="W562" s="12"/>
      <c r="X562" s="12"/>
      <c r="Y562" s="12"/>
      <c r="Z562" s="12"/>
      <c r="AA562" s="12"/>
      <c r="AB562" s="12"/>
      <c r="AC562" s="12"/>
      <c r="AD562" s="12"/>
      <c r="AE562" s="12"/>
      <c r="AT562" s="235" t="s">
        <v>358</v>
      </c>
      <c r="AU562" s="235" t="s">
        <v>82</v>
      </c>
      <c r="AV562" s="12" t="s">
        <v>82</v>
      </c>
      <c r="AW562" s="12" t="s">
        <v>35</v>
      </c>
      <c r="AX562" s="12" t="s">
        <v>74</v>
      </c>
      <c r="AY562" s="235" t="s">
        <v>351</v>
      </c>
    </row>
    <row r="563" spans="1:51" s="12" customFormat="1" ht="12">
      <c r="A563" s="12"/>
      <c r="B563" s="225"/>
      <c r="C563" s="226"/>
      <c r="D563" s="227" t="s">
        <v>358</v>
      </c>
      <c r="E563" s="228" t="s">
        <v>28</v>
      </c>
      <c r="F563" s="229" t="s">
        <v>3436</v>
      </c>
      <c r="G563" s="226"/>
      <c r="H563" s="228" t="s">
        <v>28</v>
      </c>
      <c r="I563" s="230"/>
      <c r="J563" s="226"/>
      <c r="K563" s="226"/>
      <c r="L563" s="231"/>
      <c r="M563" s="232"/>
      <c r="N563" s="233"/>
      <c r="O563" s="233"/>
      <c r="P563" s="233"/>
      <c r="Q563" s="233"/>
      <c r="R563" s="233"/>
      <c r="S563" s="233"/>
      <c r="T563" s="234"/>
      <c r="U563" s="12"/>
      <c r="V563" s="12"/>
      <c r="W563" s="12"/>
      <c r="X563" s="12"/>
      <c r="Y563" s="12"/>
      <c r="Z563" s="12"/>
      <c r="AA563" s="12"/>
      <c r="AB563" s="12"/>
      <c r="AC563" s="12"/>
      <c r="AD563" s="12"/>
      <c r="AE563" s="12"/>
      <c r="AT563" s="235" t="s">
        <v>358</v>
      </c>
      <c r="AU563" s="235" t="s">
        <v>82</v>
      </c>
      <c r="AV563" s="12" t="s">
        <v>82</v>
      </c>
      <c r="AW563" s="12" t="s">
        <v>35</v>
      </c>
      <c r="AX563" s="12" t="s">
        <v>74</v>
      </c>
      <c r="AY563" s="235" t="s">
        <v>351</v>
      </c>
    </row>
    <row r="564" spans="1:51" s="13" customFormat="1" ht="12">
      <c r="A564" s="13"/>
      <c r="B564" s="236"/>
      <c r="C564" s="237"/>
      <c r="D564" s="227" t="s">
        <v>358</v>
      </c>
      <c r="E564" s="238" t="s">
        <v>1060</v>
      </c>
      <c r="F564" s="239" t="s">
        <v>3437</v>
      </c>
      <c r="G564" s="237"/>
      <c r="H564" s="240">
        <v>2.62</v>
      </c>
      <c r="I564" s="241"/>
      <c r="J564" s="237"/>
      <c r="K564" s="237"/>
      <c r="L564" s="242"/>
      <c r="M564" s="243"/>
      <c r="N564" s="244"/>
      <c r="O564" s="244"/>
      <c r="P564" s="244"/>
      <c r="Q564" s="244"/>
      <c r="R564" s="244"/>
      <c r="S564" s="244"/>
      <c r="T564" s="245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T564" s="246" t="s">
        <v>358</v>
      </c>
      <c r="AU564" s="246" t="s">
        <v>82</v>
      </c>
      <c r="AV564" s="13" t="s">
        <v>138</v>
      </c>
      <c r="AW564" s="13" t="s">
        <v>35</v>
      </c>
      <c r="AX564" s="13" t="s">
        <v>74</v>
      </c>
      <c r="AY564" s="246" t="s">
        <v>351</v>
      </c>
    </row>
    <row r="565" spans="1:51" s="13" customFormat="1" ht="12">
      <c r="A565" s="13"/>
      <c r="B565" s="236"/>
      <c r="C565" s="237"/>
      <c r="D565" s="227" t="s">
        <v>358</v>
      </c>
      <c r="E565" s="238" t="s">
        <v>3438</v>
      </c>
      <c r="F565" s="239" t="s">
        <v>3439</v>
      </c>
      <c r="G565" s="237"/>
      <c r="H565" s="240">
        <v>2.62</v>
      </c>
      <c r="I565" s="241"/>
      <c r="J565" s="237"/>
      <c r="K565" s="237"/>
      <c r="L565" s="242"/>
      <c r="M565" s="243"/>
      <c r="N565" s="244"/>
      <c r="O565" s="244"/>
      <c r="P565" s="244"/>
      <c r="Q565" s="244"/>
      <c r="R565" s="244"/>
      <c r="S565" s="244"/>
      <c r="T565" s="245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T565" s="246" t="s">
        <v>358</v>
      </c>
      <c r="AU565" s="246" t="s">
        <v>82</v>
      </c>
      <c r="AV565" s="13" t="s">
        <v>138</v>
      </c>
      <c r="AW565" s="13" t="s">
        <v>35</v>
      </c>
      <c r="AX565" s="13" t="s">
        <v>82</v>
      </c>
      <c r="AY565" s="246" t="s">
        <v>351</v>
      </c>
    </row>
    <row r="566" spans="1:65" s="2" customFormat="1" ht="16.5" customHeight="1">
      <c r="A566" s="38"/>
      <c r="B566" s="39"/>
      <c r="C566" s="212" t="s">
        <v>1062</v>
      </c>
      <c r="D566" s="212" t="s">
        <v>352</v>
      </c>
      <c r="E566" s="213" t="s">
        <v>3440</v>
      </c>
      <c r="F566" s="214" t="s">
        <v>3441</v>
      </c>
      <c r="G566" s="215" t="s">
        <v>612</v>
      </c>
      <c r="H566" s="216">
        <v>0.47</v>
      </c>
      <c r="I566" s="217"/>
      <c r="J566" s="218">
        <f>ROUND(I566*H566,2)</f>
        <v>0</v>
      </c>
      <c r="K566" s="214" t="s">
        <v>28</v>
      </c>
      <c r="L566" s="44"/>
      <c r="M566" s="219" t="s">
        <v>28</v>
      </c>
      <c r="N566" s="220" t="s">
        <v>45</v>
      </c>
      <c r="O566" s="84"/>
      <c r="P566" s="221">
        <f>O566*H566</f>
        <v>0</v>
      </c>
      <c r="Q566" s="221">
        <v>0.00429</v>
      </c>
      <c r="R566" s="221">
        <f>Q566*H566</f>
        <v>0.0020163</v>
      </c>
      <c r="S566" s="221">
        <v>0</v>
      </c>
      <c r="T566" s="222">
        <f>S566*H566</f>
        <v>0</v>
      </c>
      <c r="U566" s="38"/>
      <c r="V566" s="38"/>
      <c r="W566" s="38"/>
      <c r="X566" s="38"/>
      <c r="Y566" s="38"/>
      <c r="Z566" s="38"/>
      <c r="AA566" s="38"/>
      <c r="AB566" s="38"/>
      <c r="AC566" s="38"/>
      <c r="AD566" s="38"/>
      <c r="AE566" s="38"/>
      <c r="AR566" s="223" t="s">
        <v>228</v>
      </c>
      <c r="AT566" s="223" t="s">
        <v>352</v>
      </c>
      <c r="AU566" s="223" t="s">
        <v>82</v>
      </c>
      <c r="AY566" s="17" t="s">
        <v>351</v>
      </c>
      <c r="BE566" s="224">
        <f>IF(N566="základní",J566,0)</f>
        <v>0</v>
      </c>
      <c r="BF566" s="224">
        <f>IF(N566="snížená",J566,0)</f>
        <v>0</v>
      </c>
      <c r="BG566" s="224">
        <f>IF(N566="zákl. přenesená",J566,0)</f>
        <v>0</v>
      </c>
      <c r="BH566" s="224">
        <f>IF(N566="sníž. přenesená",J566,0)</f>
        <v>0</v>
      </c>
      <c r="BI566" s="224">
        <f>IF(N566="nulová",J566,0)</f>
        <v>0</v>
      </c>
      <c r="BJ566" s="17" t="s">
        <v>82</v>
      </c>
      <c r="BK566" s="224">
        <f>ROUND(I566*H566,2)</f>
        <v>0</v>
      </c>
      <c r="BL566" s="17" t="s">
        <v>228</v>
      </c>
      <c r="BM566" s="223" t="s">
        <v>3442</v>
      </c>
    </row>
    <row r="567" spans="1:51" s="12" customFormat="1" ht="12">
      <c r="A567" s="12"/>
      <c r="B567" s="225"/>
      <c r="C567" s="226"/>
      <c r="D567" s="227" t="s">
        <v>358</v>
      </c>
      <c r="E567" s="228" t="s">
        <v>28</v>
      </c>
      <c r="F567" s="229" t="s">
        <v>3428</v>
      </c>
      <c r="G567" s="226"/>
      <c r="H567" s="228" t="s">
        <v>28</v>
      </c>
      <c r="I567" s="230"/>
      <c r="J567" s="226"/>
      <c r="K567" s="226"/>
      <c r="L567" s="231"/>
      <c r="M567" s="232"/>
      <c r="N567" s="233"/>
      <c r="O567" s="233"/>
      <c r="P567" s="233"/>
      <c r="Q567" s="233"/>
      <c r="R567" s="233"/>
      <c r="S567" s="233"/>
      <c r="T567" s="234"/>
      <c r="U567" s="12"/>
      <c r="V567" s="12"/>
      <c r="W567" s="12"/>
      <c r="X567" s="12"/>
      <c r="Y567" s="12"/>
      <c r="Z567" s="12"/>
      <c r="AA567" s="12"/>
      <c r="AB567" s="12"/>
      <c r="AC567" s="12"/>
      <c r="AD567" s="12"/>
      <c r="AE567" s="12"/>
      <c r="AT567" s="235" t="s">
        <v>358</v>
      </c>
      <c r="AU567" s="235" t="s">
        <v>82</v>
      </c>
      <c r="AV567" s="12" t="s">
        <v>82</v>
      </c>
      <c r="AW567" s="12" t="s">
        <v>35</v>
      </c>
      <c r="AX567" s="12" t="s">
        <v>74</v>
      </c>
      <c r="AY567" s="235" t="s">
        <v>351</v>
      </c>
    </row>
    <row r="568" spans="1:51" s="13" customFormat="1" ht="12">
      <c r="A568" s="13"/>
      <c r="B568" s="236"/>
      <c r="C568" s="237"/>
      <c r="D568" s="227" t="s">
        <v>358</v>
      </c>
      <c r="E568" s="238" t="s">
        <v>1066</v>
      </c>
      <c r="F568" s="239" t="s">
        <v>3443</v>
      </c>
      <c r="G568" s="237"/>
      <c r="H568" s="240">
        <v>0.47</v>
      </c>
      <c r="I568" s="241"/>
      <c r="J568" s="237"/>
      <c r="K568" s="237"/>
      <c r="L568" s="242"/>
      <c r="M568" s="243"/>
      <c r="N568" s="244"/>
      <c r="O568" s="244"/>
      <c r="P568" s="244"/>
      <c r="Q568" s="244"/>
      <c r="R568" s="244"/>
      <c r="S568" s="244"/>
      <c r="T568" s="245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T568" s="246" t="s">
        <v>358</v>
      </c>
      <c r="AU568" s="246" t="s">
        <v>82</v>
      </c>
      <c r="AV568" s="13" t="s">
        <v>138</v>
      </c>
      <c r="AW568" s="13" t="s">
        <v>35</v>
      </c>
      <c r="AX568" s="13" t="s">
        <v>74</v>
      </c>
      <c r="AY568" s="246" t="s">
        <v>351</v>
      </c>
    </row>
    <row r="569" spans="1:51" s="13" customFormat="1" ht="12">
      <c r="A569" s="13"/>
      <c r="B569" s="236"/>
      <c r="C569" s="237"/>
      <c r="D569" s="227" t="s">
        <v>358</v>
      </c>
      <c r="E569" s="238" t="s">
        <v>3444</v>
      </c>
      <c r="F569" s="239" t="s">
        <v>3445</v>
      </c>
      <c r="G569" s="237"/>
      <c r="H569" s="240">
        <v>0.47</v>
      </c>
      <c r="I569" s="241"/>
      <c r="J569" s="237"/>
      <c r="K569" s="237"/>
      <c r="L569" s="242"/>
      <c r="M569" s="243"/>
      <c r="N569" s="244"/>
      <c r="O569" s="244"/>
      <c r="P569" s="244"/>
      <c r="Q569" s="244"/>
      <c r="R569" s="244"/>
      <c r="S569" s="244"/>
      <c r="T569" s="245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T569" s="246" t="s">
        <v>358</v>
      </c>
      <c r="AU569" s="246" t="s">
        <v>82</v>
      </c>
      <c r="AV569" s="13" t="s">
        <v>138</v>
      </c>
      <c r="AW569" s="13" t="s">
        <v>35</v>
      </c>
      <c r="AX569" s="13" t="s">
        <v>82</v>
      </c>
      <c r="AY569" s="246" t="s">
        <v>351</v>
      </c>
    </row>
    <row r="570" spans="1:65" s="2" customFormat="1" ht="21.75" customHeight="1">
      <c r="A570" s="38"/>
      <c r="B570" s="39"/>
      <c r="C570" s="212" t="s">
        <v>1068</v>
      </c>
      <c r="D570" s="212" t="s">
        <v>352</v>
      </c>
      <c r="E570" s="213" t="s">
        <v>3446</v>
      </c>
      <c r="F570" s="214" t="s">
        <v>3447</v>
      </c>
      <c r="G570" s="215" t="s">
        <v>1515</v>
      </c>
      <c r="H570" s="216">
        <v>1</v>
      </c>
      <c r="I570" s="217"/>
      <c r="J570" s="218">
        <f>ROUND(I570*H570,2)</f>
        <v>0</v>
      </c>
      <c r="K570" s="214" t="s">
        <v>28</v>
      </c>
      <c r="L570" s="44"/>
      <c r="M570" s="219" t="s">
        <v>28</v>
      </c>
      <c r="N570" s="220" t="s">
        <v>45</v>
      </c>
      <c r="O570" s="84"/>
      <c r="P570" s="221">
        <f>O570*H570</f>
        <v>0</v>
      </c>
      <c r="Q570" s="221">
        <v>0.00432</v>
      </c>
      <c r="R570" s="221">
        <f>Q570*H570</f>
        <v>0.00432</v>
      </c>
      <c r="S570" s="221">
        <v>0</v>
      </c>
      <c r="T570" s="222">
        <f>S570*H570</f>
        <v>0</v>
      </c>
      <c r="U570" s="38"/>
      <c r="V570" s="38"/>
      <c r="W570" s="38"/>
      <c r="X570" s="38"/>
      <c r="Y570" s="38"/>
      <c r="Z570" s="38"/>
      <c r="AA570" s="38"/>
      <c r="AB570" s="38"/>
      <c r="AC570" s="38"/>
      <c r="AD570" s="38"/>
      <c r="AE570" s="38"/>
      <c r="AR570" s="223" t="s">
        <v>228</v>
      </c>
      <c r="AT570" s="223" t="s">
        <v>352</v>
      </c>
      <c r="AU570" s="223" t="s">
        <v>82</v>
      </c>
      <c r="AY570" s="17" t="s">
        <v>351</v>
      </c>
      <c r="BE570" s="224">
        <f>IF(N570="základní",J570,0)</f>
        <v>0</v>
      </c>
      <c r="BF570" s="224">
        <f>IF(N570="snížená",J570,0)</f>
        <v>0</v>
      </c>
      <c r="BG570" s="224">
        <f>IF(N570="zákl. přenesená",J570,0)</f>
        <v>0</v>
      </c>
      <c r="BH570" s="224">
        <f>IF(N570="sníž. přenesená",J570,0)</f>
        <v>0</v>
      </c>
      <c r="BI570" s="224">
        <f>IF(N570="nulová",J570,0)</f>
        <v>0</v>
      </c>
      <c r="BJ570" s="17" t="s">
        <v>82</v>
      </c>
      <c r="BK570" s="224">
        <f>ROUND(I570*H570,2)</f>
        <v>0</v>
      </c>
      <c r="BL570" s="17" t="s">
        <v>228</v>
      </c>
      <c r="BM570" s="223" t="s">
        <v>3448</v>
      </c>
    </row>
    <row r="571" spans="1:51" s="12" customFormat="1" ht="12">
      <c r="A571" s="12"/>
      <c r="B571" s="225"/>
      <c r="C571" s="226"/>
      <c r="D571" s="227" t="s">
        <v>358</v>
      </c>
      <c r="E571" s="228" t="s">
        <v>28</v>
      </c>
      <c r="F571" s="229" t="s">
        <v>3449</v>
      </c>
      <c r="G571" s="226"/>
      <c r="H571" s="228" t="s">
        <v>28</v>
      </c>
      <c r="I571" s="230"/>
      <c r="J571" s="226"/>
      <c r="K571" s="226"/>
      <c r="L571" s="231"/>
      <c r="M571" s="232"/>
      <c r="N571" s="233"/>
      <c r="O571" s="233"/>
      <c r="P571" s="233"/>
      <c r="Q571" s="233"/>
      <c r="R571" s="233"/>
      <c r="S571" s="233"/>
      <c r="T571" s="234"/>
      <c r="U571" s="12"/>
      <c r="V571" s="12"/>
      <c r="W571" s="12"/>
      <c r="X571" s="12"/>
      <c r="Y571" s="12"/>
      <c r="Z571" s="12"/>
      <c r="AA571" s="12"/>
      <c r="AB571" s="12"/>
      <c r="AC571" s="12"/>
      <c r="AD571" s="12"/>
      <c r="AE571" s="12"/>
      <c r="AT571" s="235" t="s">
        <v>358</v>
      </c>
      <c r="AU571" s="235" t="s">
        <v>82</v>
      </c>
      <c r="AV571" s="12" t="s">
        <v>82</v>
      </c>
      <c r="AW571" s="12" t="s">
        <v>35</v>
      </c>
      <c r="AX571" s="12" t="s">
        <v>74</v>
      </c>
      <c r="AY571" s="235" t="s">
        <v>351</v>
      </c>
    </row>
    <row r="572" spans="1:51" s="13" customFormat="1" ht="12">
      <c r="A572" s="13"/>
      <c r="B572" s="236"/>
      <c r="C572" s="237"/>
      <c r="D572" s="227" t="s">
        <v>358</v>
      </c>
      <c r="E572" s="238" t="s">
        <v>1072</v>
      </c>
      <c r="F572" s="239" t="s">
        <v>3450</v>
      </c>
      <c r="G572" s="237"/>
      <c r="H572" s="240">
        <v>1</v>
      </c>
      <c r="I572" s="241"/>
      <c r="J572" s="237"/>
      <c r="K572" s="237"/>
      <c r="L572" s="242"/>
      <c r="M572" s="243"/>
      <c r="N572" s="244"/>
      <c r="O572" s="244"/>
      <c r="P572" s="244"/>
      <c r="Q572" s="244"/>
      <c r="R572" s="244"/>
      <c r="S572" s="244"/>
      <c r="T572" s="245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T572" s="246" t="s">
        <v>358</v>
      </c>
      <c r="AU572" s="246" t="s">
        <v>82</v>
      </c>
      <c r="AV572" s="13" t="s">
        <v>138</v>
      </c>
      <c r="AW572" s="13" t="s">
        <v>35</v>
      </c>
      <c r="AX572" s="13" t="s">
        <v>74</v>
      </c>
      <c r="AY572" s="246" t="s">
        <v>351</v>
      </c>
    </row>
    <row r="573" spans="1:51" s="13" customFormat="1" ht="12">
      <c r="A573" s="13"/>
      <c r="B573" s="236"/>
      <c r="C573" s="237"/>
      <c r="D573" s="227" t="s">
        <v>358</v>
      </c>
      <c r="E573" s="238" t="s">
        <v>3451</v>
      </c>
      <c r="F573" s="239" t="s">
        <v>3452</v>
      </c>
      <c r="G573" s="237"/>
      <c r="H573" s="240">
        <v>1</v>
      </c>
      <c r="I573" s="241"/>
      <c r="J573" s="237"/>
      <c r="K573" s="237"/>
      <c r="L573" s="242"/>
      <c r="M573" s="243"/>
      <c r="N573" s="244"/>
      <c r="O573" s="244"/>
      <c r="P573" s="244"/>
      <c r="Q573" s="244"/>
      <c r="R573" s="244"/>
      <c r="S573" s="244"/>
      <c r="T573" s="245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T573" s="246" t="s">
        <v>358</v>
      </c>
      <c r="AU573" s="246" t="s">
        <v>82</v>
      </c>
      <c r="AV573" s="13" t="s">
        <v>138</v>
      </c>
      <c r="AW573" s="13" t="s">
        <v>35</v>
      </c>
      <c r="AX573" s="13" t="s">
        <v>82</v>
      </c>
      <c r="AY573" s="246" t="s">
        <v>351</v>
      </c>
    </row>
    <row r="574" spans="1:65" s="2" customFormat="1" ht="21.75" customHeight="1">
      <c r="A574" s="38"/>
      <c r="B574" s="39"/>
      <c r="C574" s="212" t="s">
        <v>1073</v>
      </c>
      <c r="D574" s="212" t="s">
        <v>352</v>
      </c>
      <c r="E574" s="213" t="s">
        <v>3453</v>
      </c>
      <c r="F574" s="214" t="s">
        <v>3454</v>
      </c>
      <c r="G574" s="215" t="s">
        <v>534</v>
      </c>
      <c r="H574" s="216">
        <v>1</v>
      </c>
      <c r="I574" s="217"/>
      <c r="J574" s="218">
        <f>ROUND(I574*H574,2)</f>
        <v>0</v>
      </c>
      <c r="K574" s="214" t="s">
        <v>28</v>
      </c>
      <c r="L574" s="44"/>
      <c r="M574" s="219" t="s">
        <v>28</v>
      </c>
      <c r="N574" s="220" t="s">
        <v>45</v>
      </c>
      <c r="O574" s="84"/>
      <c r="P574" s="221">
        <f>O574*H574</f>
        <v>0</v>
      </c>
      <c r="Q574" s="221">
        <v>0.00038</v>
      </c>
      <c r="R574" s="221">
        <f>Q574*H574</f>
        <v>0.00038</v>
      </c>
      <c r="S574" s="221">
        <v>0</v>
      </c>
      <c r="T574" s="222">
        <f>S574*H574</f>
        <v>0</v>
      </c>
      <c r="U574" s="38"/>
      <c r="V574" s="38"/>
      <c r="W574" s="38"/>
      <c r="X574" s="38"/>
      <c r="Y574" s="38"/>
      <c r="Z574" s="38"/>
      <c r="AA574" s="38"/>
      <c r="AB574" s="38"/>
      <c r="AC574" s="38"/>
      <c r="AD574" s="38"/>
      <c r="AE574" s="38"/>
      <c r="AR574" s="223" t="s">
        <v>228</v>
      </c>
      <c r="AT574" s="223" t="s">
        <v>352</v>
      </c>
      <c r="AU574" s="223" t="s">
        <v>82</v>
      </c>
      <c r="AY574" s="17" t="s">
        <v>351</v>
      </c>
      <c r="BE574" s="224">
        <f>IF(N574="základní",J574,0)</f>
        <v>0</v>
      </c>
      <c r="BF574" s="224">
        <f>IF(N574="snížená",J574,0)</f>
        <v>0</v>
      </c>
      <c r="BG574" s="224">
        <f>IF(N574="zákl. přenesená",J574,0)</f>
        <v>0</v>
      </c>
      <c r="BH574" s="224">
        <f>IF(N574="sníž. přenesená",J574,0)</f>
        <v>0</v>
      </c>
      <c r="BI574" s="224">
        <f>IF(N574="nulová",J574,0)</f>
        <v>0</v>
      </c>
      <c r="BJ574" s="17" t="s">
        <v>82</v>
      </c>
      <c r="BK574" s="224">
        <f>ROUND(I574*H574,2)</f>
        <v>0</v>
      </c>
      <c r="BL574" s="17" t="s">
        <v>228</v>
      </c>
      <c r="BM574" s="223" t="s">
        <v>3455</v>
      </c>
    </row>
    <row r="575" spans="1:51" s="12" customFormat="1" ht="12">
      <c r="A575" s="12"/>
      <c r="B575" s="225"/>
      <c r="C575" s="226"/>
      <c r="D575" s="227" t="s">
        <v>358</v>
      </c>
      <c r="E575" s="228" t="s">
        <v>28</v>
      </c>
      <c r="F575" s="229" t="s">
        <v>3456</v>
      </c>
      <c r="G575" s="226"/>
      <c r="H575" s="228" t="s">
        <v>28</v>
      </c>
      <c r="I575" s="230"/>
      <c r="J575" s="226"/>
      <c r="K575" s="226"/>
      <c r="L575" s="231"/>
      <c r="M575" s="232"/>
      <c r="N575" s="233"/>
      <c r="O575" s="233"/>
      <c r="P575" s="233"/>
      <c r="Q575" s="233"/>
      <c r="R575" s="233"/>
      <c r="S575" s="233"/>
      <c r="T575" s="234"/>
      <c r="U575" s="12"/>
      <c r="V575" s="12"/>
      <c r="W575" s="12"/>
      <c r="X575" s="12"/>
      <c r="Y575" s="12"/>
      <c r="Z575" s="12"/>
      <c r="AA575" s="12"/>
      <c r="AB575" s="12"/>
      <c r="AC575" s="12"/>
      <c r="AD575" s="12"/>
      <c r="AE575" s="12"/>
      <c r="AT575" s="235" t="s">
        <v>358</v>
      </c>
      <c r="AU575" s="235" t="s">
        <v>82</v>
      </c>
      <c r="AV575" s="12" t="s">
        <v>82</v>
      </c>
      <c r="AW575" s="12" t="s">
        <v>35</v>
      </c>
      <c r="AX575" s="12" t="s">
        <v>74</v>
      </c>
      <c r="AY575" s="235" t="s">
        <v>351</v>
      </c>
    </row>
    <row r="576" spans="1:51" s="13" customFormat="1" ht="12">
      <c r="A576" s="13"/>
      <c r="B576" s="236"/>
      <c r="C576" s="237"/>
      <c r="D576" s="227" t="s">
        <v>358</v>
      </c>
      <c r="E576" s="238" t="s">
        <v>1077</v>
      </c>
      <c r="F576" s="239" t="s">
        <v>3457</v>
      </c>
      <c r="G576" s="237"/>
      <c r="H576" s="240">
        <v>1</v>
      </c>
      <c r="I576" s="241"/>
      <c r="J576" s="237"/>
      <c r="K576" s="237"/>
      <c r="L576" s="242"/>
      <c r="M576" s="243"/>
      <c r="N576" s="244"/>
      <c r="O576" s="244"/>
      <c r="P576" s="244"/>
      <c r="Q576" s="244"/>
      <c r="R576" s="244"/>
      <c r="S576" s="244"/>
      <c r="T576" s="245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T576" s="246" t="s">
        <v>358</v>
      </c>
      <c r="AU576" s="246" t="s">
        <v>82</v>
      </c>
      <c r="AV576" s="13" t="s">
        <v>138</v>
      </c>
      <c r="AW576" s="13" t="s">
        <v>35</v>
      </c>
      <c r="AX576" s="13" t="s">
        <v>74</v>
      </c>
      <c r="AY576" s="246" t="s">
        <v>351</v>
      </c>
    </row>
    <row r="577" spans="1:51" s="13" customFormat="1" ht="12">
      <c r="A577" s="13"/>
      <c r="B577" s="236"/>
      <c r="C577" s="237"/>
      <c r="D577" s="227" t="s">
        <v>358</v>
      </c>
      <c r="E577" s="238" t="s">
        <v>214</v>
      </c>
      <c r="F577" s="239" t="s">
        <v>3458</v>
      </c>
      <c r="G577" s="237"/>
      <c r="H577" s="240">
        <v>1</v>
      </c>
      <c r="I577" s="241"/>
      <c r="J577" s="237"/>
      <c r="K577" s="237"/>
      <c r="L577" s="242"/>
      <c r="M577" s="243"/>
      <c r="N577" s="244"/>
      <c r="O577" s="244"/>
      <c r="P577" s="244"/>
      <c r="Q577" s="244"/>
      <c r="R577" s="244"/>
      <c r="S577" s="244"/>
      <c r="T577" s="245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T577" s="246" t="s">
        <v>358</v>
      </c>
      <c r="AU577" s="246" t="s">
        <v>82</v>
      </c>
      <c r="AV577" s="13" t="s">
        <v>138</v>
      </c>
      <c r="AW577" s="13" t="s">
        <v>35</v>
      </c>
      <c r="AX577" s="13" t="s">
        <v>82</v>
      </c>
      <c r="AY577" s="246" t="s">
        <v>351</v>
      </c>
    </row>
    <row r="578" spans="1:65" s="2" customFormat="1" ht="16.5" customHeight="1">
      <c r="A578" s="38"/>
      <c r="B578" s="39"/>
      <c r="C578" s="247" t="s">
        <v>1083</v>
      </c>
      <c r="D578" s="247" t="s">
        <v>612</v>
      </c>
      <c r="E578" s="248" t="s">
        <v>3459</v>
      </c>
      <c r="F578" s="249" t="s">
        <v>3460</v>
      </c>
      <c r="G578" s="250" t="s">
        <v>534</v>
      </c>
      <c r="H578" s="251">
        <v>1</v>
      </c>
      <c r="I578" s="252"/>
      <c r="J578" s="253">
        <f>ROUND(I578*H578,2)</f>
        <v>0</v>
      </c>
      <c r="K578" s="249" t="s">
        <v>28</v>
      </c>
      <c r="L578" s="254"/>
      <c r="M578" s="255" t="s">
        <v>28</v>
      </c>
      <c r="N578" s="256" t="s">
        <v>45</v>
      </c>
      <c r="O578" s="84"/>
      <c r="P578" s="221">
        <f>O578*H578</f>
        <v>0</v>
      </c>
      <c r="Q578" s="221">
        <v>0</v>
      </c>
      <c r="R578" s="221">
        <f>Q578*H578</f>
        <v>0</v>
      </c>
      <c r="S578" s="221">
        <v>0</v>
      </c>
      <c r="T578" s="222">
        <f>S578*H578</f>
        <v>0</v>
      </c>
      <c r="U578" s="38"/>
      <c r="V578" s="38"/>
      <c r="W578" s="38"/>
      <c r="X578" s="38"/>
      <c r="Y578" s="38"/>
      <c r="Z578" s="38"/>
      <c r="AA578" s="38"/>
      <c r="AB578" s="38"/>
      <c r="AC578" s="38"/>
      <c r="AD578" s="38"/>
      <c r="AE578" s="38"/>
      <c r="AR578" s="223" t="s">
        <v>405</v>
      </c>
      <c r="AT578" s="223" t="s">
        <v>612</v>
      </c>
      <c r="AU578" s="223" t="s">
        <v>82</v>
      </c>
      <c r="AY578" s="17" t="s">
        <v>351</v>
      </c>
      <c r="BE578" s="224">
        <f>IF(N578="základní",J578,0)</f>
        <v>0</v>
      </c>
      <c r="BF578" s="224">
        <f>IF(N578="snížená",J578,0)</f>
        <v>0</v>
      </c>
      <c r="BG578" s="224">
        <f>IF(N578="zákl. přenesená",J578,0)</f>
        <v>0</v>
      </c>
      <c r="BH578" s="224">
        <f>IF(N578="sníž. přenesená",J578,0)</f>
        <v>0</v>
      </c>
      <c r="BI578" s="224">
        <f>IF(N578="nulová",J578,0)</f>
        <v>0</v>
      </c>
      <c r="BJ578" s="17" t="s">
        <v>82</v>
      </c>
      <c r="BK578" s="224">
        <f>ROUND(I578*H578,2)</f>
        <v>0</v>
      </c>
      <c r="BL578" s="17" t="s">
        <v>228</v>
      </c>
      <c r="BM578" s="223" t="s">
        <v>3461</v>
      </c>
    </row>
    <row r="579" spans="1:51" s="12" customFormat="1" ht="12">
      <c r="A579" s="12"/>
      <c r="B579" s="225"/>
      <c r="C579" s="226"/>
      <c r="D579" s="227" t="s">
        <v>358</v>
      </c>
      <c r="E579" s="228" t="s">
        <v>28</v>
      </c>
      <c r="F579" s="229" t="s">
        <v>3462</v>
      </c>
      <c r="G579" s="226"/>
      <c r="H579" s="228" t="s">
        <v>28</v>
      </c>
      <c r="I579" s="230"/>
      <c r="J579" s="226"/>
      <c r="K579" s="226"/>
      <c r="L579" s="231"/>
      <c r="M579" s="232"/>
      <c r="N579" s="233"/>
      <c r="O579" s="233"/>
      <c r="P579" s="233"/>
      <c r="Q579" s="233"/>
      <c r="R579" s="233"/>
      <c r="S579" s="233"/>
      <c r="T579" s="234"/>
      <c r="U579" s="12"/>
      <c r="V579" s="12"/>
      <c r="W579" s="12"/>
      <c r="X579" s="12"/>
      <c r="Y579" s="12"/>
      <c r="Z579" s="12"/>
      <c r="AA579" s="12"/>
      <c r="AB579" s="12"/>
      <c r="AC579" s="12"/>
      <c r="AD579" s="12"/>
      <c r="AE579" s="12"/>
      <c r="AT579" s="235" t="s">
        <v>358</v>
      </c>
      <c r="AU579" s="235" t="s">
        <v>82</v>
      </c>
      <c r="AV579" s="12" t="s">
        <v>82</v>
      </c>
      <c r="AW579" s="12" t="s">
        <v>35</v>
      </c>
      <c r="AX579" s="12" t="s">
        <v>74</v>
      </c>
      <c r="AY579" s="235" t="s">
        <v>351</v>
      </c>
    </row>
    <row r="580" spans="1:51" s="13" customFormat="1" ht="12">
      <c r="A580" s="13"/>
      <c r="B580" s="236"/>
      <c r="C580" s="237"/>
      <c r="D580" s="227" t="s">
        <v>358</v>
      </c>
      <c r="E580" s="238" t="s">
        <v>1089</v>
      </c>
      <c r="F580" s="239" t="s">
        <v>3463</v>
      </c>
      <c r="G580" s="237"/>
      <c r="H580" s="240">
        <v>1</v>
      </c>
      <c r="I580" s="241"/>
      <c r="J580" s="237"/>
      <c r="K580" s="237"/>
      <c r="L580" s="242"/>
      <c r="M580" s="243"/>
      <c r="N580" s="244"/>
      <c r="O580" s="244"/>
      <c r="P580" s="244"/>
      <c r="Q580" s="244"/>
      <c r="R580" s="244"/>
      <c r="S580" s="244"/>
      <c r="T580" s="245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T580" s="246" t="s">
        <v>358</v>
      </c>
      <c r="AU580" s="246" t="s">
        <v>82</v>
      </c>
      <c r="AV580" s="13" t="s">
        <v>138</v>
      </c>
      <c r="AW580" s="13" t="s">
        <v>35</v>
      </c>
      <c r="AX580" s="13" t="s">
        <v>74</v>
      </c>
      <c r="AY580" s="246" t="s">
        <v>351</v>
      </c>
    </row>
    <row r="581" spans="1:51" s="13" customFormat="1" ht="12">
      <c r="A581" s="13"/>
      <c r="B581" s="236"/>
      <c r="C581" s="237"/>
      <c r="D581" s="227" t="s">
        <v>358</v>
      </c>
      <c r="E581" s="238" t="s">
        <v>3464</v>
      </c>
      <c r="F581" s="239" t="s">
        <v>3465</v>
      </c>
      <c r="G581" s="237"/>
      <c r="H581" s="240">
        <v>1</v>
      </c>
      <c r="I581" s="241"/>
      <c r="J581" s="237"/>
      <c r="K581" s="237"/>
      <c r="L581" s="242"/>
      <c r="M581" s="243"/>
      <c r="N581" s="244"/>
      <c r="O581" s="244"/>
      <c r="P581" s="244"/>
      <c r="Q581" s="244"/>
      <c r="R581" s="244"/>
      <c r="S581" s="244"/>
      <c r="T581" s="245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T581" s="246" t="s">
        <v>358</v>
      </c>
      <c r="AU581" s="246" t="s">
        <v>82</v>
      </c>
      <c r="AV581" s="13" t="s">
        <v>138</v>
      </c>
      <c r="AW581" s="13" t="s">
        <v>35</v>
      </c>
      <c r="AX581" s="13" t="s">
        <v>82</v>
      </c>
      <c r="AY581" s="246" t="s">
        <v>351</v>
      </c>
    </row>
    <row r="582" spans="1:65" s="2" customFormat="1" ht="16.5" customHeight="1">
      <c r="A582" s="38"/>
      <c r="B582" s="39"/>
      <c r="C582" s="247" t="s">
        <v>1090</v>
      </c>
      <c r="D582" s="247" t="s">
        <v>612</v>
      </c>
      <c r="E582" s="248" t="s">
        <v>3466</v>
      </c>
      <c r="F582" s="249" t="s">
        <v>3467</v>
      </c>
      <c r="G582" s="250" t="s">
        <v>534</v>
      </c>
      <c r="H582" s="251">
        <v>1</v>
      </c>
      <c r="I582" s="252"/>
      <c r="J582" s="253">
        <f>ROUND(I582*H582,2)</f>
        <v>0</v>
      </c>
      <c r="K582" s="249" t="s">
        <v>28</v>
      </c>
      <c r="L582" s="254"/>
      <c r="M582" s="255" t="s">
        <v>28</v>
      </c>
      <c r="N582" s="256" t="s">
        <v>45</v>
      </c>
      <c r="O582" s="84"/>
      <c r="P582" s="221">
        <f>O582*H582</f>
        <v>0</v>
      </c>
      <c r="Q582" s="221">
        <v>0.00013</v>
      </c>
      <c r="R582" s="221">
        <f>Q582*H582</f>
        <v>0.00013</v>
      </c>
      <c r="S582" s="221">
        <v>0</v>
      </c>
      <c r="T582" s="222">
        <f>S582*H582</f>
        <v>0</v>
      </c>
      <c r="U582" s="38"/>
      <c r="V582" s="38"/>
      <c r="W582" s="38"/>
      <c r="X582" s="38"/>
      <c r="Y582" s="38"/>
      <c r="Z582" s="38"/>
      <c r="AA582" s="38"/>
      <c r="AB582" s="38"/>
      <c r="AC582" s="38"/>
      <c r="AD582" s="38"/>
      <c r="AE582" s="38"/>
      <c r="AR582" s="223" t="s">
        <v>405</v>
      </c>
      <c r="AT582" s="223" t="s">
        <v>612</v>
      </c>
      <c r="AU582" s="223" t="s">
        <v>82</v>
      </c>
      <c r="AY582" s="17" t="s">
        <v>351</v>
      </c>
      <c r="BE582" s="224">
        <f>IF(N582="základní",J582,0)</f>
        <v>0</v>
      </c>
      <c r="BF582" s="224">
        <f>IF(N582="snížená",J582,0)</f>
        <v>0</v>
      </c>
      <c r="BG582" s="224">
        <f>IF(N582="zákl. přenesená",J582,0)</f>
        <v>0</v>
      </c>
      <c r="BH582" s="224">
        <f>IF(N582="sníž. přenesená",J582,0)</f>
        <v>0</v>
      </c>
      <c r="BI582" s="224">
        <f>IF(N582="nulová",J582,0)</f>
        <v>0</v>
      </c>
      <c r="BJ582" s="17" t="s">
        <v>82</v>
      </c>
      <c r="BK582" s="224">
        <f>ROUND(I582*H582,2)</f>
        <v>0</v>
      </c>
      <c r="BL582" s="17" t="s">
        <v>228</v>
      </c>
      <c r="BM582" s="223" t="s">
        <v>3468</v>
      </c>
    </row>
    <row r="583" spans="1:51" s="13" customFormat="1" ht="12">
      <c r="A583" s="13"/>
      <c r="B583" s="236"/>
      <c r="C583" s="237"/>
      <c r="D583" s="227" t="s">
        <v>358</v>
      </c>
      <c r="E583" s="238" t="s">
        <v>1094</v>
      </c>
      <c r="F583" s="239" t="s">
        <v>3324</v>
      </c>
      <c r="G583" s="237"/>
      <c r="H583" s="240">
        <v>1</v>
      </c>
      <c r="I583" s="241"/>
      <c r="J583" s="237"/>
      <c r="K583" s="237"/>
      <c r="L583" s="242"/>
      <c r="M583" s="243"/>
      <c r="N583" s="244"/>
      <c r="O583" s="244"/>
      <c r="P583" s="244"/>
      <c r="Q583" s="244"/>
      <c r="R583" s="244"/>
      <c r="S583" s="244"/>
      <c r="T583" s="245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T583" s="246" t="s">
        <v>358</v>
      </c>
      <c r="AU583" s="246" t="s">
        <v>82</v>
      </c>
      <c r="AV583" s="13" t="s">
        <v>138</v>
      </c>
      <c r="AW583" s="13" t="s">
        <v>35</v>
      </c>
      <c r="AX583" s="13" t="s">
        <v>74</v>
      </c>
      <c r="AY583" s="246" t="s">
        <v>351</v>
      </c>
    </row>
    <row r="584" spans="1:51" s="13" customFormat="1" ht="12">
      <c r="A584" s="13"/>
      <c r="B584" s="236"/>
      <c r="C584" s="237"/>
      <c r="D584" s="227" t="s">
        <v>358</v>
      </c>
      <c r="E584" s="238" t="s">
        <v>3469</v>
      </c>
      <c r="F584" s="239" t="s">
        <v>3470</v>
      </c>
      <c r="G584" s="237"/>
      <c r="H584" s="240">
        <v>1</v>
      </c>
      <c r="I584" s="241"/>
      <c r="J584" s="237"/>
      <c r="K584" s="237"/>
      <c r="L584" s="242"/>
      <c r="M584" s="243"/>
      <c r="N584" s="244"/>
      <c r="O584" s="244"/>
      <c r="P584" s="244"/>
      <c r="Q584" s="244"/>
      <c r="R584" s="244"/>
      <c r="S584" s="244"/>
      <c r="T584" s="245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T584" s="246" t="s">
        <v>358</v>
      </c>
      <c r="AU584" s="246" t="s">
        <v>82</v>
      </c>
      <c r="AV584" s="13" t="s">
        <v>138</v>
      </c>
      <c r="AW584" s="13" t="s">
        <v>35</v>
      </c>
      <c r="AX584" s="13" t="s">
        <v>82</v>
      </c>
      <c r="AY584" s="246" t="s">
        <v>351</v>
      </c>
    </row>
    <row r="585" spans="1:65" s="2" customFormat="1" ht="16.5" customHeight="1">
      <c r="A585" s="38"/>
      <c r="B585" s="39"/>
      <c r="C585" s="212" t="s">
        <v>1098</v>
      </c>
      <c r="D585" s="212" t="s">
        <v>352</v>
      </c>
      <c r="E585" s="213" t="s">
        <v>3471</v>
      </c>
      <c r="F585" s="214" t="s">
        <v>3472</v>
      </c>
      <c r="G585" s="215" t="s">
        <v>540</v>
      </c>
      <c r="H585" s="216">
        <v>0.023</v>
      </c>
      <c r="I585" s="217"/>
      <c r="J585" s="218">
        <f>ROUND(I585*H585,2)</f>
        <v>0</v>
      </c>
      <c r="K585" s="214" t="s">
        <v>28</v>
      </c>
      <c r="L585" s="44"/>
      <c r="M585" s="219" t="s">
        <v>28</v>
      </c>
      <c r="N585" s="220" t="s">
        <v>45</v>
      </c>
      <c r="O585" s="84"/>
      <c r="P585" s="221">
        <f>O585*H585</f>
        <v>0</v>
      </c>
      <c r="Q585" s="221">
        <v>0</v>
      </c>
      <c r="R585" s="221">
        <f>Q585*H585</f>
        <v>0</v>
      </c>
      <c r="S585" s="221">
        <v>0</v>
      </c>
      <c r="T585" s="222">
        <f>S585*H585</f>
        <v>0</v>
      </c>
      <c r="U585" s="38"/>
      <c r="V585" s="38"/>
      <c r="W585" s="38"/>
      <c r="X585" s="38"/>
      <c r="Y585" s="38"/>
      <c r="Z585" s="38"/>
      <c r="AA585" s="38"/>
      <c r="AB585" s="38"/>
      <c r="AC585" s="38"/>
      <c r="AD585" s="38"/>
      <c r="AE585" s="38"/>
      <c r="AR585" s="223" t="s">
        <v>228</v>
      </c>
      <c r="AT585" s="223" t="s">
        <v>352</v>
      </c>
      <c r="AU585" s="223" t="s">
        <v>82</v>
      </c>
      <c r="AY585" s="17" t="s">
        <v>351</v>
      </c>
      <c r="BE585" s="224">
        <f>IF(N585="základní",J585,0)</f>
        <v>0</v>
      </c>
      <c r="BF585" s="224">
        <f>IF(N585="snížená",J585,0)</f>
        <v>0</v>
      </c>
      <c r="BG585" s="224">
        <f>IF(N585="zákl. přenesená",J585,0)</f>
        <v>0</v>
      </c>
      <c r="BH585" s="224">
        <f>IF(N585="sníž. přenesená",J585,0)</f>
        <v>0</v>
      </c>
      <c r="BI585" s="224">
        <f>IF(N585="nulová",J585,0)</f>
        <v>0</v>
      </c>
      <c r="BJ585" s="17" t="s">
        <v>82</v>
      </c>
      <c r="BK585" s="224">
        <f>ROUND(I585*H585,2)</f>
        <v>0</v>
      </c>
      <c r="BL585" s="17" t="s">
        <v>228</v>
      </c>
      <c r="BM585" s="223" t="s">
        <v>3473</v>
      </c>
    </row>
    <row r="586" spans="1:63" s="11" customFormat="1" ht="25.9" customHeight="1">
      <c r="A586" s="11"/>
      <c r="B586" s="198"/>
      <c r="C586" s="199"/>
      <c r="D586" s="200" t="s">
        <v>73</v>
      </c>
      <c r="E586" s="201" t="s">
        <v>3474</v>
      </c>
      <c r="F586" s="201" t="s">
        <v>3475</v>
      </c>
      <c r="G586" s="199"/>
      <c r="H586" s="199"/>
      <c r="I586" s="202"/>
      <c r="J586" s="203">
        <f>BK586</f>
        <v>0</v>
      </c>
      <c r="K586" s="199"/>
      <c r="L586" s="204"/>
      <c r="M586" s="205"/>
      <c r="N586" s="206"/>
      <c r="O586" s="206"/>
      <c r="P586" s="207">
        <f>SUM(P587:P591)</f>
        <v>0</v>
      </c>
      <c r="Q586" s="206"/>
      <c r="R586" s="207">
        <f>SUM(R587:R591)</f>
        <v>0.00158</v>
      </c>
      <c r="S586" s="206"/>
      <c r="T586" s="208">
        <f>SUM(T587:T591)</f>
        <v>0</v>
      </c>
      <c r="U586" s="11"/>
      <c r="V586" s="11"/>
      <c r="W586" s="11"/>
      <c r="X586" s="11"/>
      <c r="Y586" s="11"/>
      <c r="Z586" s="11"/>
      <c r="AA586" s="11"/>
      <c r="AB586" s="11"/>
      <c r="AC586" s="11"/>
      <c r="AD586" s="11"/>
      <c r="AE586" s="11"/>
      <c r="AR586" s="209" t="s">
        <v>228</v>
      </c>
      <c r="AT586" s="210" t="s">
        <v>73</v>
      </c>
      <c r="AU586" s="210" t="s">
        <v>74</v>
      </c>
      <c r="AY586" s="209" t="s">
        <v>351</v>
      </c>
      <c r="BK586" s="211">
        <f>SUM(BK587:BK591)</f>
        <v>0</v>
      </c>
    </row>
    <row r="587" spans="1:65" s="2" customFormat="1" ht="21.75" customHeight="1">
      <c r="A587" s="38"/>
      <c r="B587" s="39"/>
      <c r="C587" s="212" t="s">
        <v>1104</v>
      </c>
      <c r="D587" s="212" t="s">
        <v>352</v>
      </c>
      <c r="E587" s="213" t="s">
        <v>3476</v>
      </c>
      <c r="F587" s="214" t="s">
        <v>3477</v>
      </c>
      <c r="G587" s="215" t="s">
        <v>1515</v>
      </c>
      <c r="H587" s="216">
        <v>1</v>
      </c>
      <c r="I587" s="217"/>
      <c r="J587" s="218">
        <f>ROUND(I587*H587,2)</f>
        <v>0</v>
      </c>
      <c r="K587" s="214" t="s">
        <v>28</v>
      </c>
      <c r="L587" s="44"/>
      <c r="M587" s="219" t="s">
        <v>28</v>
      </c>
      <c r="N587" s="220" t="s">
        <v>45</v>
      </c>
      <c r="O587" s="84"/>
      <c r="P587" s="221">
        <f>O587*H587</f>
        <v>0</v>
      </c>
      <c r="Q587" s="221">
        <v>0.00158</v>
      </c>
      <c r="R587" s="221">
        <f>Q587*H587</f>
        <v>0.00158</v>
      </c>
      <c r="S587" s="221">
        <v>0</v>
      </c>
      <c r="T587" s="222">
        <f>S587*H587</f>
        <v>0</v>
      </c>
      <c r="U587" s="38"/>
      <c r="V587" s="38"/>
      <c r="W587" s="38"/>
      <c r="X587" s="38"/>
      <c r="Y587" s="38"/>
      <c r="Z587" s="38"/>
      <c r="AA587" s="38"/>
      <c r="AB587" s="38"/>
      <c r="AC587" s="38"/>
      <c r="AD587" s="38"/>
      <c r="AE587" s="38"/>
      <c r="AR587" s="223" t="s">
        <v>228</v>
      </c>
      <c r="AT587" s="223" t="s">
        <v>352</v>
      </c>
      <c r="AU587" s="223" t="s">
        <v>82</v>
      </c>
      <c r="AY587" s="17" t="s">
        <v>351</v>
      </c>
      <c r="BE587" s="224">
        <f>IF(N587="základní",J587,0)</f>
        <v>0</v>
      </c>
      <c r="BF587" s="224">
        <f>IF(N587="snížená",J587,0)</f>
        <v>0</v>
      </c>
      <c r="BG587" s="224">
        <f>IF(N587="zákl. přenesená",J587,0)</f>
        <v>0</v>
      </c>
      <c r="BH587" s="224">
        <f>IF(N587="sníž. přenesená",J587,0)</f>
        <v>0</v>
      </c>
      <c r="BI587" s="224">
        <f>IF(N587="nulová",J587,0)</f>
        <v>0</v>
      </c>
      <c r="BJ587" s="17" t="s">
        <v>82</v>
      </c>
      <c r="BK587" s="224">
        <f>ROUND(I587*H587,2)</f>
        <v>0</v>
      </c>
      <c r="BL587" s="17" t="s">
        <v>228</v>
      </c>
      <c r="BM587" s="223" t="s">
        <v>3478</v>
      </c>
    </row>
    <row r="588" spans="1:51" s="12" customFormat="1" ht="12">
      <c r="A588" s="12"/>
      <c r="B588" s="225"/>
      <c r="C588" s="226"/>
      <c r="D588" s="227" t="s">
        <v>358</v>
      </c>
      <c r="E588" s="228" t="s">
        <v>28</v>
      </c>
      <c r="F588" s="229" t="s">
        <v>3479</v>
      </c>
      <c r="G588" s="226"/>
      <c r="H588" s="228" t="s">
        <v>28</v>
      </c>
      <c r="I588" s="230"/>
      <c r="J588" s="226"/>
      <c r="K588" s="226"/>
      <c r="L588" s="231"/>
      <c r="M588" s="232"/>
      <c r="N588" s="233"/>
      <c r="O588" s="233"/>
      <c r="P588" s="233"/>
      <c r="Q588" s="233"/>
      <c r="R588" s="233"/>
      <c r="S588" s="233"/>
      <c r="T588" s="234"/>
      <c r="U588" s="12"/>
      <c r="V588" s="12"/>
      <c r="W588" s="12"/>
      <c r="X588" s="12"/>
      <c r="Y588" s="12"/>
      <c r="Z588" s="12"/>
      <c r="AA588" s="12"/>
      <c r="AB588" s="12"/>
      <c r="AC588" s="12"/>
      <c r="AD588" s="12"/>
      <c r="AE588" s="12"/>
      <c r="AT588" s="235" t="s">
        <v>358</v>
      </c>
      <c r="AU588" s="235" t="s">
        <v>82</v>
      </c>
      <c r="AV588" s="12" t="s">
        <v>82</v>
      </c>
      <c r="AW588" s="12" t="s">
        <v>35</v>
      </c>
      <c r="AX588" s="12" t="s">
        <v>74</v>
      </c>
      <c r="AY588" s="235" t="s">
        <v>351</v>
      </c>
    </row>
    <row r="589" spans="1:51" s="13" customFormat="1" ht="12">
      <c r="A589" s="13"/>
      <c r="B589" s="236"/>
      <c r="C589" s="237"/>
      <c r="D589" s="227" t="s">
        <v>358</v>
      </c>
      <c r="E589" s="238" t="s">
        <v>2300</v>
      </c>
      <c r="F589" s="239" t="s">
        <v>3480</v>
      </c>
      <c r="G589" s="237"/>
      <c r="H589" s="240">
        <v>1</v>
      </c>
      <c r="I589" s="241"/>
      <c r="J589" s="237"/>
      <c r="K589" s="237"/>
      <c r="L589" s="242"/>
      <c r="M589" s="243"/>
      <c r="N589" s="244"/>
      <c r="O589" s="244"/>
      <c r="P589" s="244"/>
      <c r="Q589" s="244"/>
      <c r="R589" s="244"/>
      <c r="S589" s="244"/>
      <c r="T589" s="245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T589" s="246" t="s">
        <v>358</v>
      </c>
      <c r="AU589" s="246" t="s">
        <v>82</v>
      </c>
      <c r="AV589" s="13" t="s">
        <v>138</v>
      </c>
      <c r="AW589" s="13" t="s">
        <v>35</v>
      </c>
      <c r="AX589" s="13" t="s">
        <v>74</v>
      </c>
      <c r="AY589" s="246" t="s">
        <v>351</v>
      </c>
    </row>
    <row r="590" spans="1:51" s="13" customFormat="1" ht="12">
      <c r="A590" s="13"/>
      <c r="B590" s="236"/>
      <c r="C590" s="237"/>
      <c r="D590" s="227" t="s">
        <v>358</v>
      </c>
      <c r="E590" s="238" t="s">
        <v>3481</v>
      </c>
      <c r="F590" s="239" t="s">
        <v>3482</v>
      </c>
      <c r="G590" s="237"/>
      <c r="H590" s="240">
        <v>1</v>
      </c>
      <c r="I590" s="241"/>
      <c r="J590" s="237"/>
      <c r="K590" s="237"/>
      <c r="L590" s="242"/>
      <c r="M590" s="243"/>
      <c r="N590" s="244"/>
      <c r="O590" s="244"/>
      <c r="P590" s="244"/>
      <c r="Q590" s="244"/>
      <c r="R590" s="244"/>
      <c r="S590" s="244"/>
      <c r="T590" s="245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T590" s="246" t="s">
        <v>358</v>
      </c>
      <c r="AU590" s="246" t="s">
        <v>82</v>
      </c>
      <c r="AV590" s="13" t="s">
        <v>138</v>
      </c>
      <c r="AW590" s="13" t="s">
        <v>35</v>
      </c>
      <c r="AX590" s="13" t="s">
        <v>82</v>
      </c>
      <c r="AY590" s="246" t="s">
        <v>351</v>
      </c>
    </row>
    <row r="591" spans="1:65" s="2" customFormat="1" ht="21.75" customHeight="1">
      <c r="A591" s="38"/>
      <c r="B591" s="39"/>
      <c r="C591" s="212" t="s">
        <v>1110</v>
      </c>
      <c r="D591" s="212" t="s">
        <v>352</v>
      </c>
      <c r="E591" s="213" t="s">
        <v>3483</v>
      </c>
      <c r="F591" s="214" t="s">
        <v>3484</v>
      </c>
      <c r="G591" s="215" t="s">
        <v>3485</v>
      </c>
      <c r="H591" s="262"/>
      <c r="I591" s="217"/>
      <c r="J591" s="218">
        <f>ROUND(I591*H591,2)</f>
        <v>0</v>
      </c>
      <c r="K591" s="214" t="s">
        <v>28</v>
      </c>
      <c r="L591" s="44"/>
      <c r="M591" s="219" t="s">
        <v>28</v>
      </c>
      <c r="N591" s="220" t="s">
        <v>45</v>
      </c>
      <c r="O591" s="84"/>
      <c r="P591" s="221">
        <f>O591*H591</f>
        <v>0</v>
      </c>
      <c r="Q591" s="221">
        <v>0</v>
      </c>
      <c r="R591" s="221">
        <f>Q591*H591</f>
        <v>0</v>
      </c>
      <c r="S591" s="221">
        <v>0</v>
      </c>
      <c r="T591" s="222">
        <f>S591*H591</f>
        <v>0</v>
      </c>
      <c r="U591" s="38"/>
      <c r="V591" s="38"/>
      <c r="W591" s="38"/>
      <c r="X591" s="38"/>
      <c r="Y591" s="38"/>
      <c r="Z591" s="38"/>
      <c r="AA591" s="38"/>
      <c r="AB591" s="38"/>
      <c r="AC591" s="38"/>
      <c r="AD591" s="38"/>
      <c r="AE591" s="38"/>
      <c r="AR591" s="223" t="s">
        <v>228</v>
      </c>
      <c r="AT591" s="223" t="s">
        <v>352</v>
      </c>
      <c r="AU591" s="223" t="s">
        <v>82</v>
      </c>
      <c r="AY591" s="17" t="s">
        <v>351</v>
      </c>
      <c r="BE591" s="224">
        <f>IF(N591="základní",J591,0)</f>
        <v>0</v>
      </c>
      <c r="BF591" s="224">
        <f>IF(N591="snížená",J591,0)</f>
        <v>0</v>
      </c>
      <c r="BG591" s="224">
        <f>IF(N591="zákl. přenesená",J591,0)</f>
        <v>0</v>
      </c>
      <c r="BH591" s="224">
        <f>IF(N591="sníž. přenesená",J591,0)</f>
        <v>0</v>
      </c>
      <c r="BI591" s="224">
        <f>IF(N591="nulová",J591,0)</f>
        <v>0</v>
      </c>
      <c r="BJ591" s="17" t="s">
        <v>82</v>
      </c>
      <c r="BK591" s="224">
        <f>ROUND(I591*H591,2)</f>
        <v>0</v>
      </c>
      <c r="BL591" s="17" t="s">
        <v>228</v>
      </c>
      <c r="BM591" s="223" t="s">
        <v>3486</v>
      </c>
    </row>
    <row r="592" spans="1:63" s="11" customFormat="1" ht="25.9" customHeight="1">
      <c r="A592" s="11"/>
      <c r="B592" s="198"/>
      <c r="C592" s="199"/>
      <c r="D592" s="200" t="s">
        <v>73</v>
      </c>
      <c r="E592" s="201" t="s">
        <v>3487</v>
      </c>
      <c r="F592" s="201" t="s">
        <v>3488</v>
      </c>
      <c r="G592" s="199"/>
      <c r="H592" s="199"/>
      <c r="I592" s="202"/>
      <c r="J592" s="203">
        <f>BK592</f>
        <v>0</v>
      </c>
      <c r="K592" s="199"/>
      <c r="L592" s="204"/>
      <c r="M592" s="205"/>
      <c r="N592" s="206"/>
      <c r="O592" s="206"/>
      <c r="P592" s="207">
        <f>SUM(P593:P740)</f>
        <v>0</v>
      </c>
      <c r="Q592" s="206"/>
      <c r="R592" s="207">
        <f>SUM(R593:R740)</f>
        <v>0.18231000000000003</v>
      </c>
      <c r="S592" s="206"/>
      <c r="T592" s="208">
        <f>SUM(T593:T740)</f>
        <v>0</v>
      </c>
      <c r="U592" s="11"/>
      <c r="V592" s="11"/>
      <c r="W592" s="11"/>
      <c r="X592" s="11"/>
      <c r="Y592" s="11"/>
      <c r="Z592" s="11"/>
      <c r="AA592" s="11"/>
      <c r="AB592" s="11"/>
      <c r="AC592" s="11"/>
      <c r="AD592" s="11"/>
      <c r="AE592" s="11"/>
      <c r="AR592" s="209" t="s">
        <v>228</v>
      </c>
      <c r="AT592" s="210" t="s">
        <v>73</v>
      </c>
      <c r="AU592" s="210" t="s">
        <v>74</v>
      </c>
      <c r="AY592" s="209" t="s">
        <v>351</v>
      </c>
      <c r="BK592" s="211">
        <f>SUM(BK593:BK740)</f>
        <v>0</v>
      </c>
    </row>
    <row r="593" spans="1:65" s="2" customFormat="1" ht="16.5" customHeight="1">
      <c r="A593" s="38"/>
      <c r="B593" s="39"/>
      <c r="C593" s="212" t="s">
        <v>1119</v>
      </c>
      <c r="D593" s="212" t="s">
        <v>352</v>
      </c>
      <c r="E593" s="213" t="s">
        <v>3489</v>
      </c>
      <c r="F593" s="214" t="s">
        <v>3490</v>
      </c>
      <c r="G593" s="215" t="s">
        <v>534</v>
      </c>
      <c r="H593" s="216">
        <v>2</v>
      </c>
      <c r="I593" s="217"/>
      <c r="J593" s="218">
        <f>ROUND(I593*H593,2)</f>
        <v>0</v>
      </c>
      <c r="K593" s="214" t="s">
        <v>28</v>
      </c>
      <c r="L593" s="44"/>
      <c r="M593" s="219" t="s">
        <v>28</v>
      </c>
      <c r="N593" s="220" t="s">
        <v>45</v>
      </c>
      <c r="O593" s="84"/>
      <c r="P593" s="221">
        <f>O593*H593</f>
        <v>0</v>
      </c>
      <c r="Q593" s="221">
        <v>0.00239</v>
      </c>
      <c r="R593" s="221">
        <f>Q593*H593</f>
        <v>0.00478</v>
      </c>
      <c r="S593" s="221">
        <v>0</v>
      </c>
      <c r="T593" s="222">
        <f>S593*H593</f>
        <v>0</v>
      </c>
      <c r="U593" s="38"/>
      <c r="V593" s="38"/>
      <c r="W593" s="38"/>
      <c r="X593" s="38"/>
      <c r="Y593" s="38"/>
      <c r="Z593" s="38"/>
      <c r="AA593" s="38"/>
      <c r="AB593" s="38"/>
      <c r="AC593" s="38"/>
      <c r="AD593" s="38"/>
      <c r="AE593" s="38"/>
      <c r="AR593" s="223" t="s">
        <v>228</v>
      </c>
      <c r="AT593" s="223" t="s">
        <v>352</v>
      </c>
      <c r="AU593" s="223" t="s">
        <v>82</v>
      </c>
      <c r="AY593" s="17" t="s">
        <v>351</v>
      </c>
      <c r="BE593" s="224">
        <f>IF(N593="základní",J593,0)</f>
        <v>0</v>
      </c>
      <c r="BF593" s="224">
        <f>IF(N593="snížená",J593,0)</f>
        <v>0</v>
      </c>
      <c r="BG593" s="224">
        <f>IF(N593="zákl. přenesená",J593,0)</f>
        <v>0</v>
      </c>
      <c r="BH593" s="224">
        <f>IF(N593="sníž. přenesená",J593,0)</f>
        <v>0</v>
      </c>
      <c r="BI593" s="224">
        <f>IF(N593="nulová",J593,0)</f>
        <v>0</v>
      </c>
      <c r="BJ593" s="17" t="s">
        <v>82</v>
      </c>
      <c r="BK593" s="224">
        <f>ROUND(I593*H593,2)</f>
        <v>0</v>
      </c>
      <c r="BL593" s="17" t="s">
        <v>228</v>
      </c>
      <c r="BM593" s="223" t="s">
        <v>3491</v>
      </c>
    </row>
    <row r="594" spans="1:51" s="12" customFormat="1" ht="12">
      <c r="A594" s="12"/>
      <c r="B594" s="225"/>
      <c r="C594" s="226"/>
      <c r="D594" s="227" t="s">
        <v>358</v>
      </c>
      <c r="E594" s="228" t="s">
        <v>28</v>
      </c>
      <c r="F594" s="229" t="s">
        <v>3492</v>
      </c>
      <c r="G594" s="226"/>
      <c r="H594" s="228" t="s">
        <v>28</v>
      </c>
      <c r="I594" s="230"/>
      <c r="J594" s="226"/>
      <c r="K594" s="226"/>
      <c r="L594" s="231"/>
      <c r="M594" s="232"/>
      <c r="N594" s="233"/>
      <c r="O594" s="233"/>
      <c r="P594" s="233"/>
      <c r="Q594" s="233"/>
      <c r="R594" s="233"/>
      <c r="S594" s="233"/>
      <c r="T594" s="234"/>
      <c r="U594" s="12"/>
      <c r="V594" s="12"/>
      <c r="W594" s="12"/>
      <c r="X594" s="12"/>
      <c r="Y594" s="12"/>
      <c r="Z594" s="12"/>
      <c r="AA594" s="12"/>
      <c r="AB594" s="12"/>
      <c r="AC594" s="12"/>
      <c r="AD594" s="12"/>
      <c r="AE594" s="12"/>
      <c r="AT594" s="235" t="s">
        <v>358</v>
      </c>
      <c r="AU594" s="235" t="s">
        <v>82</v>
      </c>
      <c r="AV594" s="12" t="s">
        <v>82</v>
      </c>
      <c r="AW594" s="12" t="s">
        <v>35</v>
      </c>
      <c r="AX594" s="12" t="s">
        <v>74</v>
      </c>
      <c r="AY594" s="235" t="s">
        <v>351</v>
      </c>
    </row>
    <row r="595" spans="1:51" s="12" customFormat="1" ht="12">
      <c r="A595" s="12"/>
      <c r="B595" s="225"/>
      <c r="C595" s="226"/>
      <c r="D595" s="227" t="s">
        <v>358</v>
      </c>
      <c r="E595" s="228" t="s">
        <v>28</v>
      </c>
      <c r="F595" s="229" t="s">
        <v>3493</v>
      </c>
      <c r="G595" s="226"/>
      <c r="H595" s="228" t="s">
        <v>28</v>
      </c>
      <c r="I595" s="230"/>
      <c r="J595" s="226"/>
      <c r="K595" s="226"/>
      <c r="L595" s="231"/>
      <c r="M595" s="232"/>
      <c r="N595" s="233"/>
      <c r="O595" s="233"/>
      <c r="P595" s="233"/>
      <c r="Q595" s="233"/>
      <c r="R595" s="233"/>
      <c r="S595" s="233"/>
      <c r="T595" s="234"/>
      <c r="U595" s="12"/>
      <c r="V595" s="12"/>
      <c r="W595" s="12"/>
      <c r="X595" s="12"/>
      <c r="Y595" s="12"/>
      <c r="Z595" s="12"/>
      <c r="AA595" s="12"/>
      <c r="AB595" s="12"/>
      <c r="AC595" s="12"/>
      <c r="AD595" s="12"/>
      <c r="AE595" s="12"/>
      <c r="AT595" s="235" t="s">
        <v>358</v>
      </c>
      <c r="AU595" s="235" t="s">
        <v>82</v>
      </c>
      <c r="AV595" s="12" t="s">
        <v>82</v>
      </c>
      <c r="AW595" s="12" t="s">
        <v>35</v>
      </c>
      <c r="AX595" s="12" t="s">
        <v>74</v>
      </c>
      <c r="AY595" s="235" t="s">
        <v>351</v>
      </c>
    </row>
    <row r="596" spans="1:51" s="13" customFormat="1" ht="12">
      <c r="A596" s="13"/>
      <c r="B596" s="236"/>
      <c r="C596" s="237"/>
      <c r="D596" s="227" t="s">
        <v>358</v>
      </c>
      <c r="E596" s="238" t="s">
        <v>2313</v>
      </c>
      <c r="F596" s="239" t="s">
        <v>3494</v>
      </c>
      <c r="G596" s="237"/>
      <c r="H596" s="240">
        <v>1</v>
      </c>
      <c r="I596" s="241"/>
      <c r="J596" s="237"/>
      <c r="K596" s="237"/>
      <c r="L596" s="242"/>
      <c r="M596" s="243"/>
      <c r="N596" s="244"/>
      <c r="O596" s="244"/>
      <c r="P596" s="244"/>
      <c r="Q596" s="244"/>
      <c r="R596" s="244"/>
      <c r="S596" s="244"/>
      <c r="T596" s="245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T596" s="246" t="s">
        <v>358</v>
      </c>
      <c r="AU596" s="246" t="s">
        <v>82</v>
      </c>
      <c r="AV596" s="13" t="s">
        <v>138</v>
      </c>
      <c r="AW596" s="13" t="s">
        <v>35</v>
      </c>
      <c r="AX596" s="13" t="s">
        <v>74</v>
      </c>
      <c r="AY596" s="246" t="s">
        <v>351</v>
      </c>
    </row>
    <row r="597" spans="1:51" s="12" customFormat="1" ht="12">
      <c r="A597" s="12"/>
      <c r="B597" s="225"/>
      <c r="C597" s="226"/>
      <c r="D597" s="227" t="s">
        <v>358</v>
      </c>
      <c r="E597" s="228" t="s">
        <v>28</v>
      </c>
      <c r="F597" s="229" t="s">
        <v>3495</v>
      </c>
      <c r="G597" s="226"/>
      <c r="H597" s="228" t="s">
        <v>28</v>
      </c>
      <c r="I597" s="230"/>
      <c r="J597" s="226"/>
      <c r="K597" s="226"/>
      <c r="L597" s="231"/>
      <c r="M597" s="232"/>
      <c r="N597" s="233"/>
      <c r="O597" s="233"/>
      <c r="P597" s="233"/>
      <c r="Q597" s="233"/>
      <c r="R597" s="233"/>
      <c r="S597" s="233"/>
      <c r="T597" s="234"/>
      <c r="U597" s="12"/>
      <c r="V597" s="12"/>
      <c r="W597" s="12"/>
      <c r="X597" s="12"/>
      <c r="Y597" s="12"/>
      <c r="Z597" s="12"/>
      <c r="AA597" s="12"/>
      <c r="AB597" s="12"/>
      <c r="AC597" s="12"/>
      <c r="AD597" s="12"/>
      <c r="AE597" s="12"/>
      <c r="AT597" s="235" t="s">
        <v>358</v>
      </c>
      <c r="AU597" s="235" t="s">
        <v>82</v>
      </c>
      <c r="AV597" s="12" t="s">
        <v>82</v>
      </c>
      <c r="AW597" s="12" t="s">
        <v>35</v>
      </c>
      <c r="AX597" s="12" t="s">
        <v>74</v>
      </c>
      <c r="AY597" s="235" t="s">
        <v>351</v>
      </c>
    </row>
    <row r="598" spans="1:51" s="13" customFormat="1" ht="12">
      <c r="A598" s="13"/>
      <c r="B598" s="236"/>
      <c r="C598" s="237"/>
      <c r="D598" s="227" t="s">
        <v>358</v>
      </c>
      <c r="E598" s="238" t="s">
        <v>2820</v>
      </c>
      <c r="F598" s="239" t="s">
        <v>3496</v>
      </c>
      <c r="G598" s="237"/>
      <c r="H598" s="240">
        <v>1</v>
      </c>
      <c r="I598" s="241"/>
      <c r="J598" s="237"/>
      <c r="K598" s="237"/>
      <c r="L598" s="242"/>
      <c r="M598" s="243"/>
      <c r="N598" s="244"/>
      <c r="O598" s="244"/>
      <c r="P598" s="244"/>
      <c r="Q598" s="244"/>
      <c r="R598" s="244"/>
      <c r="S598" s="244"/>
      <c r="T598" s="245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T598" s="246" t="s">
        <v>358</v>
      </c>
      <c r="AU598" s="246" t="s">
        <v>82</v>
      </c>
      <c r="AV598" s="13" t="s">
        <v>138</v>
      </c>
      <c r="AW598" s="13" t="s">
        <v>35</v>
      </c>
      <c r="AX598" s="13" t="s">
        <v>74</v>
      </c>
      <c r="AY598" s="246" t="s">
        <v>351</v>
      </c>
    </row>
    <row r="599" spans="1:51" s="13" customFormat="1" ht="12">
      <c r="A599" s="13"/>
      <c r="B599" s="236"/>
      <c r="C599" s="237"/>
      <c r="D599" s="227" t="s">
        <v>358</v>
      </c>
      <c r="E599" s="238" t="s">
        <v>3497</v>
      </c>
      <c r="F599" s="239" t="s">
        <v>3498</v>
      </c>
      <c r="G599" s="237"/>
      <c r="H599" s="240">
        <v>2</v>
      </c>
      <c r="I599" s="241"/>
      <c r="J599" s="237"/>
      <c r="K599" s="237"/>
      <c r="L599" s="242"/>
      <c r="M599" s="243"/>
      <c r="N599" s="244"/>
      <c r="O599" s="244"/>
      <c r="P599" s="244"/>
      <c r="Q599" s="244"/>
      <c r="R599" s="244"/>
      <c r="S599" s="244"/>
      <c r="T599" s="245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T599" s="246" t="s">
        <v>358</v>
      </c>
      <c r="AU599" s="246" t="s">
        <v>82</v>
      </c>
      <c r="AV599" s="13" t="s">
        <v>138</v>
      </c>
      <c r="AW599" s="13" t="s">
        <v>35</v>
      </c>
      <c r="AX599" s="13" t="s">
        <v>82</v>
      </c>
      <c r="AY599" s="246" t="s">
        <v>351</v>
      </c>
    </row>
    <row r="600" spans="1:65" s="2" customFormat="1" ht="16.5" customHeight="1">
      <c r="A600" s="38"/>
      <c r="B600" s="39"/>
      <c r="C600" s="212" t="s">
        <v>1125</v>
      </c>
      <c r="D600" s="212" t="s">
        <v>352</v>
      </c>
      <c r="E600" s="213" t="s">
        <v>3499</v>
      </c>
      <c r="F600" s="214" t="s">
        <v>3500</v>
      </c>
      <c r="G600" s="215" t="s">
        <v>1515</v>
      </c>
      <c r="H600" s="216">
        <v>1</v>
      </c>
      <c r="I600" s="217"/>
      <c r="J600" s="218">
        <f>ROUND(I600*H600,2)</f>
        <v>0</v>
      </c>
      <c r="K600" s="214" t="s">
        <v>28</v>
      </c>
      <c r="L600" s="44"/>
      <c r="M600" s="219" t="s">
        <v>28</v>
      </c>
      <c r="N600" s="220" t="s">
        <v>45</v>
      </c>
      <c r="O600" s="84"/>
      <c r="P600" s="221">
        <f>O600*H600</f>
        <v>0</v>
      </c>
      <c r="Q600" s="221">
        <v>0.00044</v>
      </c>
      <c r="R600" s="221">
        <f>Q600*H600</f>
        <v>0.00044</v>
      </c>
      <c r="S600" s="221">
        <v>0</v>
      </c>
      <c r="T600" s="222">
        <f>S600*H600</f>
        <v>0</v>
      </c>
      <c r="U600" s="38"/>
      <c r="V600" s="38"/>
      <c r="W600" s="38"/>
      <c r="X600" s="38"/>
      <c r="Y600" s="38"/>
      <c r="Z600" s="38"/>
      <c r="AA600" s="38"/>
      <c r="AB600" s="38"/>
      <c r="AC600" s="38"/>
      <c r="AD600" s="38"/>
      <c r="AE600" s="38"/>
      <c r="AR600" s="223" t="s">
        <v>228</v>
      </c>
      <c r="AT600" s="223" t="s">
        <v>352</v>
      </c>
      <c r="AU600" s="223" t="s">
        <v>82</v>
      </c>
      <c r="AY600" s="17" t="s">
        <v>351</v>
      </c>
      <c r="BE600" s="224">
        <f>IF(N600="základní",J600,0)</f>
        <v>0</v>
      </c>
      <c r="BF600" s="224">
        <f>IF(N600="snížená",J600,0)</f>
        <v>0</v>
      </c>
      <c r="BG600" s="224">
        <f>IF(N600="zákl. přenesená",J600,0)</f>
        <v>0</v>
      </c>
      <c r="BH600" s="224">
        <f>IF(N600="sníž. přenesená",J600,0)</f>
        <v>0</v>
      </c>
      <c r="BI600" s="224">
        <f>IF(N600="nulová",J600,0)</f>
        <v>0</v>
      </c>
      <c r="BJ600" s="17" t="s">
        <v>82</v>
      </c>
      <c r="BK600" s="224">
        <f>ROUND(I600*H600,2)</f>
        <v>0</v>
      </c>
      <c r="BL600" s="17" t="s">
        <v>228</v>
      </c>
      <c r="BM600" s="223" t="s">
        <v>3501</v>
      </c>
    </row>
    <row r="601" spans="1:51" s="12" customFormat="1" ht="12">
      <c r="A601" s="12"/>
      <c r="B601" s="225"/>
      <c r="C601" s="226"/>
      <c r="D601" s="227" t="s">
        <v>358</v>
      </c>
      <c r="E601" s="228" t="s">
        <v>28</v>
      </c>
      <c r="F601" s="229" t="s">
        <v>3502</v>
      </c>
      <c r="G601" s="226"/>
      <c r="H601" s="228" t="s">
        <v>28</v>
      </c>
      <c r="I601" s="230"/>
      <c r="J601" s="226"/>
      <c r="K601" s="226"/>
      <c r="L601" s="231"/>
      <c r="M601" s="232"/>
      <c r="N601" s="233"/>
      <c r="O601" s="233"/>
      <c r="P601" s="233"/>
      <c r="Q601" s="233"/>
      <c r="R601" s="233"/>
      <c r="S601" s="233"/>
      <c r="T601" s="234"/>
      <c r="U601" s="12"/>
      <c r="V601" s="12"/>
      <c r="W601" s="12"/>
      <c r="X601" s="12"/>
      <c r="Y601" s="12"/>
      <c r="Z601" s="12"/>
      <c r="AA601" s="12"/>
      <c r="AB601" s="12"/>
      <c r="AC601" s="12"/>
      <c r="AD601" s="12"/>
      <c r="AE601" s="12"/>
      <c r="AT601" s="235" t="s">
        <v>358</v>
      </c>
      <c r="AU601" s="235" t="s">
        <v>82</v>
      </c>
      <c r="AV601" s="12" t="s">
        <v>82</v>
      </c>
      <c r="AW601" s="12" t="s">
        <v>35</v>
      </c>
      <c r="AX601" s="12" t="s">
        <v>74</v>
      </c>
      <c r="AY601" s="235" t="s">
        <v>351</v>
      </c>
    </row>
    <row r="602" spans="1:51" s="13" customFormat="1" ht="12">
      <c r="A602" s="13"/>
      <c r="B602" s="236"/>
      <c r="C602" s="237"/>
      <c r="D602" s="227" t="s">
        <v>358</v>
      </c>
      <c r="E602" s="238" t="s">
        <v>2319</v>
      </c>
      <c r="F602" s="239" t="s">
        <v>3147</v>
      </c>
      <c r="G602" s="237"/>
      <c r="H602" s="240">
        <v>1</v>
      </c>
      <c r="I602" s="241"/>
      <c r="J602" s="237"/>
      <c r="K602" s="237"/>
      <c r="L602" s="242"/>
      <c r="M602" s="243"/>
      <c r="N602" s="244"/>
      <c r="O602" s="244"/>
      <c r="P602" s="244"/>
      <c r="Q602" s="244"/>
      <c r="R602" s="244"/>
      <c r="S602" s="244"/>
      <c r="T602" s="245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T602" s="246" t="s">
        <v>358</v>
      </c>
      <c r="AU602" s="246" t="s">
        <v>82</v>
      </c>
      <c r="AV602" s="13" t="s">
        <v>138</v>
      </c>
      <c r="AW602" s="13" t="s">
        <v>35</v>
      </c>
      <c r="AX602" s="13" t="s">
        <v>74</v>
      </c>
      <c r="AY602" s="246" t="s">
        <v>351</v>
      </c>
    </row>
    <row r="603" spans="1:51" s="13" customFormat="1" ht="12">
      <c r="A603" s="13"/>
      <c r="B603" s="236"/>
      <c r="C603" s="237"/>
      <c r="D603" s="227" t="s">
        <v>358</v>
      </c>
      <c r="E603" s="238" t="s">
        <v>3503</v>
      </c>
      <c r="F603" s="239" t="s">
        <v>3504</v>
      </c>
      <c r="G603" s="237"/>
      <c r="H603" s="240">
        <v>1</v>
      </c>
      <c r="I603" s="241"/>
      <c r="J603" s="237"/>
      <c r="K603" s="237"/>
      <c r="L603" s="242"/>
      <c r="M603" s="243"/>
      <c r="N603" s="244"/>
      <c r="O603" s="244"/>
      <c r="P603" s="244"/>
      <c r="Q603" s="244"/>
      <c r="R603" s="244"/>
      <c r="S603" s="244"/>
      <c r="T603" s="245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T603" s="246" t="s">
        <v>358</v>
      </c>
      <c r="AU603" s="246" t="s">
        <v>82</v>
      </c>
      <c r="AV603" s="13" t="s">
        <v>138</v>
      </c>
      <c r="AW603" s="13" t="s">
        <v>35</v>
      </c>
      <c r="AX603" s="13" t="s">
        <v>82</v>
      </c>
      <c r="AY603" s="246" t="s">
        <v>351</v>
      </c>
    </row>
    <row r="604" spans="1:65" s="2" customFormat="1" ht="21.75" customHeight="1">
      <c r="A604" s="38"/>
      <c r="B604" s="39"/>
      <c r="C604" s="212" t="s">
        <v>1131</v>
      </c>
      <c r="D604" s="212" t="s">
        <v>352</v>
      </c>
      <c r="E604" s="213" t="s">
        <v>3505</v>
      </c>
      <c r="F604" s="214" t="s">
        <v>3506</v>
      </c>
      <c r="G604" s="215" t="s">
        <v>1515</v>
      </c>
      <c r="H604" s="216">
        <v>1</v>
      </c>
      <c r="I604" s="217"/>
      <c r="J604" s="218">
        <f>ROUND(I604*H604,2)</f>
        <v>0</v>
      </c>
      <c r="K604" s="214" t="s">
        <v>28</v>
      </c>
      <c r="L604" s="44"/>
      <c r="M604" s="219" t="s">
        <v>28</v>
      </c>
      <c r="N604" s="220" t="s">
        <v>45</v>
      </c>
      <c r="O604" s="84"/>
      <c r="P604" s="221">
        <f>O604*H604</f>
        <v>0</v>
      </c>
      <c r="Q604" s="221">
        <v>0.0147</v>
      </c>
      <c r="R604" s="221">
        <f>Q604*H604</f>
        <v>0.0147</v>
      </c>
      <c r="S604" s="221">
        <v>0</v>
      </c>
      <c r="T604" s="222">
        <f>S604*H604</f>
        <v>0</v>
      </c>
      <c r="U604" s="38"/>
      <c r="V604" s="38"/>
      <c r="W604" s="38"/>
      <c r="X604" s="38"/>
      <c r="Y604" s="38"/>
      <c r="Z604" s="38"/>
      <c r="AA604" s="38"/>
      <c r="AB604" s="38"/>
      <c r="AC604" s="38"/>
      <c r="AD604" s="38"/>
      <c r="AE604" s="38"/>
      <c r="AR604" s="223" t="s">
        <v>228</v>
      </c>
      <c r="AT604" s="223" t="s">
        <v>352</v>
      </c>
      <c r="AU604" s="223" t="s">
        <v>82</v>
      </c>
      <c r="AY604" s="17" t="s">
        <v>351</v>
      </c>
      <c r="BE604" s="224">
        <f>IF(N604="základní",J604,0)</f>
        <v>0</v>
      </c>
      <c r="BF604" s="224">
        <f>IF(N604="snížená",J604,0)</f>
        <v>0</v>
      </c>
      <c r="BG604" s="224">
        <f>IF(N604="zákl. přenesená",J604,0)</f>
        <v>0</v>
      </c>
      <c r="BH604" s="224">
        <f>IF(N604="sníž. přenesená",J604,0)</f>
        <v>0</v>
      </c>
      <c r="BI604" s="224">
        <f>IF(N604="nulová",J604,0)</f>
        <v>0</v>
      </c>
      <c r="BJ604" s="17" t="s">
        <v>82</v>
      </c>
      <c r="BK604" s="224">
        <f>ROUND(I604*H604,2)</f>
        <v>0</v>
      </c>
      <c r="BL604" s="17" t="s">
        <v>228</v>
      </c>
      <c r="BM604" s="223" t="s">
        <v>3507</v>
      </c>
    </row>
    <row r="605" spans="1:51" s="12" customFormat="1" ht="12">
      <c r="A605" s="12"/>
      <c r="B605" s="225"/>
      <c r="C605" s="226"/>
      <c r="D605" s="227" t="s">
        <v>358</v>
      </c>
      <c r="E605" s="228" t="s">
        <v>28</v>
      </c>
      <c r="F605" s="229" t="s">
        <v>3508</v>
      </c>
      <c r="G605" s="226"/>
      <c r="H605" s="228" t="s">
        <v>28</v>
      </c>
      <c r="I605" s="230"/>
      <c r="J605" s="226"/>
      <c r="K605" s="226"/>
      <c r="L605" s="231"/>
      <c r="M605" s="232"/>
      <c r="N605" s="233"/>
      <c r="O605" s="233"/>
      <c r="P605" s="233"/>
      <c r="Q605" s="233"/>
      <c r="R605" s="233"/>
      <c r="S605" s="233"/>
      <c r="T605" s="234"/>
      <c r="U605" s="12"/>
      <c r="V605" s="12"/>
      <c r="W605" s="12"/>
      <c r="X605" s="12"/>
      <c r="Y605" s="12"/>
      <c r="Z605" s="12"/>
      <c r="AA605" s="12"/>
      <c r="AB605" s="12"/>
      <c r="AC605" s="12"/>
      <c r="AD605" s="12"/>
      <c r="AE605" s="12"/>
      <c r="AT605" s="235" t="s">
        <v>358</v>
      </c>
      <c r="AU605" s="235" t="s">
        <v>82</v>
      </c>
      <c r="AV605" s="12" t="s">
        <v>82</v>
      </c>
      <c r="AW605" s="12" t="s">
        <v>35</v>
      </c>
      <c r="AX605" s="12" t="s">
        <v>74</v>
      </c>
      <c r="AY605" s="235" t="s">
        <v>351</v>
      </c>
    </row>
    <row r="606" spans="1:51" s="13" customFormat="1" ht="12">
      <c r="A606" s="13"/>
      <c r="B606" s="236"/>
      <c r="C606" s="237"/>
      <c r="D606" s="227" t="s">
        <v>358</v>
      </c>
      <c r="E606" s="238" t="s">
        <v>2325</v>
      </c>
      <c r="F606" s="239" t="s">
        <v>3509</v>
      </c>
      <c r="G606" s="237"/>
      <c r="H606" s="240">
        <v>1</v>
      </c>
      <c r="I606" s="241"/>
      <c r="J606" s="237"/>
      <c r="K606" s="237"/>
      <c r="L606" s="242"/>
      <c r="M606" s="243"/>
      <c r="N606" s="244"/>
      <c r="O606" s="244"/>
      <c r="P606" s="244"/>
      <c r="Q606" s="244"/>
      <c r="R606" s="244"/>
      <c r="S606" s="244"/>
      <c r="T606" s="245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T606" s="246" t="s">
        <v>358</v>
      </c>
      <c r="AU606" s="246" t="s">
        <v>82</v>
      </c>
      <c r="AV606" s="13" t="s">
        <v>138</v>
      </c>
      <c r="AW606" s="13" t="s">
        <v>35</v>
      </c>
      <c r="AX606" s="13" t="s">
        <v>74</v>
      </c>
      <c r="AY606" s="246" t="s">
        <v>351</v>
      </c>
    </row>
    <row r="607" spans="1:51" s="13" customFormat="1" ht="12">
      <c r="A607" s="13"/>
      <c r="B607" s="236"/>
      <c r="C607" s="237"/>
      <c r="D607" s="227" t="s">
        <v>358</v>
      </c>
      <c r="E607" s="238" t="s">
        <v>3510</v>
      </c>
      <c r="F607" s="239" t="s">
        <v>3511</v>
      </c>
      <c r="G607" s="237"/>
      <c r="H607" s="240">
        <v>1</v>
      </c>
      <c r="I607" s="241"/>
      <c r="J607" s="237"/>
      <c r="K607" s="237"/>
      <c r="L607" s="242"/>
      <c r="M607" s="243"/>
      <c r="N607" s="244"/>
      <c r="O607" s="244"/>
      <c r="P607" s="244"/>
      <c r="Q607" s="244"/>
      <c r="R607" s="244"/>
      <c r="S607" s="244"/>
      <c r="T607" s="245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T607" s="246" t="s">
        <v>358</v>
      </c>
      <c r="AU607" s="246" t="s">
        <v>82</v>
      </c>
      <c r="AV607" s="13" t="s">
        <v>138</v>
      </c>
      <c r="AW607" s="13" t="s">
        <v>35</v>
      </c>
      <c r="AX607" s="13" t="s">
        <v>82</v>
      </c>
      <c r="AY607" s="246" t="s">
        <v>351</v>
      </c>
    </row>
    <row r="608" spans="1:65" s="2" customFormat="1" ht="16.5" customHeight="1">
      <c r="A608" s="38"/>
      <c r="B608" s="39"/>
      <c r="C608" s="212" t="s">
        <v>1140</v>
      </c>
      <c r="D608" s="212" t="s">
        <v>352</v>
      </c>
      <c r="E608" s="213" t="s">
        <v>3512</v>
      </c>
      <c r="F608" s="214" t="s">
        <v>3513</v>
      </c>
      <c r="G608" s="215" t="s">
        <v>1515</v>
      </c>
      <c r="H608" s="216">
        <v>1</v>
      </c>
      <c r="I608" s="217"/>
      <c r="J608" s="218">
        <f>ROUND(I608*H608,2)</f>
        <v>0</v>
      </c>
      <c r="K608" s="214" t="s">
        <v>28</v>
      </c>
      <c r="L608" s="44"/>
      <c r="M608" s="219" t="s">
        <v>28</v>
      </c>
      <c r="N608" s="220" t="s">
        <v>45</v>
      </c>
      <c r="O608" s="84"/>
      <c r="P608" s="221">
        <f>O608*H608</f>
        <v>0</v>
      </c>
      <c r="Q608" s="221">
        <v>9E-05</v>
      </c>
      <c r="R608" s="221">
        <f>Q608*H608</f>
        <v>9E-05</v>
      </c>
      <c r="S608" s="221">
        <v>0</v>
      </c>
      <c r="T608" s="222">
        <f>S608*H608</f>
        <v>0</v>
      </c>
      <c r="U608" s="38"/>
      <c r="V608" s="38"/>
      <c r="W608" s="38"/>
      <c r="X608" s="38"/>
      <c r="Y608" s="38"/>
      <c r="Z608" s="38"/>
      <c r="AA608" s="38"/>
      <c r="AB608" s="38"/>
      <c r="AC608" s="38"/>
      <c r="AD608" s="38"/>
      <c r="AE608" s="38"/>
      <c r="AR608" s="223" t="s">
        <v>228</v>
      </c>
      <c r="AT608" s="223" t="s">
        <v>352</v>
      </c>
      <c r="AU608" s="223" t="s">
        <v>82</v>
      </c>
      <c r="AY608" s="17" t="s">
        <v>351</v>
      </c>
      <c r="BE608" s="224">
        <f>IF(N608="základní",J608,0)</f>
        <v>0</v>
      </c>
      <c r="BF608" s="224">
        <f>IF(N608="snížená",J608,0)</f>
        <v>0</v>
      </c>
      <c r="BG608" s="224">
        <f>IF(N608="zákl. přenesená",J608,0)</f>
        <v>0</v>
      </c>
      <c r="BH608" s="224">
        <f>IF(N608="sníž. přenesená",J608,0)</f>
        <v>0</v>
      </c>
      <c r="BI608" s="224">
        <f>IF(N608="nulová",J608,0)</f>
        <v>0</v>
      </c>
      <c r="BJ608" s="17" t="s">
        <v>82</v>
      </c>
      <c r="BK608" s="224">
        <f>ROUND(I608*H608,2)</f>
        <v>0</v>
      </c>
      <c r="BL608" s="17" t="s">
        <v>228</v>
      </c>
      <c r="BM608" s="223" t="s">
        <v>3514</v>
      </c>
    </row>
    <row r="609" spans="1:51" s="12" customFormat="1" ht="12">
      <c r="A609" s="12"/>
      <c r="B609" s="225"/>
      <c r="C609" s="226"/>
      <c r="D609" s="227" t="s">
        <v>358</v>
      </c>
      <c r="E609" s="228" t="s">
        <v>28</v>
      </c>
      <c r="F609" s="229" t="s">
        <v>3515</v>
      </c>
      <c r="G609" s="226"/>
      <c r="H609" s="228" t="s">
        <v>28</v>
      </c>
      <c r="I609" s="230"/>
      <c r="J609" s="226"/>
      <c r="K609" s="226"/>
      <c r="L609" s="231"/>
      <c r="M609" s="232"/>
      <c r="N609" s="233"/>
      <c r="O609" s="233"/>
      <c r="P609" s="233"/>
      <c r="Q609" s="233"/>
      <c r="R609" s="233"/>
      <c r="S609" s="233"/>
      <c r="T609" s="234"/>
      <c r="U609" s="12"/>
      <c r="V609" s="12"/>
      <c r="W609" s="12"/>
      <c r="X609" s="12"/>
      <c r="Y609" s="12"/>
      <c r="Z609" s="12"/>
      <c r="AA609" s="12"/>
      <c r="AB609" s="12"/>
      <c r="AC609" s="12"/>
      <c r="AD609" s="12"/>
      <c r="AE609" s="12"/>
      <c r="AT609" s="235" t="s">
        <v>358</v>
      </c>
      <c r="AU609" s="235" t="s">
        <v>82</v>
      </c>
      <c r="AV609" s="12" t="s">
        <v>82</v>
      </c>
      <c r="AW609" s="12" t="s">
        <v>35</v>
      </c>
      <c r="AX609" s="12" t="s">
        <v>74</v>
      </c>
      <c r="AY609" s="235" t="s">
        <v>351</v>
      </c>
    </row>
    <row r="610" spans="1:51" s="13" customFormat="1" ht="12">
      <c r="A610" s="13"/>
      <c r="B610" s="236"/>
      <c r="C610" s="237"/>
      <c r="D610" s="227" t="s">
        <v>358</v>
      </c>
      <c r="E610" s="238" t="s">
        <v>2331</v>
      </c>
      <c r="F610" s="239" t="s">
        <v>3516</v>
      </c>
      <c r="G610" s="237"/>
      <c r="H610" s="240">
        <v>1</v>
      </c>
      <c r="I610" s="241"/>
      <c r="J610" s="237"/>
      <c r="K610" s="237"/>
      <c r="L610" s="242"/>
      <c r="M610" s="243"/>
      <c r="N610" s="244"/>
      <c r="O610" s="244"/>
      <c r="P610" s="244"/>
      <c r="Q610" s="244"/>
      <c r="R610" s="244"/>
      <c r="S610" s="244"/>
      <c r="T610" s="245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T610" s="246" t="s">
        <v>358</v>
      </c>
      <c r="AU610" s="246" t="s">
        <v>82</v>
      </c>
      <c r="AV610" s="13" t="s">
        <v>138</v>
      </c>
      <c r="AW610" s="13" t="s">
        <v>35</v>
      </c>
      <c r="AX610" s="13" t="s">
        <v>74</v>
      </c>
      <c r="AY610" s="246" t="s">
        <v>351</v>
      </c>
    </row>
    <row r="611" spans="1:51" s="13" customFormat="1" ht="12">
      <c r="A611" s="13"/>
      <c r="B611" s="236"/>
      <c r="C611" s="237"/>
      <c r="D611" s="227" t="s">
        <v>358</v>
      </c>
      <c r="E611" s="238" t="s">
        <v>219</v>
      </c>
      <c r="F611" s="239" t="s">
        <v>3517</v>
      </c>
      <c r="G611" s="237"/>
      <c r="H611" s="240">
        <v>1</v>
      </c>
      <c r="I611" s="241"/>
      <c r="J611" s="237"/>
      <c r="K611" s="237"/>
      <c r="L611" s="242"/>
      <c r="M611" s="243"/>
      <c r="N611" s="244"/>
      <c r="O611" s="244"/>
      <c r="P611" s="244"/>
      <c r="Q611" s="244"/>
      <c r="R611" s="244"/>
      <c r="S611" s="244"/>
      <c r="T611" s="245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T611" s="246" t="s">
        <v>358</v>
      </c>
      <c r="AU611" s="246" t="s">
        <v>82</v>
      </c>
      <c r="AV611" s="13" t="s">
        <v>138</v>
      </c>
      <c r="AW611" s="13" t="s">
        <v>35</v>
      </c>
      <c r="AX611" s="13" t="s">
        <v>82</v>
      </c>
      <c r="AY611" s="246" t="s">
        <v>351</v>
      </c>
    </row>
    <row r="612" spans="1:65" s="2" customFormat="1" ht="16.5" customHeight="1">
      <c r="A612" s="38"/>
      <c r="B612" s="39"/>
      <c r="C612" s="247" t="s">
        <v>1147</v>
      </c>
      <c r="D612" s="247" t="s">
        <v>612</v>
      </c>
      <c r="E612" s="248" t="s">
        <v>3518</v>
      </c>
      <c r="F612" s="249" t="s">
        <v>3519</v>
      </c>
      <c r="G612" s="250" t="s">
        <v>534</v>
      </c>
      <c r="H612" s="251">
        <v>1</v>
      </c>
      <c r="I612" s="252"/>
      <c r="J612" s="253">
        <f>ROUND(I612*H612,2)</f>
        <v>0</v>
      </c>
      <c r="K612" s="249" t="s">
        <v>28</v>
      </c>
      <c r="L612" s="254"/>
      <c r="M612" s="255" t="s">
        <v>28</v>
      </c>
      <c r="N612" s="256" t="s">
        <v>45</v>
      </c>
      <c r="O612" s="84"/>
      <c r="P612" s="221">
        <f>O612*H612</f>
        <v>0</v>
      </c>
      <c r="Q612" s="221">
        <v>0.0002</v>
      </c>
      <c r="R612" s="221">
        <f>Q612*H612</f>
        <v>0.0002</v>
      </c>
      <c r="S612" s="221">
        <v>0</v>
      </c>
      <c r="T612" s="222">
        <f>S612*H612</f>
        <v>0</v>
      </c>
      <c r="U612" s="38"/>
      <c r="V612" s="38"/>
      <c r="W612" s="38"/>
      <c r="X612" s="38"/>
      <c r="Y612" s="38"/>
      <c r="Z612" s="38"/>
      <c r="AA612" s="38"/>
      <c r="AB612" s="38"/>
      <c r="AC612" s="38"/>
      <c r="AD612" s="38"/>
      <c r="AE612" s="38"/>
      <c r="AR612" s="223" t="s">
        <v>405</v>
      </c>
      <c r="AT612" s="223" t="s">
        <v>612</v>
      </c>
      <c r="AU612" s="223" t="s">
        <v>82</v>
      </c>
      <c r="AY612" s="17" t="s">
        <v>351</v>
      </c>
      <c r="BE612" s="224">
        <f>IF(N612="základní",J612,0)</f>
        <v>0</v>
      </c>
      <c r="BF612" s="224">
        <f>IF(N612="snížená",J612,0)</f>
        <v>0</v>
      </c>
      <c r="BG612" s="224">
        <f>IF(N612="zákl. přenesená",J612,0)</f>
        <v>0</v>
      </c>
      <c r="BH612" s="224">
        <f>IF(N612="sníž. přenesená",J612,0)</f>
        <v>0</v>
      </c>
      <c r="BI612" s="224">
        <f>IF(N612="nulová",J612,0)</f>
        <v>0</v>
      </c>
      <c r="BJ612" s="17" t="s">
        <v>82</v>
      </c>
      <c r="BK612" s="224">
        <f>ROUND(I612*H612,2)</f>
        <v>0</v>
      </c>
      <c r="BL612" s="17" t="s">
        <v>228</v>
      </c>
      <c r="BM612" s="223" t="s">
        <v>3520</v>
      </c>
    </row>
    <row r="613" spans="1:51" s="12" customFormat="1" ht="12">
      <c r="A613" s="12"/>
      <c r="B613" s="225"/>
      <c r="C613" s="226"/>
      <c r="D613" s="227" t="s">
        <v>358</v>
      </c>
      <c r="E613" s="228" t="s">
        <v>28</v>
      </c>
      <c r="F613" s="229" t="s">
        <v>3521</v>
      </c>
      <c r="G613" s="226"/>
      <c r="H613" s="228" t="s">
        <v>28</v>
      </c>
      <c r="I613" s="230"/>
      <c r="J613" s="226"/>
      <c r="K613" s="226"/>
      <c r="L613" s="231"/>
      <c r="M613" s="232"/>
      <c r="N613" s="233"/>
      <c r="O613" s="233"/>
      <c r="P613" s="233"/>
      <c r="Q613" s="233"/>
      <c r="R613" s="233"/>
      <c r="S613" s="233"/>
      <c r="T613" s="234"/>
      <c r="U613" s="12"/>
      <c r="V613" s="12"/>
      <c r="W613" s="12"/>
      <c r="X613" s="12"/>
      <c r="Y613" s="12"/>
      <c r="Z613" s="12"/>
      <c r="AA613" s="12"/>
      <c r="AB613" s="12"/>
      <c r="AC613" s="12"/>
      <c r="AD613" s="12"/>
      <c r="AE613" s="12"/>
      <c r="AT613" s="235" t="s">
        <v>358</v>
      </c>
      <c r="AU613" s="235" t="s">
        <v>82</v>
      </c>
      <c r="AV613" s="12" t="s">
        <v>82</v>
      </c>
      <c r="AW613" s="12" t="s">
        <v>35</v>
      </c>
      <c r="AX613" s="12" t="s">
        <v>74</v>
      </c>
      <c r="AY613" s="235" t="s">
        <v>351</v>
      </c>
    </row>
    <row r="614" spans="1:51" s="13" customFormat="1" ht="12">
      <c r="A614" s="13"/>
      <c r="B614" s="236"/>
      <c r="C614" s="237"/>
      <c r="D614" s="227" t="s">
        <v>358</v>
      </c>
      <c r="E614" s="238" t="s">
        <v>2339</v>
      </c>
      <c r="F614" s="239" t="s">
        <v>3516</v>
      </c>
      <c r="G614" s="237"/>
      <c r="H614" s="240">
        <v>1</v>
      </c>
      <c r="I614" s="241"/>
      <c r="J614" s="237"/>
      <c r="K614" s="237"/>
      <c r="L614" s="242"/>
      <c r="M614" s="243"/>
      <c r="N614" s="244"/>
      <c r="O614" s="244"/>
      <c r="P614" s="244"/>
      <c r="Q614" s="244"/>
      <c r="R614" s="244"/>
      <c r="S614" s="244"/>
      <c r="T614" s="245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T614" s="246" t="s">
        <v>358</v>
      </c>
      <c r="AU614" s="246" t="s">
        <v>82</v>
      </c>
      <c r="AV614" s="13" t="s">
        <v>138</v>
      </c>
      <c r="AW614" s="13" t="s">
        <v>35</v>
      </c>
      <c r="AX614" s="13" t="s">
        <v>74</v>
      </c>
      <c r="AY614" s="246" t="s">
        <v>351</v>
      </c>
    </row>
    <row r="615" spans="1:51" s="13" customFormat="1" ht="12">
      <c r="A615" s="13"/>
      <c r="B615" s="236"/>
      <c r="C615" s="237"/>
      <c r="D615" s="227" t="s">
        <v>358</v>
      </c>
      <c r="E615" s="238" t="s">
        <v>3522</v>
      </c>
      <c r="F615" s="239" t="s">
        <v>3523</v>
      </c>
      <c r="G615" s="237"/>
      <c r="H615" s="240">
        <v>1</v>
      </c>
      <c r="I615" s="241"/>
      <c r="J615" s="237"/>
      <c r="K615" s="237"/>
      <c r="L615" s="242"/>
      <c r="M615" s="243"/>
      <c r="N615" s="244"/>
      <c r="O615" s="244"/>
      <c r="P615" s="244"/>
      <c r="Q615" s="244"/>
      <c r="R615" s="244"/>
      <c r="S615" s="244"/>
      <c r="T615" s="245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T615" s="246" t="s">
        <v>358</v>
      </c>
      <c r="AU615" s="246" t="s">
        <v>82</v>
      </c>
      <c r="AV615" s="13" t="s">
        <v>138</v>
      </c>
      <c r="AW615" s="13" t="s">
        <v>35</v>
      </c>
      <c r="AX615" s="13" t="s">
        <v>82</v>
      </c>
      <c r="AY615" s="246" t="s">
        <v>351</v>
      </c>
    </row>
    <row r="616" spans="1:65" s="2" customFormat="1" ht="16.5" customHeight="1">
      <c r="A616" s="38"/>
      <c r="B616" s="39"/>
      <c r="C616" s="212" t="s">
        <v>1152</v>
      </c>
      <c r="D616" s="212" t="s">
        <v>352</v>
      </c>
      <c r="E616" s="213" t="s">
        <v>3524</v>
      </c>
      <c r="F616" s="214" t="s">
        <v>3525</v>
      </c>
      <c r="G616" s="215" t="s">
        <v>1515</v>
      </c>
      <c r="H616" s="216">
        <v>1</v>
      </c>
      <c r="I616" s="217"/>
      <c r="J616" s="218">
        <f>ROUND(I616*H616,2)</f>
        <v>0</v>
      </c>
      <c r="K616" s="214" t="s">
        <v>28</v>
      </c>
      <c r="L616" s="44"/>
      <c r="M616" s="219" t="s">
        <v>28</v>
      </c>
      <c r="N616" s="220" t="s">
        <v>45</v>
      </c>
      <c r="O616" s="84"/>
      <c r="P616" s="221">
        <f>O616*H616</f>
        <v>0</v>
      </c>
      <c r="Q616" s="221">
        <v>9E-05</v>
      </c>
      <c r="R616" s="221">
        <f>Q616*H616</f>
        <v>9E-05</v>
      </c>
      <c r="S616" s="221">
        <v>0</v>
      </c>
      <c r="T616" s="222">
        <f>S616*H616</f>
        <v>0</v>
      </c>
      <c r="U616" s="38"/>
      <c r="V616" s="38"/>
      <c r="W616" s="38"/>
      <c r="X616" s="38"/>
      <c r="Y616" s="38"/>
      <c r="Z616" s="38"/>
      <c r="AA616" s="38"/>
      <c r="AB616" s="38"/>
      <c r="AC616" s="38"/>
      <c r="AD616" s="38"/>
      <c r="AE616" s="38"/>
      <c r="AR616" s="223" t="s">
        <v>228</v>
      </c>
      <c r="AT616" s="223" t="s">
        <v>352</v>
      </c>
      <c r="AU616" s="223" t="s">
        <v>82</v>
      </c>
      <c r="AY616" s="17" t="s">
        <v>351</v>
      </c>
      <c r="BE616" s="224">
        <f>IF(N616="základní",J616,0)</f>
        <v>0</v>
      </c>
      <c r="BF616" s="224">
        <f>IF(N616="snížená",J616,0)</f>
        <v>0</v>
      </c>
      <c r="BG616" s="224">
        <f>IF(N616="zákl. přenesená",J616,0)</f>
        <v>0</v>
      </c>
      <c r="BH616" s="224">
        <f>IF(N616="sníž. přenesená",J616,0)</f>
        <v>0</v>
      </c>
      <c r="BI616" s="224">
        <f>IF(N616="nulová",J616,0)</f>
        <v>0</v>
      </c>
      <c r="BJ616" s="17" t="s">
        <v>82</v>
      </c>
      <c r="BK616" s="224">
        <f>ROUND(I616*H616,2)</f>
        <v>0</v>
      </c>
      <c r="BL616" s="17" t="s">
        <v>228</v>
      </c>
      <c r="BM616" s="223" t="s">
        <v>3526</v>
      </c>
    </row>
    <row r="617" spans="1:51" s="12" customFormat="1" ht="12">
      <c r="A617" s="12"/>
      <c r="B617" s="225"/>
      <c r="C617" s="226"/>
      <c r="D617" s="227" t="s">
        <v>358</v>
      </c>
      <c r="E617" s="228" t="s">
        <v>28</v>
      </c>
      <c r="F617" s="229" t="s">
        <v>3527</v>
      </c>
      <c r="G617" s="226"/>
      <c r="H617" s="228" t="s">
        <v>28</v>
      </c>
      <c r="I617" s="230"/>
      <c r="J617" s="226"/>
      <c r="K617" s="226"/>
      <c r="L617" s="231"/>
      <c r="M617" s="232"/>
      <c r="N617" s="233"/>
      <c r="O617" s="233"/>
      <c r="P617" s="233"/>
      <c r="Q617" s="233"/>
      <c r="R617" s="233"/>
      <c r="S617" s="233"/>
      <c r="T617" s="234"/>
      <c r="U617" s="12"/>
      <c r="V617" s="12"/>
      <c r="W617" s="12"/>
      <c r="X617" s="12"/>
      <c r="Y617" s="12"/>
      <c r="Z617" s="12"/>
      <c r="AA617" s="12"/>
      <c r="AB617" s="12"/>
      <c r="AC617" s="12"/>
      <c r="AD617" s="12"/>
      <c r="AE617" s="12"/>
      <c r="AT617" s="235" t="s">
        <v>358</v>
      </c>
      <c r="AU617" s="235" t="s">
        <v>82</v>
      </c>
      <c r="AV617" s="12" t="s">
        <v>82</v>
      </c>
      <c r="AW617" s="12" t="s">
        <v>35</v>
      </c>
      <c r="AX617" s="12" t="s">
        <v>74</v>
      </c>
      <c r="AY617" s="235" t="s">
        <v>351</v>
      </c>
    </row>
    <row r="618" spans="1:51" s="13" customFormat="1" ht="12">
      <c r="A618" s="13"/>
      <c r="B618" s="236"/>
      <c r="C618" s="237"/>
      <c r="D618" s="227" t="s">
        <v>358</v>
      </c>
      <c r="E618" s="238" t="s">
        <v>2346</v>
      </c>
      <c r="F618" s="239" t="s">
        <v>3528</v>
      </c>
      <c r="G618" s="237"/>
      <c r="H618" s="240">
        <v>1</v>
      </c>
      <c r="I618" s="241"/>
      <c r="J618" s="237"/>
      <c r="K618" s="237"/>
      <c r="L618" s="242"/>
      <c r="M618" s="243"/>
      <c r="N618" s="244"/>
      <c r="O618" s="244"/>
      <c r="P618" s="244"/>
      <c r="Q618" s="244"/>
      <c r="R618" s="244"/>
      <c r="S618" s="244"/>
      <c r="T618" s="245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T618" s="246" t="s">
        <v>358</v>
      </c>
      <c r="AU618" s="246" t="s">
        <v>82</v>
      </c>
      <c r="AV618" s="13" t="s">
        <v>138</v>
      </c>
      <c r="AW618" s="13" t="s">
        <v>35</v>
      </c>
      <c r="AX618" s="13" t="s">
        <v>74</v>
      </c>
      <c r="AY618" s="246" t="s">
        <v>351</v>
      </c>
    </row>
    <row r="619" spans="1:51" s="13" customFormat="1" ht="12">
      <c r="A619" s="13"/>
      <c r="B619" s="236"/>
      <c r="C619" s="237"/>
      <c r="D619" s="227" t="s">
        <v>358</v>
      </c>
      <c r="E619" s="238" t="s">
        <v>221</v>
      </c>
      <c r="F619" s="239" t="s">
        <v>3529</v>
      </c>
      <c r="G619" s="237"/>
      <c r="H619" s="240">
        <v>1</v>
      </c>
      <c r="I619" s="241"/>
      <c r="J619" s="237"/>
      <c r="K619" s="237"/>
      <c r="L619" s="242"/>
      <c r="M619" s="243"/>
      <c r="N619" s="244"/>
      <c r="O619" s="244"/>
      <c r="P619" s="244"/>
      <c r="Q619" s="244"/>
      <c r="R619" s="244"/>
      <c r="S619" s="244"/>
      <c r="T619" s="245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T619" s="246" t="s">
        <v>358</v>
      </c>
      <c r="AU619" s="246" t="s">
        <v>82</v>
      </c>
      <c r="AV619" s="13" t="s">
        <v>138</v>
      </c>
      <c r="AW619" s="13" t="s">
        <v>35</v>
      </c>
      <c r="AX619" s="13" t="s">
        <v>82</v>
      </c>
      <c r="AY619" s="246" t="s">
        <v>351</v>
      </c>
    </row>
    <row r="620" spans="1:65" s="2" customFormat="1" ht="16.5" customHeight="1">
      <c r="A620" s="38"/>
      <c r="B620" s="39"/>
      <c r="C620" s="212" t="s">
        <v>1157</v>
      </c>
      <c r="D620" s="212" t="s">
        <v>352</v>
      </c>
      <c r="E620" s="213" t="s">
        <v>3530</v>
      </c>
      <c r="F620" s="214" t="s">
        <v>3531</v>
      </c>
      <c r="G620" s="215" t="s">
        <v>1515</v>
      </c>
      <c r="H620" s="216">
        <v>6</v>
      </c>
      <c r="I620" s="217"/>
      <c r="J620" s="218">
        <f>ROUND(I620*H620,2)</f>
        <v>0</v>
      </c>
      <c r="K620" s="214" t="s">
        <v>28</v>
      </c>
      <c r="L620" s="44"/>
      <c r="M620" s="219" t="s">
        <v>28</v>
      </c>
      <c r="N620" s="220" t="s">
        <v>45</v>
      </c>
      <c r="O620" s="84"/>
      <c r="P620" s="221">
        <f>O620*H620</f>
        <v>0</v>
      </c>
      <c r="Q620" s="221">
        <v>9E-05</v>
      </c>
      <c r="R620" s="221">
        <f>Q620*H620</f>
        <v>0.00054</v>
      </c>
      <c r="S620" s="221">
        <v>0</v>
      </c>
      <c r="T620" s="222">
        <f>S620*H620</f>
        <v>0</v>
      </c>
      <c r="U620" s="38"/>
      <c r="V620" s="38"/>
      <c r="W620" s="38"/>
      <c r="X620" s="38"/>
      <c r="Y620" s="38"/>
      <c r="Z620" s="38"/>
      <c r="AA620" s="38"/>
      <c r="AB620" s="38"/>
      <c r="AC620" s="38"/>
      <c r="AD620" s="38"/>
      <c r="AE620" s="38"/>
      <c r="AR620" s="223" t="s">
        <v>228</v>
      </c>
      <c r="AT620" s="223" t="s">
        <v>352</v>
      </c>
      <c r="AU620" s="223" t="s">
        <v>82</v>
      </c>
      <c r="AY620" s="17" t="s">
        <v>351</v>
      </c>
      <c r="BE620" s="224">
        <f>IF(N620="základní",J620,0)</f>
        <v>0</v>
      </c>
      <c r="BF620" s="224">
        <f>IF(N620="snížená",J620,0)</f>
        <v>0</v>
      </c>
      <c r="BG620" s="224">
        <f>IF(N620="zákl. přenesená",J620,0)</f>
        <v>0</v>
      </c>
      <c r="BH620" s="224">
        <f>IF(N620="sníž. přenesená",J620,0)</f>
        <v>0</v>
      </c>
      <c r="BI620" s="224">
        <f>IF(N620="nulová",J620,0)</f>
        <v>0</v>
      </c>
      <c r="BJ620" s="17" t="s">
        <v>82</v>
      </c>
      <c r="BK620" s="224">
        <f>ROUND(I620*H620,2)</f>
        <v>0</v>
      </c>
      <c r="BL620" s="17" t="s">
        <v>228</v>
      </c>
      <c r="BM620" s="223" t="s">
        <v>3532</v>
      </c>
    </row>
    <row r="621" spans="1:51" s="12" customFormat="1" ht="12">
      <c r="A621" s="12"/>
      <c r="B621" s="225"/>
      <c r="C621" s="226"/>
      <c r="D621" s="227" t="s">
        <v>358</v>
      </c>
      <c r="E621" s="228" t="s">
        <v>28</v>
      </c>
      <c r="F621" s="229" t="s">
        <v>3533</v>
      </c>
      <c r="G621" s="226"/>
      <c r="H621" s="228" t="s">
        <v>28</v>
      </c>
      <c r="I621" s="230"/>
      <c r="J621" s="226"/>
      <c r="K621" s="226"/>
      <c r="L621" s="231"/>
      <c r="M621" s="232"/>
      <c r="N621" s="233"/>
      <c r="O621" s="233"/>
      <c r="P621" s="233"/>
      <c r="Q621" s="233"/>
      <c r="R621" s="233"/>
      <c r="S621" s="233"/>
      <c r="T621" s="234"/>
      <c r="U621" s="12"/>
      <c r="V621" s="12"/>
      <c r="W621" s="12"/>
      <c r="X621" s="12"/>
      <c r="Y621" s="12"/>
      <c r="Z621" s="12"/>
      <c r="AA621" s="12"/>
      <c r="AB621" s="12"/>
      <c r="AC621" s="12"/>
      <c r="AD621" s="12"/>
      <c r="AE621" s="12"/>
      <c r="AT621" s="235" t="s">
        <v>358</v>
      </c>
      <c r="AU621" s="235" t="s">
        <v>82</v>
      </c>
      <c r="AV621" s="12" t="s">
        <v>82</v>
      </c>
      <c r="AW621" s="12" t="s">
        <v>35</v>
      </c>
      <c r="AX621" s="12" t="s">
        <v>74</v>
      </c>
      <c r="AY621" s="235" t="s">
        <v>351</v>
      </c>
    </row>
    <row r="622" spans="1:51" s="13" customFormat="1" ht="12">
      <c r="A622" s="13"/>
      <c r="B622" s="236"/>
      <c r="C622" s="237"/>
      <c r="D622" s="227" t="s">
        <v>358</v>
      </c>
      <c r="E622" s="238" t="s">
        <v>2354</v>
      </c>
      <c r="F622" s="239" t="s">
        <v>3534</v>
      </c>
      <c r="G622" s="237"/>
      <c r="H622" s="240">
        <v>2</v>
      </c>
      <c r="I622" s="241"/>
      <c r="J622" s="237"/>
      <c r="K622" s="237"/>
      <c r="L622" s="242"/>
      <c r="M622" s="243"/>
      <c r="N622" s="244"/>
      <c r="O622" s="244"/>
      <c r="P622" s="244"/>
      <c r="Q622" s="244"/>
      <c r="R622" s="244"/>
      <c r="S622" s="244"/>
      <c r="T622" s="245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T622" s="246" t="s">
        <v>358</v>
      </c>
      <c r="AU622" s="246" t="s">
        <v>82</v>
      </c>
      <c r="AV622" s="13" t="s">
        <v>138</v>
      </c>
      <c r="AW622" s="13" t="s">
        <v>35</v>
      </c>
      <c r="AX622" s="13" t="s">
        <v>74</v>
      </c>
      <c r="AY622" s="246" t="s">
        <v>351</v>
      </c>
    </row>
    <row r="623" spans="1:51" s="13" customFormat="1" ht="12">
      <c r="A623" s="13"/>
      <c r="B623" s="236"/>
      <c r="C623" s="237"/>
      <c r="D623" s="227" t="s">
        <v>358</v>
      </c>
      <c r="E623" s="238" t="s">
        <v>2823</v>
      </c>
      <c r="F623" s="239" t="s">
        <v>3535</v>
      </c>
      <c r="G623" s="237"/>
      <c r="H623" s="240">
        <v>4</v>
      </c>
      <c r="I623" s="241"/>
      <c r="J623" s="237"/>
      <c r="K623" s="237"/>
      <c r="L623" s="242"/>
      <c r="M623" s="243"/>
      <c r="N623" s="244"/>
      <c r="O623" s="244"/>
      <c r="P623" s="244"/>
      <c r="Q623" s="244"/>
      <c r="R623" s="244"/>
      <c r="S623" s="244"/>
      <c r="T623" s="245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T623" s="246" t="s">
        <v>358</v>
      </c>
      <c r="AU623" s="246" t="s">
        <v>82</v>
      </c>
      <c r="AV623" s="13" t="s">
        <v>138</v>
      </c>
      <c r="AW623" s="13" t="s">
        <v>35</v>
      </c>
      <c r="AX623" s="13" t="s">
        <v>74</v>
      </c>
      <c r="AY623" s="246" t="s">
        <v>351</v>
      </c>
    </row>
    <row r="624" spans="1:51" s="13" customFormat="1" ht="12">
      <c r="A624" s="13"/>
      <c r="B624" s="236"/>
      <c r="C624" s="237"/>
      <c r="D624" s="227" t="s">
        <v>358</v>
      </c>
      <c r="E624" s="238" t="s">
        <v>3536</v>
      </c>
      <c r="F624" s="239" t="s">
        <v>3537</v>
      </c>
      <c r="G624" s="237"/>
      <c r="H624" s="240">
        <v>6</v>
      </c>
      <c r="I624" s="241"/>
      <c r="J624" s="237"/>
      <c r="K624" s="237"/>
      <c r="L624" s="242"/>
      <c r="M624" s="243"/>
      <c r="N624" s="244"/>
      <c r="O624" s="244"/>
      <c r="P624" s="244"/>
      <c r="Q624" s="244"/>
      <c r="R624" s="244"/>
      <c r="S624" s="244"/>
      <c r="T624" s="245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T624" s="246" t="s">
        <v>358</v>
      </c>
      <c r="AU624" s="246" t="s">
        <v>82</v>
      </c>
      <c r="AV624" s="13" t="s">
        <v>138</v>
      </c>
      <c r="AW624" s="13" t="s">
        <v>35</v>
      </c>
      <c r="AX624" s="13" t="s">
        <v>82</v>
      </c>
      <c r="AY624" s="246" t="s">
        <v>351</v>
      </c>
    </row>
    <row r="625" spans="1:65" s="2" customFormat="1" ht="16.5" customHeight="1">
      <c r="A625" s="38"/>
      <c r="B625" s="39"/>
      <c r="C625" s="247" t="s">
        <v>1163</v>
      </c>
      <c r="D625" s="247" t="s">
        <v>612</v>
      </c>
      <c r="E625" s="248" t="s">
        <v>3538</v>
      </c>
      <c r="F625" s="249" t="s">
        <v>3539</v>
      </c>
      <c r="G625" s="250" t="s">
        <v>534</v>
      </c>
      <c r="H625" s="251">
        <v>7</v>
      </c>
      <c r="I625" s="252"/>
      <c r="J625" s="253">
        <f>ROUND(I625*H625,2)</f>
        <v>0</v>
      </c>
      <c r="K625" s="249" t="s">
        <v>28</v>
      </c>
      <c r="L625" s="254"/>
      <c r="M625" s="255" t="s">
        <v>28</v>
      </c>
      <c r="N625" s="256" t="s">
        <v>45</v>
      </c>
      <c r="O625" s="84"/>
      <c r="P625" s="221">
        <f>O625*H625</f>
        <v>0</v>
      </c>
      <c r="Q625" s="221">
        <v>0.0005</v>
      </c>
      <c r="R625" s="221">
        <f>Q625*H625</f>
        <v>0.0035</v>
      </c>
      <c r="S625" s="221">
        <v>0</v>
      </c>
      <c r="T625" s="222">
        <f>S625*H625</f>
        <v>0</v>
      </c>
      <c r="U625" s="38"/>
      <c r="V625" s="38"/>
      <c r="W625" s="38"/>
      <c r="X625" s="38"/>
      <c r="Y625" s="38"/>
      <c r="Z625" s="38"/>
      <c r="AA625" s="38"/>
      <c r="AB625" s="38"/>
      <c r="AC625" s="38"/>
      <c r="AD625" s="38"/>
      <c r="AE625" s="38"/>
      <c r="AR625" s="223" t="s">
        <v>405</v>
      </c>
      <c r="AT625" s="223" t="s">
        <v>612</v>
      </c>
      <c r="AU625" s="223" t="s">
        <v>82</v>
      </c>
      <c r="AY625" s="17" t="s">
        <v>351</v>
      </c>
      <c r="BE625" s="224">
        <f>IF(N625="základní",J625,0)</f>
        <v>0</v>
      </c>
      <c r="BF625" s="224">
        <f>IF(N625="snížená",J625,0)</f>
        <v>0</v>
      </c>
      <c r="BG625" s="224">
        <f>IF(N625="zákl. přenesená",J625,0)</f>
        <v>0</v>
      </c>
      <c r="BH625" s="224">
        <f>IF(N625="sníž. přenesená",J625,0)</f>
        <v>0</v>
      </c>
      <c r="BI625" s="224">
        <f>IF(N625="nulová",J625,0)</f>
        <v>0</v>
      </c>
      <c r="BJ625" s="17" t="s">
        <v>82</v>
      </c>
      <c r="BK625" s="224">
        <f>ROUND(I625*H625,2)</f>
        <v>0</v>
      </c>
      <c r="BL625" s="17" t="s">
        <v>228</v>
      </c>
      <c r="BM625" s="223" t="s">
        <v>3540</v>
      </c>
    </row>
    <row r="626" spans="1:51" s="12" customFormat="1" ht="12">
      <c r="A626" s="12"/>
      <c r="B626" s="225"/>
      <c r="C626" s="226"/>
      <c r="D626" s="227" t="s">
        <v>358</v>
      </c>
      <c r="E626" s="228" t="s">
        <v>28</v>
      </c>
      <c r="F626" s="229" t="s">
        <v>3541</v>
      </c>
      <c r="G626" s="226"/>
      <c r="H626" s="228" t="s">
        <v>28</v>
      </c>
      <c r="I626" s="230"/>
      <c r="J626" s="226"/>
      <c r="K626" s="226"/>
      <c r="L626" s="231"/>
      <c r="M626" s="232"/>
      <c r="N626" s="233"/>
      <c r="O626" s="233"/>
      <c r="P626" s="233"/>
      <c r="Q626" s="233"/>
      <c r="R626" s="233"/>
      <c r="S626" s="233"/>
      <c r="T626" s="234"/>
      <c r="U626" s="12"/>
      <c r="V626" s="12"/>
      <c r="W626" s="12"/>
      <c r="X626" s="12"/>
      <c r="Y626" s="12"/>
      <c r="Z626" s="12"/>
      <c r="AA626" s="12"/>
      <c r="AB626" s="12"/>
      <c r="AC626" s="12"/>
      <c r="AD626" s="12"/>
      <c r="AE626" s="12"/>
      <c r="AT626" s="235" t="s">
        <v>358</v>
      </c>
      <c r="AU626" s="235" t="s">
        <v>82</v>
      </c>
      <c r="AV626" s="12" t="s">
        <v>82</v>
      </c>
      <c r="AW626" s="12" t="s">
        <v>35</v>
      </c>
      <c r="AX626" s="12" t="s">
        <v>74</v>
      </c>
      <c r="AY626" s="235" t="s">
        <v>351</v>
      </c>
    </row>
    <row r="627" spans="1:51" s="13" customFormat="1" ht="12">
      <c r="A627" s="13"/>
      <c r="B627" s="236"/>
      <c r="C627" s="237"/>
      <c r="D627" s="227" t="s">
        <v>358</v>
      </c>
      <c r="E627" s="238" t="s">
        <v>2359</v>
      </c>
      <c r="F627" s="239" t="s">
        <v>3542</v>
      </c>
      <c r="G627" s="237"/>
      <c r="H627" s="240">
        <v>3</v>
      </c>
      <c r="I627" s="241"/>
      <c r="J627" s="237"/>
      <c r="K627" s="237"/>
      <c r="L627" s="242"/>
      <c r="M627" s="243"/>
      <c r="N627" s="244"/>
      <c r="O627" s="244"/>
      <c r="P627" s="244"/>
      <c r="Q627" s="244"/>
      <c r="R627" s="244"/>
      <c r="S627" s="244"/>
      <c r="T627" s="245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T627" s="246" t="s">
        <v>358</v>
      </c>
      <c r="AU627" s="246" t="s">
        <v>82</v>
      </c>
      <c r="AV627" s="13" t="s">
        <v>138</v>
      </c>
      <c r="AW627" s="13" t="s">
        <v>35</v>
      </c>
      <c r="AX627" s="13" t="s">
        <v>74</v>
      </c>
      <c r="AY627" s="246" t="s">
        <v>351</v>
      </c>
    </row>
    <row r="628" spans="1:51" s="13" customFormat="1" ht="12">
      <c r="A628" s="13"/>
      <c r="B628" s="236"/>
      <c r="C628" s="237"/>
      <c r="D628" s="227" t="s">
        <v>358</v>
      </c>
      <c r="E628" s="238" t="s">
        <v>2826</v>
      </c>
      <c r="F628" s="239" t="s">
        <v>3543</v>
      </c>
      <c r="G628" s="237"/>
      <c r="H628" s="240">
        <v>4</v>
      </c>
      <c r="I628" s="241"/>
      <c r="J628" s="237"/>
      <c r="K628" s="237"/>
      <c r="L628" s="242"/>
      <c r="M628" s="243"/>
      <c r="N628" s="244"/>
      <c r="O628" s="244"/>
      <c r="P628" s="244"/>
      <c r="Q628" s="244"/>
      <c r="R628" s="244"/>
      <c r="S628" s="244"/>
      <c r="T628" s="245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T628" s="246" t="s">
        <v>358</v>
      </c>
      <c r="AU628" s="246" t="s">
        <v>82</v>
      </c>
      <c r="AV628" s="13" t="s">
        <v>138</v>
      </c>
      <c r="AW628" s="13" t="s">
        <v>35</v>
      </c>
      <c r="AX628" s="13" t="s">
        <v>74</v>
      </c>
      <c r="AY628" s="246" t="s">
        <v>351</v>
      </c>
    </row>
    <row r="629" spans="1:51" s="13" customFormat="1" ht="12">
      <c r="A629" s="13"/>
      <c r="B629" s="236"/>
      <c r="C629" s="237"/>
      <c r="D629" s="227" t="s">
        <v>358</v>
      </c>
      <c r="E629" s="238" t="s">
        <v>3544</v>
      </c>
      <c r="F629" s="239" t="s">
        <v>3545</v>
      </c>
      <c r="G629" s="237"/>
      <c r="H629" s="240">
        <v>7</v>
      </c>
      <c r="I629" s="241"/>
      <c r="J629" s="237"/>
      <c r="K629" s="237"/>
      <c r="L629" s="242"/>
      <c r="M629" s="243"/>
      <c r="N629" s="244"/>
      <c r="O629" s="244"/>
      <c r="P629" s="244"/>
      <c r="Q629" s="244"/>
      <c r="R629" s="244"/>
      <c r="S629" s="244"/>
      <c r="T629" s="245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T629" s="246" t="s">
        <v>358</v>
      </c>
      <c r="AU629" s="246" t="s">
        <v>82</v>
      </c>
      <c r="AV629" s="13" t="s">
        <v>138</v>
      </c>
      <c r="AW629" s="13" t="s">
        <v>35</v>
      </c>
      <c r="AX629" s="13" t="s">
        <v>82</v>
      </c>
      <c r="AY629" s="246" t="s">
        <v>351</v>
      </c>
    </row>
    <row r="630" spans="1:65" s="2" customFormat="1" ht="16.5" customHeight="1">
      <c r="A630" s="38"/>
      <c r="B630" s="39"/>
      <c r="C630" s="212" t="s">
        <v>1169</v>
      </c>
      <c r="D630" s="212" t="s">
        <v>352</v>
      </c>
      <c r="E630" s="213" t="s">
        <v>3546</v>
      </c>
      <c r="F630" s="214" t="s">
        <v>3547</v>
      </c>
      <c r="G630" s="215" t="s">
        <v>534</v>
      </c>
      <c r="H630" s="216">
        <v>1</v>
      </c>
      <c r="I630" s="217"/>
      <c r="J630" s="218">
        <f>ROUND(I630*H630,2)</f>
        <v>0</v>
      </c>
      <c r="K630" s="214" t="s">
        <v>28</v>
      </c>
      <c r="L630" s="44"/>
      <c r="M630" s="219" t="s">
        <v>28</v>
      </c>
      <c r="N630" s="220" t="s">
        <v>45</v>
      </c>
      <c r="O630" s="84"/>
      <c r="P630" s="221">
        <f>O630*H630</f>
        <v>0</v>
      </c>
      <c r="Q630" s="221">
        <v>4E-05</v>
      </c>
      <c r="R630" s="221">
        <f>Q630*H630</f>
        <v>4E-05</v>
      </c>
      <c r="S630" s="221">
        <v>0</v>
      </c>
      <c r="T630" s="222">
        <f>S630*H630</f>
        <v>0</v>
      </c>
      <c r="U630" s="38"/>
      <c r="V630" s="38"/>
      <c r="W630" s="38"/>
      <c r="X630" s="38"/>
      <c r="Y630" s="38"/>
      <c r="Z630" s="38"/>
      <c r="AA630" s="38"/>
      <c r="AB630" s="38"/>
      <c r="AC630" s="38"/>
      <c r="AD630" s="38"/>
      <c r="AE630" s="38"/>
      <c r="AR630" s="223" t="s">
        <v>228</v>
      </c>
      <c r="AT630" s="223" t="s">
        <v>352</v>
      </c>
      <c r="AU630" s="223" t="s">
        <v>82</v>
      </c>
      <c r="AY630" s="17" t="s">
        <v>351</v>
      </c>
      <c r="BE630" s="224">
        <f>IF(N630="základní",J630,0)</f>
        <v>0</v>
      </c>
      <c r="BF630" s="224">
        <f>IF(N630="snížená",J630,0)</f>
        <v>0</v>
      </c>
      <c r="BG630" s="224">
        <f>IF(N630="zákl. přenesená",J630,0)</f>
        <v>0</v>
      </c>
      <c r="BH630" s="224">
        <f>IF(N630="sníž. přenesená",J630,0)</f>
        <v>0</v>
      </c>
      <c r="BI630" s="224">
        <f>IF(N630="nulová",J630,0)</f>
        <v>0</v>
      </c>
      <c r="BJ630" s="17" t="s">
        <v>82</v>
      </c>
      <c r="BK630" s="224">
        <f>ROUND(I630*H630,2)</f>
        <v>0</v>
      </c>
      <c r="BL630" s="17" t="s">
        <v>228</v>
      </c>
      <c r="BM630" s="223" t="s">
        <v>3548</v>
      </c>
    </row>
    <row r="631" spans="1:51" s="12" customFormat="1" ht="12">
      <c r="A631" s="12"/>
      <c r="B631" s="225"/>
      <c r="C631" s="226"/>
      <c r="D631" s="227" t="s">
        <v>358</v>
      </c>
      <c r="E631" s="228" t="s">
        <v>28</v>
      </c>
      <c r="F631" s="229" t="s">
        <v>3549</v>
      </c>
      <c r="G631" s="226"/>
      <c r="H631" s="228" t="s">
        <v>28</v>
      </c>
      <c r="I631" s="230"/>
      <c r="J631" s="226"/>
      <c r="K631" s="226"/>
      <c r="L631" s="231"/>
      <c r="M631" s="232"/>
      <c r="N631" s="233"/>
      <c r="O631" s="233"/>
      <c r="P631" s="233"/>
      <c r="Q631" s="233"/>
      <c r="R631" s="233"/>
      <c r="S631" s="233"/>
      <c r="T631" s="234"/>
      <c r="U631" s="12"/>
      <c r="V631" s="12"/>
      <c r="W631" s="12"/>
      <c r="X631" s="12"/>
      <c r="Y631" s="12"/>
      <c r="Z631" s="12"/>
      <c r="AA631" s="12"/>
      <c r="AB631" s="12"/>
      <c r="AC631" s="12"/>
      <c r="AD631" s="12"/>
      <c r="AE631" s="12"/>
      <c r="AT631" s="235" t="s">
        <v>358</v>
      </c>
      <c r="AU631" s="235" t="s">
        <v>82</v>
      </c>
      <c r="AV631" s="12" t="s">
        <v>82</v>
      </c>
      <c r="AW631" s="12" t="s">
        <v>35</v>
      </c>
      <c r="AX631" s="12" t="s">
        <v>74</v>
      </c>
      <c r="AY631" s="235" t="s">
        <v>351</v>
      </c>
    </row>
    <row r="632" spans="1:51" s="13" customFormat="1" ht="12">
      <c r="A632" s="13"/>
      <c r="B632" s="236"/>
      <c r="C632" s="237"/>
      <c r="D632" s="227" t="s">
        <v>358</v>
      </c>
      <c r="E632" s="238" t="s">
        <v>2364</v>
      </c>
      <c r="F632" s="239" t="s">
        <v>3550</v>
      </c>
      <c r="G632" s="237"/>
      <c r="H632" s="240">
        <v>1</v>
      </c>
      <c r="I632" s="241"/>
      <c r="J632" s="237"/>
      <c r="K632" s="237"/>
      <c r="L632" s="242"/>
      <c r="M632" s="243"/>
      <c r="N632" s="244"/>
      <c r="O632" s="244"/>
      <c r="P632" s="244"/>
      <c r="Q632" s="244"/>
      <c r="R632" s="244"/>
      <c r="S632" s="244"/>
      <c r="T632" s="245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T632" s="246" t="s">
        <v>358</v>
      </c>
      <c r="AU632" s="246" t="s">
        <v>82</v>
      </c>
      <c r="AV632" s="13" t="s">
        <v>138</v>
      </c>
      <c r="AW632" s="13" t="s">
        <v>35</v>
      </c>
      <c r="AX632" s="13" t="s">
        <v>74</v>
      </c>
      <c r="AY632" s="246" t="s">
        <v>351</v>
      </c>
    </row>
    <row r="633" spans="1:51" s="13" customFormat="1" ht="12">
      <c r="A633" s="13"/>
      <c r="B633" s="236"/>
      <c r="C633" s="237"/>
      <c r="D633" s="227" t="s">
        <v>358</v>
      </c>
      <c r="E633" s="238" t="s">
        <v>3551</v>
      </c>
      <c r="F633" s="239" t="s">
        <v>3552</v>
      </c>
      <c r="G633" s="237"/>
      <c r="H633" s="240">
        <v>1</v>
      </c>
      <c r="I633" s="241"/>
      <c r="J633" s="237"/>
      <c r="K633" s="237"/>
      <c r="L633" s="242"/>
      <c r="M633" s="243"/>
      <c r="N633" s="244"/>
      <c r="O633" s="244"/>
      <c r="P633" s="244"/>
      <c r="Q633" s="244"/>
      <c r="R633" s="244"/>
      <c r="S633" s="244"/>
      <c r="T633" s="245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T633" s="246" t="s">
        <v>358</v>
      </c>
      <c r="AU633" s="246" t="s">
        <v>82</v>
      </c>
      <c r="AV633" s="13" t="s">
        <v>138</v>
      </c>
      <c r="AW633" s="13" t="s">
        <v>35</v>
      </c>
      <c r="AX633" s="13" t="s">
        <v>82</v>
      </c>
      <c r="AY633" s="246" t="s">
        <v>351</v>
      </c>
    </row>
    <row r="634" spans="1:65" s="2" customFormat="1" ht="21.75" customHeight="1">
      <c r="A634" s="38"/>
      <c r="B634" s="39"/>
      <c r="C634" s="247" t="s">
        <v>1175</v>
      </c>
      <c r="D634" s="247" t="s">
        <v>612</v>
      </c>
      <c r="E634" s="248" t="s">
        <v>3553</v>
      </c>
      <c r="F634" s="249" t="s">
        <v>3554</v>
      </c>
      <c r="G634" s="250" t="s">
        <v>534</v>
      </c>
      <c r="H634" s="251">
        <v>1</v>
      </c>
      <c r="I634" s="252"/>
      <c r="J634" s="253">
        <f>ROUND(I634*H634,2)</f>
        <v>0</v>
      </c>
      <c r="K634" s="249" t="s">
        <v>28</v>
      </c>
      <c r="L634" s="254"/>
      <c r="M634" s="255" t="s">
        <v>28</v>
      </c>
      <c r="N634" s="256" t="s">
        <v>45</v>
      </c>
      <c r="O634" s="84"/>
      <c r="P634" s="221">
        <f>O634*H634</f>
        <v>0</v>
      </c>
      <c r="Q634" s="221">
        <v>0.0018</v>
      </c>
      <c r="R634" s="221">
        <f>Q634*H634</f>
        <v>0.0018</v>
      </c>
      <c r="S634" s="221">
        <v>0</v>
      </c>
      <c r="T634" s="222">
        <f>S634*H634</f>
        <v>0</v>
      </c>
      <c r="U634" s="38"/>
      <c r="V634" s="38"/>
      <c r="W634" s="38"/>
      <c r="X634" s="38"/>
      <c r="Y634" s="38"/>
      <c r="Z634" s="38"/>
      <c r="AA634" s="38"/>
      <c r="AB634" s="38"/>
      <c r="AC634" s="38"/>
      <c r="AD634" s="38"/>
      <c r="AE634" s="38"/>
      <c r="AR634" s="223" t="s">
        <v>405</v>
      </c>
      <c r="AT634" s="223" t="s">
        <v>612</v>
      </c>
      <c r="AU634" s="223" t="s">
        <v>82</v>
      </c>
      <c r="AY634" s="17" t="s">
        <v>351</v>
      </c>
      <c r="BE634" s="224">
        <f>IF(N634="základní",J634,0)</f>
        <v>0</v>
      </c>
      <c r="BF634" s="224">
        <f>IF(N634="snížená",J634,0)</f>
        <v>0</v>
      </c>
      <c r="BG634" s="224">
        <f>IF(N634="zákl. přenesená",J634,0)</f>
        <v>0</v>
      </c>
      <c r="BH634" s="224">
        <f>IF(N634="sníž. přenesená",J634,0)</f>
        <v>0</v>
      </c>
      <c r="BI634" s="224">
        <f>IF(N634="nulová",J634,0)</f>
        <v>0</v>
      </c>
      <c r="BJ634" s="17" t="s">
        <v>82</v>
      </c>
      <c r="BK634" s="224">
        <f>ROUND(I634*H634,2)</f>
        <v>0</v>
      </c>
      <c r="BL634" s="17" t="s">
        <v>228</v>
      </c>
      <c r="BM634" s="223" t="s">
        <v>3555</v>
      </c>
    </row>
    <row r="635" spans="1:51" s="13" customFormat="1" ht="12">
      <c r="A635" s="13"/>
      <c r="B635" s="236"/>
      <c r="C635" s="237"/>
      <c r="D635" s="227" t="s">
        <v>358</v>
      </c>
      <c r="E635" s="238" t="s">
        <v>2369</v>
      </c>
      <c r="F635" s="239" t="s">
        <v>3091</v>
      </c>
      <c r="G635" s="237"/>
      <c r="H635" s="240">
        <v>1</v>
      </c>
      <c r="I635" s="241"/>
      <c r="J635" s="237"/>
      <c r="K635" s="237"/>
      <c r="L635" s="242"/>
      <c r="M635" s="243"/>
      <c r="N635" s="244"/>
      <c r="O635" s="244"/>
      <c r="P635" s="244"/>
      <c r="Q635" s="244"/>
      <c r="R635" s="244"/>
      <c r="S635" s="244"/>
      <c r="T635" s="245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T635" s="246" t="s">
        <v>358</v>
      </c>
      <c r="AU635" s="246" t="s">
        <v>82</v>
      </c>
      <c r="AV635" s="13" t="s">
        <v>138</v>
      </c>
      <c r="AW635" s="13" t="s">
        <v>35</v>
      </c>
      <c r="AX635" s="13" t="s">
        <v>74</v>
      </c>
      <c r="AY635" s="246" t="s">
        <v>351</v>
      </c>
    </row>
    <row r="636" spans="1:51" s="13" customFormat="1" ht="12">
      <c r="A636" s="13"/>
      <c r="B636" s="236"/>
      <c r="C636" s="237"/>
      <c r="D636" s="227" t="s">
        <v>358</v>
      </c>
      <c r="E636" s="238" t="s">
        <v>3556</v>
      </c>
      <c r="F636" s="239" t="s">
        <v>3557</v>
      </c>
      <c r="G636" s="237"/>
      <c r="H636" s="240">
        <v>1</v>
      </c>
      <c r="I636" s="241"/>
      <c r="J636" s="237"/>
      <c r="K636" s="237"/>
      <c r="L636" s="242"/>
      <c r="M636" s="243"/>
      <c r="N636" s="244"/>
      <c r="O636" s="244"/>
      <c r="P636" s="244"/>
      <c r="Q636" s="244"/>
      <c r="R636" s="244"/>
      <c r="S636" s="244"/>
      <c r="T636" s="245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T636" s="246" t="s">
        <v>358</v>
      </c>
      <c r="AU636" s="246" t="s">
        <v>82</v>
      </c>
      <c r="AV636" s="13" t="s">
        <v>138</v>
      </c>
      <c r="AW636" s="13" t="s">
        <v>35</v>
      </c>
      <c r="AX636" s="13" t="s">
        <v>82</v>
      </c>
      <c r="AY636" s="246" t="s">
        <v>351</v>
      </c>
    </row>
    <row r="637" spans="1:65" s="2" customFormat="1" ht="21.75" customHeight="1">
      <c r="A637" s="38"/>
      <c r="B637" s="39"/>
      <c r="C637" s="212" t="s">
        <v>1182</v>
      </c>
      <c r="D637" s="212" t="s">
        <v>352</v>
      </c>
      <c r="E637" s="213" t="s">
        <v>3558</v>
      </c>
      <c r="F637" s="214" t="s">
        <v>3559</v>
      </c>
      <c r="G637" s="215" t="s">
        <v>1515</v>
      </c>
      <c r="H637" s="216">
        <v>2</v>
      </c>
      <c r="I637" s="217"/>
      <c r="J637" s="218">
        <f>ROUND(I637*H637,2)</f>
        <v>0</v>
      </c>
      <c r="K637" s="214" t="s">
        <v>28</v>
      </c>
      <c r="L637" s="44"/>
      <c r="M637" s="219" t="s">
        <v>28</v>
      </c>
      <c r="N637" s="220" t="s">
        <v>45</v>
      </c>
      <c r="O637" s="84"/>
      <c r="P637" s="221">
        <f>O637*H637</f>
        <v>0</v>
      </c>
      <c r="Q637" s="221">
        <v>0.00214</v>
      </c>
      <c r="R637" s="221">
        <f>Q637*H637</f>
        <v>0.00428</v>
      </c>
      <c r="S637" s="221">
        <v>0</v>
      </c>
      <c r="T637" s="222">
        <f>S637*H637</f>
        <v>0</v>
      </c>
      <c r="U637" s="38"/>
      <c r="V637" s="38"/>
      <c r="W637" s="38"/>
      <c r="X637" s="38"/>
      <c r="Y637" s="38"/>
      <c r="Z637" s="38"/>
      <c r="AA637" s="38"/>
      <c r="AB637" s="38"/>
      <c r="AC637" s="38"/>
      <c r="AD637" s="38"/>
      <c r="AE637" s="38"/>
      <c r="AR637" s="223" t="s">
        <v>228</v>
      </c>
      <c r="AT637" s="223" t="s">
        <v>352</v>
      </c>
      <c r="AU637" s="223" t="s">
        <v>82</v>
      </c>
      <c r="AY637" s="17" t="s">
        <v>351</v>
      </c>
      <c r="BE637" s="224">
        <f>IF(N637="základní",J637,0)</f>
        <v>0</v>
      </c>
      <c r="BF637" s="224">
        <f>IF(N637="snížená",J637,0)</f>
        <v>0</v>
      </c>
      <c r="BG637" s="224">
        <f>IF(N637="zákl. přenesená",J637,0)</f>
        <v>0</v>
      </c>
      <c r="BH637" s="224">
        <f>IF(N637="sníž. přenesená",J637,0)</f>
        <v>0</v>
      </c>
      <c r="BI637" s="224">
        <f>IF(N637="nulová",J637,0)</f>
        <v>0</v>
      </c>
      <c r="BJ637" s="17" t="s">
        <v>82</v>
      </c>
      <c r="BK637" s="224">
        <f>ROUND(I637*H637,2)</f>
        <v>0</v>
      </c>
      <c r="BL637" s="17" t="s">
        <v>228</v>
      </c>
      <c r="BM637" s="223" t="s">
        <v>3560</v>
      </c>
    </row>
    <row r="638" spans="1:51" s="12" customFormat="1" ht="12">
      <c r="A638" s="12"/>
      <c r="B638" s="225"/>
      <c r="C638" s="226"/>
      <c r="D638" s="227" t="s">
        <v>358</v>
      </c>
      <c r="E638" s="228" t="s">
        <v>28</v>
      </c>
      <c r="F638" s="229" t="s">
        <v>3561</v>
      </c>
      <c r="G638" s="226"/>
      <c r="H638" s="228" t="s">
        <v>28</v>
      </c>
      <c r="I638" s="230"/>
      <c r="J638" s="226"/>
      <c r="K638" s="226"/>
      <c r="L638" s="231"/>
      <c r="M638" s="232"/>
      <c r="N638" s="233"/>
      <c r="O638" s="233"/>
      <c r="P638" s="233"/>
      <c r="Q638" s="233"/>
      <c r="R638" s="233"/>
      <c r="S638" s="233"/>
      <c r="T638" s="234"/>
      <c r="U638" s="12"/>
      <c r="V638" s="12"/>
      <c r="W638" s="12"/>
      <c r="X638" s="12"/>
      <c r="Y638" s="12"/>
      <c r="Z638" s="12"/>
      <c r="AA638" s="12"/>
      <c r="AB638" s="12"/>
      <c r="AC638" s="12"/>
      <c r="AD638" s="12"/>
      <c r="AE638" s="12"/>
      <c r="AT638" s="235" t="s">
        <v>358</v>
      </c>
      <c r="AU638" s="235" t="s">
        <v>82</v>
      </c>
      <c r="AV638" s="12" t="s">
        <v>82</v>
      </c>
      <c r="AW638" s="12" t="s">
        <v>35</v>
      </c>
      <c r="AX638" s="12" t="s">
        <v>74</v>
      </c>
      <c r="AY638" s="235" t="s">
        <v>351</v>
      </c>
    </row>
    <row r="639" spans="1:51" s="13" customFormat="1" ht="12">
      <c r="A639" s="13"/>
      <c r="B639" s="236"/>
      <c r="C639" s="237"/>
      <c r="D639" s="227" t="s">
        <v>358</v>
      </c>
      <c r="E639" s="238" t="s">
        <v>2374</v>
      </c>
      <c r="F639" s="239" t="s">
        <v>3562</v>
      </c>
      <c r="G639" s="237"/>
      <c r="H639" s="240">
        <v>1</v>
      </c>
      <c r="I639" s="241"/>
      <c r="J639" s="237"/>
      <c r="K639" s="237"/>
      <c r="L639" s="242"/>
      <c r="M639" s="243"/>
      <c r="N639" s="244"/>
      <c r="O639" s="244"/>
      <c r="P639" s="244"/>
      <c r="Q639" s="244"/>
      <c r="R639" s="244"/>
      <c r="S639" s="244"/>
      <c r="T639" s="245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T639" s="246" t="s">
        <v>358</v>
      </c>
      <c r="AU639" s="246" t="s">
        <v>82</v>
      </c>
      <c r="AV639" s="13" t="s">
        <v>138</v>
      </c>
      <c r="AW639" s="13" t="s">
        <v>35</v>
      </c>
      <c r="AX639" s="13" t="s">
        <v>74</v>
      </c>
      <c r="AY639" s="246" t="s">
        <v>351</v>
      </c>
    </row>
    <row r="640" spans="1:51" s="13" customFormat="1" ht="12">
      <c r="A640" s="13"/>
      <c r="B640" s="236"/>
      <c r="C640" s="237"/>
      <c r="D640" s="227" t="s">
        <v>358</v>
      </c>
      <c r="E640" s="238" t="s">
        <v>2829</v>
      </c>
      <c r="F640" s="239" t="s">
        <v>3563</v>
      </c>
      <c r="G640" s="237"/>
      <c r="H640" s="240">
        <v>1</v>
      </c>
      <c r="I640" s="241"/>
      <c r="J640" s="237"/>
      <c r="K640" s="237"/>
      <c r="L640" s="242"/>
      <c r="M640" s="243"/>
      <c r="N640" s="244"/>
      <c r="O640" s="244"/>
      <c r="P640" s="244"/>
      <c r="Q640" s="244"/>
      <c r="R640" s="244"/>
      <c r="S640" s="244"/>
      <c r="T640" s="245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T640" s="246" t="s">
        <v>358</v>
      </c>
      <c r="AU640" s="246" t="s">
        <v>82</v>
      </c>
      <c r="AV640" s="13" t="s">
        <v>138</v>
      </c>
      <c r="AW640" s="13" t="s">
        <v>35</v>
      </c>
      <c r="AX640" s="13" t="s">
        <v>74</v>
      </c>
      <c r="AY640" s="246" t="s">
        <v>351</v>
      </c>
    </row>
    <row r="641" spans="1:51" s="13" customFormat="1" ht="12">
      <c r="A641" s="13"/>
      <c r="B641" s="236"/>
      <c r="C641" s="237"/>
      <c r="D641" s="227" t="s">
        <v>358</v>
      </c>
      <c r="E641" s="238" t="s">
        <v>3564</v>
      </c>
      <c r="F641" s="239" t="s">
        <v>3565</v>
      </c>
      <c r="G641" s="237"/>
      <c r="H641" s="240">
        <v>2</v>
      </c>
      <c r="I641" s="241"/>
      <c r="J641" s="237"/>
      <c r="K641" s="237"/>
      <c r="L641" s="242"/>
      <c r="M641" s="243"/>
      <c r="N641" s="244"/>
      <c r="O641" s="244"/>
      <c r="P641" s="244"/>
      <c r="Q641" s="244"/>
      <c r="R641" s="244"/>
      <c r="S641" s="244"/>
      <c r="T641" s="245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T641" s="246" t="s">
        <v>358</v>
      </c>
      <c r="AU641" s="246" t="s">
        <v>82</v>
      </c>
      <c r="AV641" s="13" t="s">
        <v>138</v>
      </c>
      <c r="AW641" s="13" t="s">
        <v>35</v>
      </c>
      <c r="AX641" s="13" t="s">
        <v>82</v>
      </c>
      <c r="AY641" s="246" t="s">
        <v>351</v>
      </c>
    </row>
    <row r="642" spans="1:65" s="2" customFormat="1" ht="16.5" customHeight="1">
      <c r="A642" s="38"/>
      <c r="B642" s="39"/>
      <c r="C642" s="212" t="s">
        <v>1188</v>
      </c>
      <c r="D642" s="212" t="s">
        <v>352</v>
      </c>
      <c r="E642" s="213" t="s">
        <v>3566</v>
      </c>
      <c r="F642" s="214" t="s">
        <v>3567</v>
      </c>
      <c r="G642" s="215" t="s">
        <v>534</v>
      </c>
      <c r="H642" s="216">
        <v>1</v>
      </c>
      <c r="I642" s="217"/>
      <c r="J642" s="218">
        <f>ROUND(I642*H642,2)</f>
        <v>0</v>
      </c>
      <c r="K642" s="214" t="s">
        <v>28</v>
      </c>
      <c r="L642" s="44"/>
      <c r="M642" s="219" t="s">
        <v>28</v>
      </c>
      <c r="N642" s="220" t="s">
        <v>45</v>
      </c>
      <c r="O642" s="84"/>
      <c r="P642" s="221">
        <f>O642*H642</f>
        <v>0</v>
      </c>
      <c r="Q642" s="221">
        <v>0.00012</v>
      </c>
      <c r="R642" s="221">
        <f>Q642*H642</f>
        <v>0.00012</v>
      </c>
      <c r="S642" s="221">
        <v>0</v>
      </c>
      <c r="T642" s="222">
        <f>S642*H642</f>
        <v>0</v>
      </c>
      <c r="U642" s="38"/>
      <c r="V642" s="38"/>
      <c r="W642" s="38"/>
      <c r="X642" s="38"/>
      <c r="Y642" s="38"/>
      <c r="Z642" s="38"/>
      <c r="AA642" s="38"/>
      <c r="AB642" s="38"/>
      <c r="AC642" s="38"/>
      <c r="AD642" s="38"/>
      <c r="AE642" s="38"/>
      <c r="AR642" s="223" t="s">
        <v>228</v>
      </c>
      <c r="AT642" s="223" t="s">
        <v>352</v>
      </c>
      <c r="AU642" s="223" t="s">
        <v>82</v>
      </c>
      <c r="AY642" s="17" t="s">
        <v>351</v>
      </c>
      <c r="BE642" s="224">
        <f>IF(N642="základní",J642,0)</f>
        <v>0</v>
      </c>
      <c r="BF642" s="224">
        <f>IF(N642="snížená",J642,0)</f>
        <v>0</v>
      </c>
      <c r="BG642" s="224">
        <f>IF(N642="zákl. přenesená",J642,0)</f>
        <v>0</v>
      </c>
      <c r="BH642" s="224">
        <f>IF(N642="sníž. přenesená",J642,0)</f>
        <v>0</v>
      </c>
      <c r="BI642" s="224">
        <f>IF(N642="nulová",J642,0)</f>
        <v>0</v>
      </c>
      <c r="BJ642" s="17" t="s">
        <v>82</v>
      </c>
      <c r="BK642" s="224">
        <f>ROUND(I642*H642,2)</f>
        <v>0</v>
      </c>
      <c r="BL642" s="17" t="s">
        <v>228</v>
      </c>
      <c r="BM642" s="223" t="s">
        <v>3568</v>
      </c>
    </row>
    <row r="643" spans="1:51" s="12" customFormat="1" ht="12">
      <c r="A643" s="12"/>
      <c r="B643" s="225"/>
      <c r="C643" s="226"/>
      <c r="D643" s="227" t="s">
        <v>358</v>
      </c>
      <c r="E643" s="228" t="s">
        <v>28</v>
      </c>
      <c r="F643" s="229" t="s">
        <v>3569</v>
      </c>
      <c r="G643" s="226"/>
      <c r="H643" s="228" t="s">
        <v>28</v>
      </c>
      <c r="I643" s="230"/>
      <c r="J643" s="226"/>
      <c r="K643" s="226"/>
      <c r="L643" s="231"/>
      <c r="M643" s="232"/>
      <c r="N643" s="233"/>
      <c r="O643" s="233"/>
      <c r="P643" s="233"/>
      <c r="Q643" s="233"/>
      <c r="R643" s="233"/>
      <c r="S643" s="233"/>
      <c r="T643" s="234"/>
      <c r="U643" s="12"/>
      <c r="V643" s="12"/>
      <c r="W643" s="12"/>
      <c r="X643" s="12"/>
      <c r="Y643" s="12"/>
      <c r="Z643" s="12"/>
      <c r="AA643" s="12"/>
      <c r="AB643" s="12"/>
      <c r="AC643" s="12"/>
      <c r="AD643" s="12"/>
      <c r="AE643" s="12"/>
      <c r="AT643" s="235" t="s">
        <v>358</v>
      </c>
      <c r="AU643" s="235" t="s">
        <v>82</v>
      </c>
      <c r="AV643" s="12" t="s">
        <v>82</v>
      </c>
      <c r="AW643" s="12" t="s">
        <v>35</v>
      </c>
      <c r="AX643" s="12" t="s">
        <v>74</v>
      </c>
      <c r="AY643" s="235" t="s">
        <v>351</v>
      </c>
    </row>
    <row r="644" spans="1:51" s="13" customFormat="1" ht="12">
      <c r="A644" s="13"/>
      <c r="B644" s="236"/>
      <c r="C644" s="237"/>
      <c r="D644" s="227" t="s">
        <v>358</v>
      </c>
      <c r="E644" s="238" t="s">
        <v>2379</v>
      </c>
      <c r="F644" s="239" t="s">
        <v>3570</v>
      </c>
      <c r="G644" s="237"/>
      <c r="H644" s="240">
        <v>1</v>
      </c>
      <c r="I644" s="241"/>
      <c r="J644" s="237"/>
      <c r="K644" s="237"/>
      <c r="L644" s="242"/>
      <c r="M644" s="243"/>
      <c r="N644" s="244"/>
      <c r="O644" s="244"/>
      <c r="P644" s="244"/>
      <c r="Q644" s="244"/>
      <c r="R644" s="244"/>
      <c r="S644" s="244"/>
      <c r="T644" s="245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T644" s="246" t="s">
        <v>358</v>
      </c>
      <c r="AU644" s="246" t="s">
        <v>82</v>
      </c>
      <c r="AV644" s="13" t="s">
        <v>138</v>
      </c>
      <c r="AW644" s="13" t="s">
        <v>35</v>
      </c>
      <c r="AX644" s="13" t="s">
        <v>74</v>
      </c>
      <c r="AY644" s="246" t="s">
        <v>351</v>
      </c>
    </row>
    <row r="645" spans="1:51" s="13" customFormat="1" ht="12">
      <c r="A645" s="13"/>
      <c r="B645" s="236"/>
      <c r="C645" s="237"/>
      <c r="D645" s="227" t="s">
        <v>358</v>
      </c>
      <c r="E645" s="238" t="s">
        <v>3571</v>
      </c>
      <c r="F645" s="239" t="s">
        <v>3572</v>
      </c>
      <c r="G645" s="237"/>
      <c r="H645" s="240">
        <v>1</v>
      </c>
      <c r="I645" s="241"/>
      <c r="J645" s="237"/>
      <c r="K645" s="237"/>
      <c r="L645" s="242"/>
      <c r="M645" s="243"/>
      <c r="N645" s="244"/>
      <c r="O645" s="244"/>
      <c r="P645" s="244"/>
      <c r="Q645" s="244"/>
      <c r="R645" s="244"/>
      <c r="S645" s="244"/>
      <c r="T645" s="245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T645" s="246" t="s">
        <v>358</v>
      </c>
      <c r="AU645" s="246" t="s">
        <v>82</v>
      </c>
      <c r="AV645" s="13" t="s">
        <v>138</v>
      </c>
      <c r="AW645" s="13" t="s">
        <v>35</v>
      </c>
      <c r="AX645" s="13" t="s">
        <v>82</v>
      </c>
      <c r="AY645" s="246" t="s">
        <v>351</v>
      </c>
    </row>
    <row r="646" spans="1:65" s="2" customFormat="1" ht="21.75" customHeight="1">
      <c r="A646" s="38"/>
      <c r="B646" s="39"/>
      <c r="C646" s="247" t="s">
        <v>1194</v>
      </c>
      <c r="D646" s="247" t="s">
        <v>612</v>
      </c>
      <c r="E646" s="248" t="s">
        <v>3573</v>
      </c>
      <c r="F646" s="249" t="s">
        <v>3574</v>
      </c>
      <c r="G646" s="250" t="s">
        <v>534</v>
      </c>
      <c r="H646" s="251">
        <v>1</v>
      </c>
      <c r="I646" s="252"/>
      <c r="J646" s="253">
        <f>ROUND(I646*H646,2)</f>
        <v>0</v>
      </c>
      <c r="K646" s="249" t="s">
        <v>28</v>
      </c>
      <c r="L646" s="254"/>
      <c r="M646" s="255" t="s">
        <v>28</v>
      </c>
      <c r="N646" s="256" t="s">
        <v>45</v>
      </c>
      <c r="O646" s="84"/>
      <c r="P646" s="221">
        <f>O646*H646</f>
        <v>0</v>
      </c>
      <c r="Q646" s="221">
        <v>0.0016</v>
      </c>
      <c r="R646" s="221">
        <f>Q646*H646</f>
        <v>0.0016</v>
      </c>
      <c r="S646" s="221">
        <v>0</v>
      </c>
      <c r="T646" s="222">
        <f>S646*H646</f>
        <v>0</v>
      </c>
      <c r="U646" s="38"/>
      <c r="V646" s="38"/>
      <c r="W646" s="38"/>
      <c r="X646" s="38"/>
      <c r="Y646" s="38"/>
      <c r="Z646" s="38"/>
      <c r="AA646" s="38"/>
      <c r="AB646" s="38"/>
      <c r="AC646" s="38"/>
      <c r="AD646" s="38"/>
      <c r="AE646" s="38"/>
      <c r="AR646" s="223" t="s">
        <v>405</v>
      </c>
      <c r="AT646" s="223" t="s">
        <v>612</v>
      </c>
      <c r="AU646" s="223" t="s">
        <v>82</v>
      </c>
      <c r="AY646" s="17" t="s">
        <v>351</v>
      </c>
      <c r="BE646" s="224">
        <f>IF(N646="základní",J646,0)</f>
        <v>0</v>
      </c>
      <c r="BF646" s="224">
        <f>IF(N646="snížená",J646,0)</f>
        <v>0</v>
      </c>
      <c r="BG646" s="224">
        <f>IF(N646="zákl. přenesená",J646,0)</f>
        <v>0</v>
      </c>
      <c r="BH646" s="224">
        <f>IF(N646="sníž. přenesená",J646,0)</f>
        <v>0</v>
      </c>
      <c r="BI646" s="224">
        <f>IF(N646="nulová",J646,0)</f>
        <v>0</v>
      </c>
      <c r="BJ646" s="17" t="s">
        <v>82</v>
      </c>
      <c r="BK646" s="224">
        <f>ROUND(I646*H646,2)</f>
        <v>0</v>
      </c>
      <c r="BL646" s="17" t="s">
        <v>228</v>
      </c>
      <c r="BM646" s="223" t="s">
        <v>3575</v>
      </c>
    </row>
    <row r="647" spans="1:51" s="12" customFormat="1" ht="12">
      <c r="A647" s="12"/>
      <c r="B647" s="225"/>
      <c r="C647" s="226"/>
      <c r="D647" s="227" t="s">
        <v>358</v>
      </c>
      <c r="E647" s="228" t="s">
        <v>28</v>
      </c>
      <c r="F647" s="229" t="s">
        <v>3576</v>
      </c>
      <c r="G647" s="226"/>
      <c r="H647" s="228" t="s">
        <v>28</v>
      </c>
      <c r="I647" s="230"/>
      <c r="J647" s="226"/>
      <c r="K647" s="226"/>
      <c r="L647" s="231"/>
      <c r="M647" s="232"/>
      <c r="N647" s="233"/>
      <c r="O647" s="233"/>
      <c r="P647" s="233"/>
      <c r="Q647" s="233"/>
      <c r="R647" s="233"/>
      <c r="S647" s="233"/>
      <c r="T647" s="234"/>
      <c r="U647" s="12"/>
      <c r="V647" s="12"/>
      <c r="W647" s="12"/>
      <c r="X647" s="12"/>
      <c r="Y647" s="12"/>
      <c r="Z647" s="12"/>
      <c r="AA647" s="12"/>
      <c r="AB647" s="12"/>
      <c r="AC647" s="12"/>
      <c r="AD647" s="12"/>
      <c r="AE647" s="12"/>
      <c r="AT647" s="235" t="s">
        <v>358</v>
      </c>
      <c r="AU647" s="235" t="s">
        <v>82</v>
      </c>
      <c r="AV647" s="12" t="s">
        <v>82</v>
      </c>
      <c r="AW647" s="12" t="s">
        <v>35</v>
      </c>
      <c r="AX647" s="12" t="s">
        <v>74</v>
      </c>
      <c r="AY647" s="235" t="s">
        <v>351</v>
      </c>
    </row>
    <row r="648" spans="1:51" s="13" customFormat="1" ht="12">
      <c r="A648" s="13"/>
      <c r="B648" s="236"/>
      <c r="C648" s="237"/>
      <c r="D648" s="227" t="s">
        <v>358</v>
      </c>
      <c r="E648" s="238" t="s">
        <v>2385</v>
      </c>
      <c r="F648" s="239" t="s">
        <v>3091</v>
      </c>
      <c r="G648" s="237"/>
      <c r="H648" s="240">
        <v>1</v>
      </c>
      <c r="I648" s="241"/>
      <c r="J648" s="237"/>
      <c r="K648" s="237"/>
      <c r="L648" s="242"/>
      <c r="M648" s="243"/>
      <c r="N648" s="244"/>
      <c r="O648" s="244"/>
      <c r="P648" s="244"/>
      <c r="Q648" s="244"/>
      <c r="R648" s="244"/>
      <c r="S648" s="244"/>
      <c r="T648" s="245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T648" s="246" t="s">
        <v>358</v>
      </c>
      <c r="AU648" s="246" t="s">
        <v>82</v>
      </c>
      <c r="AV648" s="13" t="s">
        <v>138</v>
      </c>
      <c r="AW648" s="13" t="s">
        <v>35</v>
      </c>
      <c r="AX648" s="13" t="s">
        <v>74</v>
      </c>
      <c r="AY648" s="246" t="s">
        <v>351</v>
      </c>
    </row>
    <row r="649" spans="1:51" s="13" customFormat="1" ht="12">
      <c r="A649" s="13"/>
      <c r="B649" s="236"/>
      <c r="C649" s="237"/>
      <c r="D649" s="227" t="s">
        <v>358</v>
      </c>
      <c r="E649" s="238" t="s">
        <v>3577</v>
      </c>
      <c r="F649" s="239" t="s">
        <v>3578</v>
      </c>
      <c r="G649" s="237"/>
      <c r="H649" s="240">
        <v>1</v>
      </c>
      <c r="I649" s="241"/>
      <c r="J649" s="237"/>
      <c r="K649" s="237"/>
      <c r="L649" s="242"/>
      <c r="M649" s="243"/>
      <c r="N649" s="244"/>
      <c r="O649" s="244"/>
      <c r="P649" s="244"/>
      <c r="Q649" s="244"/>
      <c r="R649" s="244"/>
      <c r="S649" s="244"/>
      <c r="T649" s="245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T649" s="246" t="s">
        <v>358</v>
      </c>
      <c r="AU649" s="246" t="s">
        <v>82</v>
      </c>
      <c r="AV649" s="13" t="s">
        <v>138</v>
      </c>
      <c r="AW649" s="13" t="s">
        <v>35</v>
      </c>
      <c r="AX649" s="13" t="s">
        <v>82</v>
      </c>
      <c r="AY649" s="246" t="s">
        <v>351</v>
      </c>
    </row>
    <row r="650" spans="1:65" s="2" customFormat="1" ht="16.5" customHeight="1">
      <c r="A650" s="38"/>
      <c r="B650" s="39"/>
      <c r="C650" s="247" t="s">
        <v>1200</v>
      </c>
      <c r="D650" s="247" t="s">
        <v>612</v>
      </c>
      <c r="E650" s="248" t="s">
        <v>3579</v>
      </c>
      <c r="F650" s="249" t="s">
        <v>3580</v>
      </c>
      <c r="G650" s="250" t="s">
        <v>534</v>
      </c>
      <c r="H650" s="251">
        <v>1</v>
      </c>
      <c r="I650" s="252"/>
      <c r="J650" s="253">
        <f>ROUND(I650*H650,2)</f>
        <v>0</v>
      </c>
      <c r="K650" s="249" t="s">
        <v>28</v>
      </c>
      <c r="L650" s="254"/>
      <c r="M650" s="255" t="s">
        <v>28</v>
      </c>
      <c r="N650" s="256" t="s">
        <v>45</v>
      </c>
      <c r="O650" s="84"/>
      <c r="P650" s="221">
        <f>O650*H650</f>
        <v>0</v>
      </c>
      <c r="Q650" s="221">
        <v>0.016</v>
      </c>
      <c r="R650" s="221">
        <f>Q650*H650</f>
        <v>0.016</v>
      </c>
      <c r="S650" s="221">
        <v>0</v>
      </c>
      <c r="T650" s="222">
        <f>S650*H650</f>
        <v>0</v>
      </c>
      <c r="U650" s="38"/>
      <c r="V650" s="38"/>
      <c r="W650" s="38"/>
      <c r="X650" s="38"/>
      <c r="Y650" s="38"/>
      <c r="Z650" s="38"/>
      <c r="AA650" s="38"/>
      <c r="AB650" s="38"/>
      <c r="AC650" s="38"/>
      <c r="AD650" s="38"/>
      <c r="AE650" s="38"/>
      <c r="AR650" s="223" t="s">
        <v>405</v>
      </c>
      <c r="AT650" s="223" t="s">
        <v>612</v>
      </c>
      <c r="AU650" s="223" t="s">
        <v>82</v>
      </c>
      <c r="AY650" s="17" t="s">
        <v>351</v>
      </c>
      <c r="BE650" s="224">
        <f>IF(N650="základní",J650,0)</f>
        <v>0</v>
      </c>
      <c r="BF650" s="224">
        <f>IF(N650="snížená",J650,0)</f>
        <v>0</v>
      </c>
      <c r="BG650" s="224">
        <f>IF(N650="zákl. přenesená",J650,0)</f>
        <v>0</v>
      </c>
      <c r="BH650" s="224">
        <f>IF(N650="sníž. přenesená",J650,0)</f>
        <v>0</v>
      </c>
      <c r="BI650" s="224">
        <f>IF(N650="nulová",J650,0)</f>
        <v>0</v>
      </c>
      <c r="BJ650" s="17" t="s">
        <v>82</v>
      </c>
      <c r="BK650" s="224">
        <f>ROUND(I650*H650,2)</f>
        <v>0</v>
      </c>
      <c r="BL650" s="17" t="s">
        <v>228</v>
      </c>
      <c r="BM650" s="223" t="s">
        <v>3581</v>
      </c>
    </row>
    <row r="651" spans="1:51" s="12" customFormat="1" ht="12">
      <c r="A651" s="12"/>
      <c r="B651" s="225"/>
      <c r="C651" s="226"/>
      <c r="D651" s="227" t="s">
        <v>358</v>
      </c>
      <c r="E651" s="228" t="s">
        <v>28</v>
      </c>
      <c r="F651" s="229" t="s">
        <v>3582</v>
      </c>
      <c r="G651" s="226"/>
      <c r="H651" s="228" t="s">
        <v>28</v>
      </c>
      <c r="I651" s="230"/>
      <c r="J651" s="226"/>
      <c r="K651" s="226"/>
      <c r="L651" s="231"/>
      <c r="M651" s="232"/>
      <c r="N651" s="233"/>
      <c r="O651" s="233"/>
      <c r="P651" s="233"/>
      <c r="Q651" s="233"/>
      <c r="R651" s="233"/>
      <c r="S651" s="233"/>
      <c r="T651" s="234"/>
      <c r="U651" s="12"/>
      <c r="V651" s="12"/>
      <c r="W651" s="12"/>
      <c r="X651" s="12"/>
      <c r="Y651" s="12"/>
      <c r="Z651" s="12"/>
      <c r="AA651" s="12"/>
      <c r="AB651" s="12"/>
      <c r="AC651" s="12"/>
      <c r="AD651" s="12"/>
      <c r="AE651" s="12"/>
      <c r="AT651" s="235" t="s">
        <v>358</v>
      </c>
      <c r="AU651" s="235" t="s">
        <v>82</v>
      </c>
      <c r="AV651" s="12" t="s">
        <v>82</v>
      </c>
      <c r="AW651" s="12" t="s">
        <v>35</v>
      </c>
      <c r="AX651" s="12" t="s">
        <v>74</v>
      </c>
      <c r="AY651" s="235" t="s">
        <v>351</v>
      </c>
    </row>
    <row r="652" spans="1:51" s="13" customFormat="1" ht="12">
      <c r="A652" s="13"/>
      <c r="B652" s="236"/>
      <c r="C652" s="237"/>
      <c r="D652" s="227" t="s">
        <v>358</v>
      </c>
      <c r="E652" s="238" t="s">
        <v>2389</v>
      </c>
      <c r="F652" s="239" t="s">
        <v>3583</v>
      </c>
      <c r="G652" s="237"/>
      <c r="H652" s="240">
        <v>1</v>
      </c>
      <c r="I652" s="241"/>
      <c r="J652" s="237"/>
      <c r="K652" s="237"/>
      <c r="L652" s="242"/>
      <c r="M652" s="243"/>
      <c r="N652" s="244"/>
      <c r="O652" s="244"/>
      <c r="P652" s="244"/>
      <c r="Q652" s="244"/>
      <c r="R652" s="244"/>
      <c r="S652" s="244"/>
      <c r="T652" s="245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T652" s="246" t="s">
        <v>358</v>
      </c>
      <c r="AU652" s="246" t="s">
        <v>82</v>
      </c>
      <c r="AV652" s="13" t="s">
        <v>138</v>
      </c>
      <c r="AW652" s="13" t="s">
        <v>35</v>
      </c>
      <c r="AX652" s="13" t="s">
        <v>74</v>
      </c>
      <c r="AY652" s="246" t="s">
        <v>351</v>
      </c>
    </row>
    <row r="653" spans="1:51" s="13" customFormat="1" ht="12">
      <c r="A653" s="13"/>
      <c r="B653" s="236"/>
      <c r="C653" s="237"/>
      <c r="D653" s="227" t="s">
        <v>358</v>
      </c>
      <c r="E653" s="238" t="s">
        <v>3584</v>
      </c>
      <c r="F653" s="239" t="s">
        <v>3585</v>
      </c>
      <c r="G653" s="237"/>
      <c r="H653" s="240">
        <v>1</v>
      </c>
      <c r="I653" s="241"/>
      <c r="J653" s="237"/>
      <c r="K653" s="237"/>
      <c r="L653" s="242"/>
      <c r="M653" s="243"/>
      <c r="N653" s="244"/>
      <c r="O653" s="244"/>
      <c r="P653" s="244"/>
      <c r="Q653" s="244"/>
      <c r="R653" s="244"/>
      <c r="S653" s="244"/>
      <c r="T653" s="245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T653" s="246" t="s">
        <v>358</v>
      </c>
      <c r="AU653" s="246" t="s">
        <v>82</v>
      </c>
      <c r="AV653" s="13" t="s">
        <v>138</v>
      </c>
      <c r="AW653" s="13" t="s">
        <v>35</v>
      </c>
      <c r="AX653" s="13" t="s">
        <v>82</v>
      </c>
      <c r="AY653" s="246" t="s">
        <v>351</v>
      </c>
    </row>
    <row r="654" spans="1:65" s="2" customFormat="1" ht="21.75" customHeight="1">
      <c r="A654" s="38"/>
      <c r="B654" s="39"/>
      <c r="C654" s="247" t="s">
        <v>1206</v>
      </c>
      <c r="D654" s="247" t="s">
        <v>612</v>
      </c>
      <c r="E654" s="248" t="s">
        <v>3586</v>
      </c>
      <c r="F654" s="249" t="s">
        <v>3587</v>
      </c>
      <c r="G654" s="250" t="s">
        <v>534</v>
      </c>
      <c r="H654" s="251">
        <v>1</v>
      </c>
      <c r="I654" s="252"/>
      <c r="J654" s="253">
        <f>ROUND(I654*H654,2)</f>
        <v>0</v>
      </c>
      <c r="K654" s="249" t="s">
        <v>28</v>
      </c>
      <c r="L654" s="254"/>
      <c r="M654" s="255" t="s">
        <v>28</v>
      </c>
      <c r="N654" s="256" t="s">
        <v>45</v>
      </c>
      <c r="O654" s="84"/>
      <c r="P654" s="221">
        <f>O654*H654</f>
        <v>0</v>
      </c>
      <c r="Q654" s="221">
        <v>0.016</v>
      </c>
      <c r="R654" s="221">
        <f>Q654*H654</f>
        <v>0.016</v>
      </c>
      <c r="S654" s="221">
        <v>0</v>
      </c>
      <c r="T654" s="222">
        <f>S654*H654</f>
        <v>0</v>
      </c>
      <c r="U654" s="38"/>
      <c r="V654" s="38"/>
      <c r="W654" s="38"/>
      <c r="X654" s="38"/>
      <c r="Y654" s="38"/>
      <c r="Z654" s="38"/>
      <c r="AA654" s="38"/>
      <c r="AB654" s="38"/>
      <c r="AC654" s="38"/>
      <c r="AD654" s="38"/>
      <c r="AE654" s="38"/>
      <c r="AR654" s="223" t="s">
        <v>405</v>
      </c>
      <c r="AT654" s="223" t="s">
        <v>612</v>
      </c>
      <c r="AU654" s="223" t="s">
        <v>82</v>
      </c>
      <c r="AY654" s="17" t="s">
        <v>351</v>
      </c>
      <c r="BE654" s="224">
        <f>IF(N654="základní",J654,0)</f>
        <v>0</v>
      </c>
      <c r="BF654" s="224">
        <f>IF(N654="snížená",J654,0)</f>
        <v>0</v>
      </c>
      <c r="BG654" s="224">
        <f>IF(N654="zákl. přenesená",J654,0)</f>
        <v>0</v>
      </c>
      <c r="BH654" s="224">
        <f>IF(N654="sníž. přenesená",J654,0)</f>
        <v>0</v>
      </c>
      <c r="BI654" s="224">
        <f>IF(N654="nulová",J654,0)</f>
        <v>0</v>
      </c>
      <c r="BJ654" s="17" t="s">
        <v>82</v>
      </c>
      <c r="BK654" s="224">
        <f>ROUND(I654*H654,2)</f>
        <v>0</v>
      </c>
      <c r="BL654" s="17" t="s">
        <v>228</v>
      </c>
      <c r="BM654" s="223" t="s">
        <v>3588</v>
      </c>
    </row>
    <row r="655" spans="1:51" s="12" customFormat="1" ht="12">
      <c r="A655" s="12"/>
      <c r="B655" s="225"/>
      <c r="C655" s="226"/>
      <c r="D655" s="227" t="s">
        <v>358</v>
      </c>
      <c r="E655" s="228" t="s">
        <v>28</v>
      </c>
      <c r="F655" s="229" t="s">
        <v>3589</v>
      </c>
      <c r="G655" s="226"/>
      <c r="H655" s="228" t="s">
        <v>28</v>
      </c>
      <c r="I655" s="230"/>
      <c r="J655" s="226"/>
      <c r="K655" s="226"/>
      <c r="L655" s="231"/>
      <c r="M655" s="232"/>
      <c r="N655" s="233"/>
      <c r="O655" s="233"/>
      <c r="P655" s="233"/>
      <c r="Q655" s="233"/>
      <c r="R655" s="233"/>
      <c r="S655" s="233"/>
      <c r="T655" s="234"/>
      <c r="U655" s="12"/>
      <c r="V655" s="12"/>
      <c r="W655" s="12"/>
      <c r="X655" s="12"/>
      <c r="Y655" s="12"/>
      <c r="Z655" s="12"/>
      <c r="AA655" s="12"/>
      <c r="AB655" s="12"/>
      <c r="AC655" s="12"/>
      <c r="AD655" s="12"/>
      <c r="AE655" s="12"/>
      <c r="AT655" s="235" t="s">
        <v>358</v>
      </c>
      <c r="AU655" s="235" t="s">
        <v>82</v>
      </c>
      <c r="AV655" s="12" t="s">
        <v>82</v>
      </c>
      <c r="AW655" s="12" t="s">
        <v>35</v>
      </c>
      <c r="AX655" s="12" t="s">
        <v>74</v>
      </c>
      <c r="AY655" s="235" t="s">
        <v>351</v>
      </c>
    </row>
    <row r="656" spans="1:51" s="13" customFormat="1" ht="12">
      <c r="A656" s="13"/>
      <c r="B656" s="236"/>
      <c r="C656" s="237"/>
      <c r="D656" s="227" t="s">
        <v>358</v>
      </c>
      <c r="E656" s="238" t="s">
        <v>2395</v>
      </c>
      <c r="F656" s="239" t="s">
        <v>3590</v>
      </c>
      <c r="G656" s="237"/>
      <c r="H656" s="240">
        <v>1</v>
      </c>
      <c r="I656" s="241"/>
      <c r="J656" s="237"/>
      <c r="K656" s="237"/>
      <c r="L656" s="242"/>
      <c r="M656" s="243"/>
      <c r="N656" s="244"/>
      <c r="O656" s="244"/>
      <c r="P656" s="244"/>
      <c r="Q656" s="244"/>
      <c r="R656" s="244"/>
      <c r="S656" s="244"/>
      <c r="T656" s="245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T656" s="246" t="s">
        <v>358</v>
      </c>
      <c r="AU656" s="246" t="s">
        <v>82</v>
      </c>
      <c r="AV656" s="13" t="s">
        <v>138</v>
      </c>
      <c r="AW656" s="13" t="s">
        <v>35</v>
      </c>
      <c r="AX656" s="13" t="s">
        <v>74</v>
      </c>
      <c r="AY656" s="246" t="s">
        <v>351</v>
      </c>
    </row>
    <row r="657" spans="1:51" s="13" customFormat="1" ht="12">
      <c r="A657" s="13"/>
      <c r="B657" s="236"/>
      <c r="C657" s="237"/>
      <c r="D657" s="227" t="s">
        <v>358</v>
      </c>
      <c r="E657" s="238" t="s">
        <v>3591</v>
      </c>
      <c r="F657" s="239" t="s">
        <v>3592</v>
      </c>
      <c r="G657" s="237"/>
      <c r="H657" s="240">
        <v>1</v>
      </c>
      <c r="I657" s="241"/>
      <c r="J657" s="237"/>
      <c r="K657" s="237"/>
      <c r="L657" s="242"/>
      <c r="M657" s="243"/>
      <c r="N657" s="244"/>
      <c r="O657" s="244"/>
      <c r="P657" s="244"/>
      <c r="Q657" s="244"/>
      <c r="R657" s="244"/>
      <c r="S657" s="244"/>
      <c r="T657" s="245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T657" s="246" t="s">
        <v>358</v>
      </c>
      <c r="AU657" s="246" t="s">
        <v>82</v>
      </c>
      <c r="AV657" s="13" t="s">
        <v>138</v>
      </c>
      <c r="AW657" s="13" t="s">
        <v>35</v>
      </c>
      <c r="AX657" s="13" t="s">
        <v>82</v>
      </c>
      <c r="AY657" s="246" t="s">
        <v>351</v>
      </c>
    </row>
    <row r="658" spans="1:65" s="2" customFormat="1" ht="21.75" customHeight="1">
      <c r="A658" s="38"/>
      <c r="B658" s="39"/>
      <c r="C658" s="247" t="s">
        <v>1211</v>
      </c>
      <c r="D658" s="247" t="s">
        <v>612</v>
      </c>
      <c r="E658" s="248" t="s">
        <v>3593</v>
      </c>
      <c r="F658" s="249" t="s">
        <v>3594</v>
      </c>
      <c r="G658" s="250" t="s">
        <v>534</v>
      </c>
      <c r="H658" s="251">
        <v>1</v>
      </c>
      <c r="I658" s="252"/>
      <c r="J658" s="253">
        <f>ROUND(I658*H658,2)</f>
        <v>0</v>
      </c>
      <c r="K658" s="249" t="s">
        <v>28</v>
      </c>
      <c r="L658" s="254"/>
      <c r="M658" s="255" t="s">
        <v>28</v>
      </c>
      <c r="N658" s="256" t="s">
        <v>45</v>
      </c>
      <c r="O658" s="84"/>
      <c r="P658" s="221">
        <f>O658*H658</f>
        <v>0</v>
      </c>
      <c r="Q658" s="221">
        <v>0.00128</v>
      </c>
      <c r="R658" s="221">
        <f>Q658*H658</f>
        <v>0.00128</v>
      </c>
      <c r="S658" s="221">
        <v>0</v>
      </c>
      <c r="T658" s="222">
        <f>S658*H658</f>
        <v>0</v>
      </c>
      <c r="U658" s="38"/>
      <c r="V658" s="38"/>
      <c r="W658" s="38"/>
      <c r="X658" s="38"/>
      <c r="Y658" s="38"/>
      <c r="Z658" s="38"/>
      <c r="AA658" s="38"/>
      <c r="AB658" s="38"/>
      <c r="AC658" s="38"/>
      <c r="AD658" s="38"/>
      <c r="AE658" s="38"/>
      <c r="AR658" s="223" t="s">
        <v>405</v>
      </c>
      <c r="AT658" s="223" t="s">
        <v>612</v>
      </c>
      <c r="AU658" s="223" t="s">
        <v>82</v>
      </c>
      <c r="AY658" s="17" t="s">
        <v>351</v>
      </c>
      <c r="BE658" s="224">
        <f>IF(N658="základní",J658,0)</f>
        <v>0</v>
      </c>
      <c r="BF658" s="224">
        <f>IF(N658="snížená",J658,0)</f>
        <v>0</v>
      </c>
      <c r="BG658" s="224">
        <f>IF(N658="zákl. přenesená",J658,0)</f>
        <v>0</v>
      </c>
      <c r="BH658" s="224">
        <f>IF(N658="sníž. přenesená",J658,0)</f>
        <v>0</v>
      </c>
      <c r="BI658" s="224">
        <f>IF(N658="nulová",J658,0)</f>
        <v>0</v>
      </c>
      <c r="BJ658" s="17" t="s">
        <v>82</v>
      </c>
      <c r="BK658" s="224">
        <f>ROUND(I658*H658,2)</f>
        <v>0</v>
      </c>
      <c r="BL658" s="17" t="s">
        <v>228</v>
      </c>
      <c r="BM658" s="223" t="s">
        <v>3595</v>
      </c>
    </row>
    <row r="659" spans="1:51" s="12" customFormat="1" ht="12">
      <c r="A659" s="12"/>
      <c r="B659" s="225"/>
      <c r="C659" s="226"/>
      <c r="D659" s="227" t="s">
        <v>358</v>
      </c>
      <c r="E659" s="228" t="s">
        <v>28</v>
      </c>
      <c r="F659" s="229" t="s">
        <v>3596</v>
      </c>
      <c r="G659" s="226"/>
      <c r="H659" s="228" t="s">
        <v>28</v>
      </c>
      <c r="I659" s="230"/>
      <c r="J659" s="226"/>
      <c r="K659" s="226"/>
      <c r="L659" s="231"/>
      <c r="M659" s="232"/>
      <c r="N659" s="233"/>
      <c r="O659" s="233"/>
      <c r="P659" s="233"/>
      <c r="Q659" s="233"/>
      <c r="R659" s="233"/>
      <c r="S659" s="233"/>
      <c r="T659" s="234"/>
      <c r="U659" s="12"/>
      <c r="V659" s="12"/>
      <c r="W659" s="12"/>
      <c r="X659" s="12"/>
      <c r="Y659" s="12"/>
      <c r="Z659" s="12"/>
      <c r="AA659" s="12"/>
      <c r="AB659" s="12"/>
      <c r="AC659" s="12"/>
      <c r="AD659" s="12"/>
      <c r="AE659" s="12"/>
      <c r="AT659" s="235" t="s">
        <v>358</v>
      </c>
      <c r="AU659" s="235" t="s">
        <v>82</v>
      </c>
      <c r="AV659" s="12" t="s">
        <v>82</v>
      </c>
      <c r="AW659" s="12" t="s">
        <v>35</v>
      </c>
      <c r="AX659" s="12" t="s">
        <v>74</v>
      </c>
      <c r="AY659" s="235" t="s">
        <v>351</v>
      </c>
    </row>
    <row r="660" spans="1:51" s="13" customFormat="1" ht="12">
      <c r="A660" s="13"/>
      <c r="B660" s="236"/>
      <c r="C660" s="237"/>
      <c r="D660" s="227" t="s">
        <v>358</v>
      </c>
      <c r="E660" s="238" t="s">
        <v>2400</v>
      </c>
      <c r="F660" s="239" t="s">
        <v>3597</v>
      </c>
      <c r="G660" s="237"/>
      <c r="H660" s="240">
        <v>1</v>
      </c>
      <c r="I660" s="241"/>
      <c r="J660" s="237"/>
      <c r="K660" s="237"/>
      <c r="L660" s="242"/>
      <c r="M660" s="243"/>
      <c r="N660" s="244"/>
      <c r="O660" s="244"/>
      <c r="P660" s="244"/>
      <c r="Q660" s="244"/>
      <c r="R660" s="244"/>
      <c r="S660" s="244"/>
      <c r="T660" s="245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T660" s="246" t="s">
        <v>358</v>
      </c>
      <c r="AU660" s="246" t="s">
        <v>82</v>
      </c>
      <c r="AV660" s="13" t="s">
        <v>138</v>
      </c>
      <c r="AW660" s="13" t="s">
        <v>35</v>
      </c>
      <c r="AX660" s="13" t="s">
        <v>74</v>
      </c>
      <c r="AY660" s="246" t="s">
        <v>351</v>
      </c>
    </row>
    <row r="661" spans="1:51" s="13" customFormat="1" ht="12">
      <c r="A661" s="13"/>
      <c r="B661" s="236"/>
      <c r="C661" s="237"/>
      <c r="D661" s="227" t="s">
        <v>358</v>
      </c>
      <c r="E661" s="238" t="s">
        <v>3598</v>
      </c>
      <c r="F661" s="239" t="s">
        <v>3599</v>
      </c>
      <c r="G661" s="237"/>
      <c r="H661" s="240">
        <v>1</v>
      </c>
      <c r="I661" s="241"/>
      <c r="J661" s="237"/>
      <c r="K661" s="237"/>
      <c r="L661" s="242"/>
      <c r="M661" s="243"/>
      <c r="N661" s="244"/>
      <c r="O661" s="244"/>
      <c r="P661" s="244"/>
      <c r="Q661" s="244"/>
      <c r="R661" s="244"/>
      <c r="S661" s="244"/>
      <c r="T661" s="245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T661" s="246" t="s">
        <v>358</v>
      </c>
      <c r="AU661" s="246" t="s">
        <v>82</v>
      </c>
      <c r="AV661" s="13" t="s">
        <v>138</v>
      </c>
      <c r="AW661" s="13" t="s">
        <v>35</v>
      </c>
      <c r="AX661" s="13" t="s">
        <v>82</v>
      </c>
      <c r="AY661" s="246" t="s">
        <v>351</v>
      </c>
    </row>
    <row r="662" spans="1:65" s="2" customFormat="1" ht="21.75" customHeight="1">
      <c r="A662" s="38"/>
      <c r="B662" s="39"/>
      <c r="C662" s="247" t="s">
        <v>1220</v>
      </c>
      <c r="D662" s="247" t="s">
        <v>612</v>
      </c>
      <c r="E662" s="248" t="s">
        <v>3600</v>
      </c>
      <c r="F662" s="249" t="s">
        <v>3601</v>
      </c>
      <c r="G662" s="250" t="s">
        <v>534</v>
      </c>
      <c r="H662" s="251">
        <v>1</v>
      </c>
      <c r="I662" s="252"/>
      <c r="J662" s="253">
        <f>ROUND(I662*H662,2)</f>
        <v>0</v>
      </c>
      <c r="K662" s="249" t="s">
        <v>28</v>
      </c>
      <c r="L662" s="254"/>
      <c r="M662" s="255" t="s">
        <v>28</v>
      </c>
      <c r="N662" s="256" t="s">
        <v>45</v>
      </c>
      <c r="O662" s="84"/>
      <c r="P662" s="221">
        <f>O662*H662</f>
        <v>0</v>
      </c>
      <c r="Q662" s="221">
        <v>0.016</v>
      </c>
      <c r="R662" s="221">
        <f>Q662*H662</f>
        <v>0.016</v>
      </c>
      <c r="S662" s="221">
        <v>0</v>
      </c>
      <c r="T662" s="222">
        <f>S662*H662</f>
        <v>0</v>
      </c>
      <c r="U662" s="38"/>
      <c r="V662" s="38"/>
      <c r="W662" s="38"/>
      <c r="X662" s="38"/>
      <c r="Y662" s="38"/>
      <c r="Z662" s="38"/>
      <c r="AA662" s="38"/>
      <c r="AB662" s="38"/>
      <c r="AC662" s="38"/>
      <c r="AD662" s="38"/>
      <c r="AE662" s="38"/>
      <c r="AR662" s="223" t="s">
        <v>405</v>
      </c>
      <c r="AT662" s="223" t="s">
        <v>612</v>
      </c>
      <c r="AU662" s="223" t="s">
        <v>82</v>
      </c>
      <c r="AY662" s="17" t="s">
        <v>351</v>
      </c>
      <c r="BE662" s="224">
        <f>IF(N662="základní",J662,0)</f>
        <v>0</v>
      </c>
      <c r="BF662" s="224">
        <f>IF(N662="snížená",J662,0)</f>
        <v>0</v>
      </c>
      <c r="BG662" s="224">
        <f>IF(N662="zákl. přenesená",J662,0)</f>
        <v>0</v>
      </c>
      <c r="BH662" s="224">
        <f>IF(N662="sníž. přenesená",J662,0)</f>
        <v>0</v>
      </c>
      <c r="BI662" s="224">
        <f>IF(N662="nulová",J662,0)</f>
        <v>0</v>
      </c>
      <c r="BJ662" s="17" t="s">
        <v>82</v>
      </c>
      <c r="BK662" s="224">
        <f>ROUND(I662*H662,2)</f>
        <v>0</v>
      </c>
      <c r="BL662" s="17" t="s">
        <v>228</v>
      </c>
      <c r="BM662" s="223" t="s">
        <v>3602</v>
      </c>
    </row>
    <row r="663" spans="1:51" s="13" customFormat="1" ht="12">
      <c r="A663" s="13"/>
      <c r="B663" s="236"/>
      <c r="C663" s="237"/>
      <c r="D663" s="227" t="s">
        <v>358</v>
      </c>
      <c r="E663" s="238" t="s">
        <v>2405</v>
      </c>
      <c r="F663" s="239" t="s">
        <v>3597</v>
      </c>
      <c r="G663" s="237"/>
      <c r="H663" s="240">
        <v>1</v>
      </c>
      <c r="I663" s="241"/>
      <c r="J663" s="237"/>
      <c r="K663" s="237"/>
      <c r="L663" s="242"/>
      <c r="M663" s="243"/>
      <c r="N663" s="244"/>
      <c r="O663" s="244"/>
      <c r="P663" s="244"/>
      <c r="Q663" s="244"/>
      <c r="R663" s="244"/>
      <c r="S663" s="244"/>
      <c r="T663" s="245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T663" s="246" t="s">
        <v>358</v>
      </c>
      <c r="AU663" s="246" t="s">
        <v>82</v>
      </c>
      <c r="AV663" s="13" t="s">
        <v>138</v>
      </c>
      <c r="AW663" s="13" t="s">
        <v>35</v>
      </c>
      <c r="AX663" s="13" t="s">
        <v>74</v>
      </c>
      <c r="AY663" s="246" t="s">
        <v>351</v>
      </c>
    </row>
    <row r="664" spans="1:51" s="13" customFormat="1" ht="12">
      <c r="A664" s="13"/>
      <c r="B664" s="236"/>
      <c r="C664" s="237"/>
      <c r="D664" s="227" t="s">
        <v>358</v>
      </c>
      <c r="E664" s="238" t="s">
        <v>3603</v>
      </c>
      <c r="F664" s="239" t="s">
        <v>3604</v>
      </c>
      <c r="G664" s="237"/>
      <c r="H664" s="240">
        <v>1</v>
      </c>
      <c r="I664" s="241"/>
      <c r="J664" s="237"/>
      <c r="K664" s="237"/>
      <c r="L664" s="242"/>
      <c r="M664" s="243"/>
      <c r="N664" s="244"/>
      <c r="O664" s="244"/>
      <c r="P664" s="244"/>
      <c r="Q664" s="244"/>
      <c r="R664" s="244"/>
      <c r="S664" s="244"/>
      <c r="T664" s="245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T664" s="246" t="s">
        <v>358</v>
      </c>
      <c r="AU664" s="246" t="s">
        <v>82</v>
      </c>
      <c r="AV664" s="13" t="s">
        <v>138</v>
      </c>
      <c r="AW664" s="13" t="s">
        <v>35</v>
      </c>
      <c r="AX664" s="13" t="s">
        <v>82</v>
      </c>
      <c r="AY664" s="246" t="s">
        <v>351</v>
      </c>
    </row>
    <row r="665" spans="1:65" s="2" customFormat="1" ht="21.75" customHeight="1">
      <c r="A665" s="38"/>
      <c r="B665" s="39"/>
      <c r="C665" s="247" t="s">
        <v>1226</v>
      </c>
      <c r="D665" s="247" t="s">
        <v>612</v>
      </c>
      <c r="E665" s="248" t="s">
        <v>3605</v>
      </c>
      <c r="F665" s="249" t="s">
        <v>3606</v>
      </c>
      <c r="G665" s="250" t="s">
        <v>534</v>
      </c>
      <c r="H665" s="251">
        <v>1</v>
      </c>
      <c r="I665" s="252"/>
      <c r="J665" s="253">
        <f>ROUND(I665*H665,2)</f>
        <v>0</v>
      </c>
      <c r="K665" s="249" t="s">
        <v>28</v>
      </c>
      <c r="L665" s="254"/>
      <c r="M665" s="255" t="s">
        <v>28</v>
      </c>
      <c r="N665" s="256" t="s">
        <v>45</v>
      </c>
      <c r="O665" s="84"/>
      <c r="P665" s="221">
        <f>O665*H665</f>
        <v>0</v>
      </c>
      <c r="Q665" s="221">
        <v>0.016</v>
      </c>
      <c r="R665" s="221">
        <f>Q665*H665</f>
        <v>0.016</v>
      </c>
      <c r="S665" s="221">
        <v>0</v>
      </c>
      <c r="T665" s="222">
        <f>S665*H665</f>
        <v>0</v>
      </c>
      <c r="U665" s="38"/>
      <c r="V665" s="38"/>
      <c r="W665" s="38"/>
      <c r="X665" s="38"/>
      <c r="Y665" s="38"/>
      <c r="Z665" s="38"/>
      <c r="AA665" s="38"/>
      <c r="AB665" s="38"/>
      <c r="AC665" s="38"/>
      <c r="AD665" s="38"/>
      <c r="AE665" s="38"/>
      <c r="AR665" s="223" t="s">
        <v>405</v>
      </c>
      <c r="AT665" s="223" t="s">
        <v>612</v>
      </c>
      <c r="AU665" s="223" t="s">
        <v>82</v>
      </c>
      <c r="AY665" s="17" t="s">
        <v>351</v>
      </c>
      <c r="BE665" s="224">
        <f>IF(N665="základní",J665,0)</f>
        <v>0</v>
      </c>
      <c r="BF665" s="224">
        <f>IF(N665="snížená",J665,0)</f>
        <v>0</v>
      </c>
      <c r="BG665" s="224">
        <f>IF(N665="zákl. přenesená",J665,0)</f>
        <v>0</v>
      </c>
      <c r="BH665" s="224">
        <f>IF(N665="sníž. přenesená",J665,0)</f>
        <v>0</v>
      </c>
      <c r="BI665" s="224">
        <f>IF(N665="nulová",J665,0)</f>
        <v>0</v>
      </c>
      <c r="BJ665" s="17" t="s">
        <v>82</v>
      </c>
      <c r="BK665" s="224">
        <f>ROUND(I665*H665,2)</f>
        <v>0</v>
      </c>
      <c r="BL665" s="17" t="s">
        <v>228</v>
      </c>
      <c r="BM665" s="223" t="s">
        <v>3607</v>
      </c>
    </row>
    <row r="666" spans="1:51" s="13" customFormat="1" ht="12">
      <c r="A666" s="13"/>
      <c r="B666" s="236"/>
      <c r="C666" s="237"/>
      <c r="D666" s="227" t="s">
        <v>358</v>
      </c>
      <c r="E666" s="238" t="s">
        <v>2410</v>
      </c>
      <c r="F666" s="239" t="s">
        <v>3597</v>
      </c>
      <c r="G666" s="237"/>
      <c r="H666" s="240">
        <v>1</v>
      </c>
      <c r="I666" s="241"/>
      <c r="J666" s="237"/>
      <c r="K666" s="237"/>
      <c r="L666" s="242"/>
      <c r="M666" s="243"/>
      <c r="N666" s="244"/>
      <c r="O666" s="244"/>
      <c r="P666" s="244"/>
      <c r="Q666" s="244"/>
      <c r="R666" s="244"/>
      <c r="S666" s="244"/>
      <c r="T666" s="245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T666" s="246" t="s">
        <v>358</v>
      </c>
      <c r="AU666" s="246" t="s">
        <v>82</v>
      </c>
      <c r="AV666" s="13" t="s">
        <v>138</v>
      </c>
      <c r="AW666" s="13" t="s">
        <v>35</v>
      </c>
      <c r="AX666" s="13" t="s">
        <v>74</v>
      </c>
      <c r="AY666" s="246" t="s">
        <v>351</v>
      </c>
    </row>
    <row r="667" spans="1:51" s="13" customFormat="1" ht="12">
      <c r="A667" s="13"/>
      <c r="B667" s="236"/>
      <c r="C667" s="237"/>
      <c r="D667" s="227" t="s">
        <v>358</v>
      </c>
      <c r="E667" s="238" t="s">
        <v>3608</v>
      </c>
      <c r="F667" s="239" t="s">
        <v>3609</v>
      </c>
      <c r="G667" s="237"/>
      <c r="H667" s="240">
        <v>1</v>
      </c>
      <c r="I667" s="241"/>
      <c r="J667" s="237"/>
      <c r="K667" s="237"/>
      <c r="L667" s="242"/>
      <c r="M667" s="243"/>
      <c r="N667" s="244"/>
      <c r="O667" s="244"/>
      <c r="P667" s="244"/>
      <c r="Q667" s="244"/>
      <c r="R667" s="244"/>
      <c r="S667" s="244"/>
      <c r="T667" s="245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T667" s="246" t="s">
        <v>358</v>
      </c>
      <c r="AU667" s="246" t="s">
        <v>82</v>
      </c>
      <c r="AV667" s="13" t="s">
        <v>138</v>
      </c>
      <c r="AW667" s="13" t="s">
        <v>35</v>
      </c>
      <c r="AX667" s="13" t="s">
        <v>82</v>
      </c>
      <c r="AY667" s="246" t="s">
        <v>351</v>
      </c>
    </row>
    <row r="668" spans="1:65" s="2" customFormat="1" ht="21.75" customHeight="1">
      <c r="A668" s="38"/>
      <c r="B668" s="39"/>
      <c r="C668" s="247" t="s">
        <v>1232</v>
      </c>
      <c r="D668" s="247" t="s">
        <v>612</v>
      </c>
      <c r="E668" s="248" t="s">
        <v>3610</v>
      </c>
      <c r="F668" s="249" t="s">
        <v>3611</v>
      </c>
      <c r="G668" s="250" t="s">
        <v>534</v>
      </c>
      <c r="H668" s="251">
        <v>1</v>
      </c>
      <c r="I668" s="252"/>
      <c r="J668" s="253">
        <f>ROUND(I668*H668,2)</f>
        <v>0</v>
      </c>
      <c r="K668" s="249" t="s">
        <v>28</v>
      </c>
      <c r="L668" s="254"/>
      <c r="M668" s="255" t="s">
        <v>28</v>
      </c>
      <c r="N668" s="256" t="s">
        <v>45</v>
      </c>
      <c r="O668" s="84"/>
      <c r="P668" s="221">
        <f>O668*H668</f>
        <v>0</v>
      </c>
      <c r="Q668" s="221">
        <v>0.014</v>
      </c>
      <c r="R668" s="221">
        <f>Q668*H668</f>
        <v>0.014</v>
      </c>
      <c r="S668" s="221">
        <v>0</v>
      </c>
      <c r="T668" s="222">
        <f>S668*H668</f>
        <v>0</v>
      </c>
      <c r="U668" s="38"/>
      <c r="V668" s="38"/>
      <c r="W668" s="38"/>
      <c r="X668" s="38"/>
      <c r="Y668" s="38"/>
      <c r="Z668" s="38"/>
      <c r="AA668" s="38"/>
      <c r="AB668" s="38"/>
      <c r="AC668" s="38"/>
      <c r="AD668" s="38"/>
      <c r="AE668" s="38"/>
      <c r="AR668" s="223" t="s">
        <v>405</v>
      </c>
      <c r="AT668" s="223" t="s">
        <v>612</v>
      </c>
      <c r="AU668" s="223" t="s">
        <v>82</v>
      </c>
      <c r="AY668" s="17" t="s">
        <v>351</v>
      </c>
      <c r="BE668" s="224">
        <f>IF(N668="základní",J668,0)</f>
        <v>0</v>
      </c>
      <c r="BF668" s="224">
        <f>IF(N668="snížená",J668,0)</f>
        <v>0</v>
      </c>
      <c r="BG668" s="224">
        <f>IF(N668="zákl. přenesená",J668,0)</f>
        <v>0</v>
      </c>
      <c r="BH668" s="224">
        <f>IF(N668="sníž. přenesená",J668,0)</f>
        <v>0</v>
      </c>
      <c r="BI668" s="224">
        <f>IF(N668="nulová",J668,0)</f>
        <v>0</v>
      </c>
      <c r="BJ668" s="17" t="s">
        <v>82</v>
      </c>
      <c r="BK668" s="224">
        <f>ROUND(I668*H668,2)</f>
        <v>0</v>
      </c>
      <c r="BL668" s="17" t="s">
        <v>228</v>
      </c>
      <c r="BM668" s="223" t="s">
        <v>3612</v>
      </c>
    </row>
    <row r="669" spans="1:51" s="13" customFormat="1" ht="12">
      <c r="A669" s="13"/>
      <c r="B669" s="236"/>
      <c r="C669" s="237"/>
      <c r="D669" s="227" t="s">
        <v>358</v>
      </c>
      <c r="E669" s="238" t="s">
        <v>2415</v>
      </c>
      <c r="F669" s="239" t="s">
        <v>3494</v>
      </c>
      <c r="G669" s="237"/>
      <c r="H669" s="240">
        <v>1</v>
      </c>
      <c r="I669" s="241"/>
      <c r="J669" s="237"/>
      <c r="K669" s="237"/>
      <c r="L669" s="242"/>
      <c r="M669" s="243"/>
      <c r="N669" s="244"/>
      <c r="O669" s="244"/>
      <c r="P669" s="244"/>
      <c r="Q669" s="244"/>
      <c r="R669" s="244"/>
      <c r="S669" s="244"/>
      <c r="T669" s="245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T669" s="246" t="s">
        <v>358</v>
      </c>
      <c r="AU669" s="246" t="s">
        <v>82</v>
      </c>
      <c r="AV669" s="13" t="s">
        <v>138</v>
      </c>
      <c r="AW669" s="13" t="s">
        <v>35</v>
      </c>
      <c r="AX669" s="13" t="s">
        <v>74</v>
      </c>
      <c r="AY669" s="246" t="s">
        <v>351</v>
      </c>
    </row>
    <row r="670" spans="1:51" s="13" customFormat="1" ht="12">
      <c r="A670" s="13"/>
      <c r="B670" s="236"/>
      <c r="C670" s="237"/>
      <c r="D670" s="227" t="s">
        <v>358</v>
      </c>
      <c r="E670" s="238" t="s">
        <v>3613</v>
      </c>
      <c r="F670" s="239" t="s">
        <v>3614</v>
      </c>
      <c r="G670" s="237"/>
      <c r="H670" s="240">
        <v>1</v>
      </c>
      <c r="I670" s="241"/>
      <c r="J670" s="237"/>
      <c r="K670" s="237"/>
      <c r="L670" s="242"/>
      <c r="M670" s="243"/>
      <c r="N670" s="244"/>
      <c r="O670" s="244"/>
      <c r="P670" s="244"/>
      <c r="Q670" s="244"/>
      <c r="R670" s="244"/>
      <c r="S670" s="244"/>
      <c r="T670" s="245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T670" s="246" t="s">
        <v>358</v>
      </c>
      <c r="AU670" s="246" t="s">
        <v>82</v>
      </c>
      <c r="AV670" s="13" t="s">
        <v>138</v>
      </c>
      <c r="AW670" s="13" t="s">
        <v>35</v>
      </c>
      <c r="AX670" s="13" t="s">
        <v>82</v>
      </c>
      <c r="AY670" s="246" t="s">
        <v>351</v>
      </c>
    </row>
    <row r="671" spans="1:65" s="2" customFormat="1" ht="21.75" customHeight="1">
      <c r="A671" s="38"/>
      <c r="B671" s="39"/>
      <c r="C671" s="212" t="s">
        <v>1238</v>
      </c>
      <c r="D671" s="212" t="s">
        <v>352</v>
      </c>
      <c r="E671" s="213" t="s">
        <v>3615</v>
      </c>
      <c r="F671" s="214" t="s">
        <v>3616</v>
      </c>
      <c r="G671" s="215" t="s">
        <v>1515</v>
      </c>
      <c r="H671" s="216">
        <v>1</v>
      </c>
      <c r="I671" s="217"/>
      <c r="J671" s="218">
        <f>ROUND(I671*H671,2)</f>
        <v>0</v>
      </c>
      <c r="K671" s="214" t="s">
        <v>28</v>
      </c>
      <c r="L671" s="44"/>
      <c r="M671" s="219" t="s">
        <v>28</v>
      </c>
      <c r="N671" s="220" t="s">
        <v>45</v>
      </c>
      <c r="O671" s="84"/>
      <c r="P671" s="221">
        <f>O671*H671</f>
        <v>0</v>
      </c>
      <c r="Q671" s="221">
        <v>0.00685</v>
      </c>
      <c r="R671" s="221">
        <f>Q671*H671</f>
        <v>0.00685</v>
      </c>
      <c r="S671" s="221">
        <v>0</v>
      </c>
      <c r="T671" s="222">
        <f>S671*H671</f>
        <v>0</v>
      </c>
      <c r="U671" s="38"/>
      <c r="V671" s="38"/>
      <c r="W671" s="38"/>
      <c r="X671" s="38"/>
      <c r="Y671" s="38"/>
      <c r="Z671" s="38"/>
      <c r="AA671" s="38"/>
      <c r="AB671" s="38"/>
      <c r="AC671" s="38"/>
      <c r="AD671" s="38"/>
      <c r="AE671" s="38"/>
      <c r="AR671" s="223" t="s">
        <v>228</v>
      </c>
      <c r="AT671" s="223" t="s">
        <v>352</v>
      </c>
      <c r="AU671" s="223" t="s">
        <v>82</v>
      </c>
      <c r="AY671" s="17" t="s">
        <v>351</v>
      </c>
      <c r="BE671" s="224">
        <f>IF(N671="základní",J671,0)</f>
        <v>0</v>
      </c>
      <c r="BF671" s="224">
        <f>IF(N671="snížená",J671,0)</f>
        <v>0</v>
      </c>
      <c r="BG671" s="224">
        <f>IF(N671="zákl. přenesená",J671,0)</f>
        <v>0</v>
      </c>
      <c r="BH671" s="224">
        <f>IF(N671="sníž. přenesená",J671,0)</f>
        <v>0</v>
      </c>
      <c r="BI671" s="224">
        <f>IF(N671="nulová",J671,0)</f>
        <v>0</v>
      </c>
      <c r="BJ671" s="17" t="s">
        <v>82</v>
      </c>
      <c r="BK671" s="224">
        <f>ROUND(I671*H671,2)</f>
        <v>0</v>
      </c>
      <c r="BL671" s="17" t="s">
        <v>228</v>
      </c>
      <c r="BM671" s="223" t="s">
        <v>3617</v>
      </c>
    </row>
    <row r="672" spans="1:51" s="12" customFormat="1" ht="12">
      <c r="A672" s="12"/>
      <c r="B672" s="225"/>
      <c r="C672" s="226"/>
      <c r="D672" s="227" t="s">
        <v>358</v>
      </c>
      <c r="E672" s="228" t="s">
        <v>28</v>
      </c>
      <c r="F672" s="229" t="s">
        <v>3618</v>
      </c>
      <c r="G672" s="226"/>
      <c r="H672" s="228" t="s">
        <v>28</v>
      </c>
      <c r="I672" s="230"/>
      <c r="J672" s="226"/>
      <c r="K672" s="226"/>
      <c r="L672" s="231"/>
      <c r="M672" s="232"/>
      <c r="N672" s="233"/>
      <c r="O672" s="233"/>
      <c r="P672" s="233"/>
      <c r="Q672" s="233"/>
      <c r="R672" s="233"/>
      <c r="S672" s="233"/>
      <c r="T672" s="234"/>
      <c r="U672" s="12"/>
      <c r="V672" s="12"/>
      <c r="W672" s="12"/>
      <c r="X672" s="12"/>
      <c r="Y672" s="12"/>
      <c r="Z672" s="12"/>
      <c r="AA672" s="12"/>
      <c r="AB672" s="12"/>
      <c r="AC672" s="12"/>
      <c r="AD672" s="12"/>
      <c r="AE672" s="12"/>
      <c r="AT672" s="235" t="s">
        <v>358</v>
      </c>
      <c r="AU672" s="235" t="s">
        <v>82</v>
      </c>
      <c r="AV672" s="12" t="s">
        <v>82</v>
      </c>
      <c r="AW672" s="12" t="s">
        <v>35</v>
      </c>
      <c r="AX672" s="12" t="s">
        <v>74</v>
      </c>
      <c r="AY672" s="235" t="s">
        <v>351</v>
      </c>
    </row>
    <row r="673" spans="1:51" s="13" customFormat="1" ht="12">
      <c r="A673" s="13"/>
      <c r="B673" s="236"/>
      <c r="C673" s="237"/>
      <c r="D673" s="227" t="s">
        <v>358</v>
      </c>
      <c r="E673" s="238" t="s">
        <v>2420</v>
      </c>
      <c r="F673" s="239" t="s">
        <v>3619</v>
      </c>
      <c r="G673" s="237"/>
      <c r="H673" s="240">
        <v>1</v>
      </c>
      <c r="I673" s="241"/>
      <c r="J673" s="237"/>
      <c r="K673" s="237"/>
      <c r="L673" s="242"/>
      <c r="M673" s="243"/>
      <c r="N673" s="244"/>
      <c r="O673" s="244"/>
      <c r="P673" s="244"/>
      <c r="Q673" s="244"/>
      <c r="R673" s="244"/>
      <c r="S673" s="244"/>
      <c r="T673" s="245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T673" s="246" t="s">
        <v>358</v>
      </c>
      <c r="AU673" s="246" t="s">
        <v>82</v>
      </c>
      <c r="AV673" s="13" t="s">
        <v>138</v>
      </c>
      <c r="AW673" s="13" t="s">
        <v>35</v>
      </c>
      <c r="AX673" s="13" t="s">
        <v>74</v>
      </c>
      <c r="AY673" s="246" t="s">
        <v>351</v>
      </c>
    </row>
    <row r="674" spans="1:51" s="13" customFormat="1" ht="12">
      <c r="A674" s="13"/>
      <c r="B674" s="236"/>
      <c r="C674" s="237"/>
      <c r="D674" s="227" t="s">
        <v>358</v>
      </c>
      <c r="E674" s="238" t="s">
        <v>3620</v>
      </c>
      <c r="F674" s="239" t="s">
        <v>3621</v>
      </c>
      <c r="G674" s="237"/>
      <c r="H674" s="240">
        <v>1</v>
      </c>
      <c r="I674" s="241"/>
      <c r="J674" s="237"/>
      <c r="K674" s="237"/>
      <c r="L674" s="242"/>
      <c r="M674" s="243"/>
      <c r="N674" s="244"/>
      <c r="O674" s="244"/>
      <c r="P674" s="244"/>
      <c r="Q674" s="244"/>
      <c r="R674" s="244"/>
      <c r="S674" s="244"/>
      <c r="T674" s="245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T674" s="246" t="s">
        <v>358</v>
      </c>
      <c r="AU674" s="246" t="s">
        <v>82</v>
      </c>
      <c r="AV674" s="13" t="s">
        <v>138</v>
      </c>
      <c r="AW674" s="13" t="s">
        <v>35</v>
      </c>
      <c r="AX674" s="13" t="s">
        <v>82</v>
      </c>
      <c r="AY674" s="246" t="s">
        <v>351</v>
      </c>
    </row>
    <row r="675" spans="1:65" s="2" customFormat="1" ht="21.75" customHeight="1">
      <c r="A675" s="38"/>
      <c r="B675" s="39"/>
      <c r="C675" s="212" t="s">
        <v>1246</v>
      </c>
      <c r="D675" s="212" t="s">
        <v>352</v>
      </c>
      <c r="E675" s="213" t="s">
        <v>3622</v>
      </c>
      <c r="F675" s="214" t="s">
        <v>3623</v>
      </c>
      <c r="G675" s="215" t="s">
        <v>1515</v>
      </c>
      <c r="H675" s="216">
        <v>1</v>
      </c>
      <c r="I675" s="217"/>
      <c r="J675" s="218">
        <f>ROUND(I675*H675,2)</f>
        <v>0</v>
      </c>
      <c r="K675" s="214" t="s">
        <v>28</v>
      </c>
      <c r="L675" s="44"/>
      <c r="M675" s="219" t="s">
        <v>28</v>
      </c>
      <c r="N675" s="220" t="s">
        <v>45</v>
      </c>
      <c r="O675" s="84"/>
      <c r="P675" s="221">
        <f>O675*H675</f>
        <v>0</v>
      </c>
      <c r="Q675" s="221">
        <v>0.00685</v>
      </c>
      <c r="R675" s="221">
        <f>Q675*H675</f>
        <v>0.00685</v>
      </c>
      <c r="S675" s="221">
        <v>0</v>
      </c>
      <c r="T675" s="222">
        <f>S675*H675</f>
        <v>0</v>
      </c>
      <c r="U675" s="38"/>
      <c r="V675" s="38"/>
      <c r="W675" s="38"/>
      <c r="X675" s="38"/>
      <c r="Y675" s="38"/>
      <c r="Z675" s="38"/>
      <c r="AA675" s="38"/>
      <c r="AB675" s="38"/>
      <c r="AC675" s="38"/>
      <c r="AD675" s="38"/>
      <c r="AE675" s="38"/>
      <c r="AR675" s="223" t="s">
        <v>228</v>
      </c>
      <c r="AT675" s="223" t="s">
        <v>352</v>
      </c>
      <c r="AU675" s="223" t="s">
        <v>82</v>
      </c>
      <c r="AY675" s="17" t="s">
        <v>351</v>
      </c>
      <c r="BE675" s="224">
        <f>IF(N675="základní",J675,0)</f>
        <v>0</v>
      </c>
      <c r="BF675" s="224">
        <f>IF(N675="snížená",J675,0)</f>
        <v>0</v>
      </c>
      <c r="BG675" s="224">
        <f>IF(N675="zákl. přenesená",J675,0)</f>
        <v>0</v>
      </c>
      <c r="BH675" s="224">
        <f>IF(N675="sníž. přenesená",J675,0)</f>
        <v>0</v>
      </c>
      <c r="BI675" s="224">
        <f>IF(N675="nulová",J675,0)</f>
        <v>0</v>
      </c>
      <c r="BJ675" s="17" t="s">
        <v>82</v>
      </c>
      <c r="BK675" s="224">
        <f>ROUND(I675*H675,2)</f>
        <v>0</v>
      </c>
      <c r="BL675" s="17" t="s">
        <v>228</v>
      </c>
      <c r="BM675" s="223" t="s">
        <v>3624</v>
      </c>
    </row>
    <row r="676" spans="1:51" s="12" customFormat="1" ht="12">
      <c r="A676" s="12"/>
      <c r="B676" s="225"/>
      <c r="C676" s="226"/>
      <c r="D676" s="227" t="s">
        <v>358</v>
      </c>
      <c r="E676" s="228" t="s">
        <v>28</v>
      </c>
      <c r="F676" s="229" t="s">
        <v>3625</v>
      </c>
      <c r="G676" s="226"/>
      <c r="H676" s="228" t="s">
        <v>28</v>
      </c>
      <c r="I676" s="230"/>
      <c r="J676" s="226"/>
      <c r="K676" s="226"/>
      <c r="L676" s="231"/>
      <c r="M676" s="232"/>
      <c r="N676" s="233"/>
      <c r="O676" s="233"/>
      <c r="P676" s="233"/>
      <c r="Q676" s="233"/>
      <c r="R676" s="233"/>
      <c r="S676" s="233"/>
      <c r="T676" s="234"/>
      <c r="U676" s="12"/>
      <c r="V676" s="12"/>
      <c r="W676" s="12"/>
      <c r="X676" s="12"/>
      <c r="Y676" s="12"/>
      <c r="Z676" s="12"/>
      <c r="AA676" s="12"/>
      <c r="AB676" s="12"/>
      <c r="AC676" s="12"/>
      <c r="AD676" s="12"/>
      <c r="AE676" s="12"/>
      <c r="AT676" s="235" t="s">
        <v>358</v>
      </c>
      <c r="AU676" s="235" t="s">
        <v>82</v>
      </c>
      <c r="AV676" s="12" t="s">
        <v>82</v>
      </c>
      <c r="AW676" s="12" t="s">
        <v>35</v>
      </c>
      <c r="AX676" s="12" t="s">
        <v>74</v>
      </c>
      <c r="AY676" s="235" t="s">
        <v>351</v>
      </c>
    </row>
    <row r="677" spans="1:51" s="13" customFormat="1" ht="12">
      <c r="A677" s="13"/>
      <c r="B677" s="236"/>
      <c r="C677" s="237"/>
      <c r="D677" s="227" t="s">
        <v>358</v>
      </c>
      <c r="E677" s="238" t="s">
        <v>2425</v>
      </c>
      <c r="F677" s="239" t="s">
        <v>3626</v>
      </c>
      <c r="G677" s="237"/>
      <c r="H677" s="240">
        <v>1</v>
      </c>
      <c r="I677" s="241"/>
      <c r="J677" s="237"/>
      <c r="K677" s="237"/>
      <c r="L677" s="242"/>
      <c r="M677" s="243"/>
      <c r="N677" s="244"/>
      <c r="O677" s="244"/>
      <c r="P677" s="244"/>
      <c r="Q677" s="244"/>
      <c r="R677" s="244"/>
      <c r="S677" s="244"/>
      <c r="T677" s="245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T677" s="246" t="s">
        <v>358</v>
      </c>
      <c r="AU677" s="246" t="s">
        <v>82</v>
      </c>
      <c r="AV677" s="13" t="s">
        <v>138</v>
      </c>
      <c r="AW677" s="13" t="s">
        <v>35</v>
      </c>
      <c r="AX677" s="13" t="s">
        <v>74</v>
      </c>
      <c r="AY677" s="246" t="s">
        <v>351</v>
      </c>
    </row>
    <row r="678" spans="1:51" s="13" customFormat="1" ht="12">
      <c r="A678" s="13"/>
      <c r="B678" s="236"/>
      <c r="C678" s="237"/>
      <c r="D678" s="227" t="s">
        <v>358</v>
      </c>
      <c r="E678" s="238" t="s">
        <v>3627</v>
      </c>
      <c r="F678" s="239" t="s">
        <v>3628</v>
      </c>
      <c r="G678" s="237"/>
      <c r="H678" s="240">
        <v>1</v>
      </c>
      <c r="I678" s="241"/>
      <c r="J678" s="237"/>
      <c r="K678" s="237"/>
      <c r="L678" s="242"/>
      <c r="M678" s="243"/>
      <c r="N678" s="244"/>
      <c r="O678" s="244"/>
      <c r="P678" s="244"/>
      <c r="Q678" s="244"/>
      <c r="R678" s="244"/>
      <c r="S678" s="244"/>
      <c r="T678" s="245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T678" s="246" t="s">
        <v>358</v>
      </c>
      <c r="AU678" s="246" t="s">
        <v>82</v>
      </c>
      <c r="AV678" s="13" t="s">
        <v>138</v>
      </c>
      <c r="AW678" s="13" t="s">
        <v>35</v>
      </c>
      <c r="AX678" s="13" t="s">
        <v>82</v>
      </c>
      <c r="AY678" s="246" t="s">
        <v>351</v>
      </c>
    </row>
    <row r="679" spans="1:65" s="2" customFormat="1" ht="21.75" customHeight="1">
      <c r="A679" s="38"/>
      <c r="B679" s="39"/>
      <c r="C679" s="212" t="s">
        <v>1252</v>
      </c>
      <c r="D679" s="212" t="s">
        <v>352</v>
      </c>
      <c r="E679" s="213" t="s">
        <v>3629</v>
      </c>
      <c r="F679" s="214" t="s">
        <v>3630</v>
      </c>
      <c r="G679" s="215" t="s">
        <v>1515</v>
      </c>
      <c r="H679" s="216">
        <v>1</v>
      </c>
      <c r="I679" s="217"/>
      <c r="J679" s="218">
        <f>ROUND(I679*H679,2)</f>
        <v>0</v>
      </c>
      <c r="K679" s="214" t="s">
        <v>28</v>
      </c>
      <c r="L679" s="44"/>
      <c r="M679" s="219" t="s">
        <v>28</v>
      </c>
      <c r="N679" s="220" t="s">
        <v>45</v>
      </c>
      <c r="O679" s="84"/>
      <c r="P679" s="221">
        <f>O679*H679</f>
        <v>0</v>
      </c>
      <c r="Q679" s="221">
        <v>0.01961</v>
      </c>
      <c r="R679" s="221">
        <f>Q679*H679</f>
        <v>0.01961</v>
      </c>
      <c r="S679" s="221">
        <v>0</v>
      </c>
      <c r="T679" s="222">
        <f>S679*H679</f>
        <v>0</v>
      </c>
      <c r="U679" s="38"/>
      <c r="V679" s="38"/>
      <c r="W679" s="38"/>
      <c r="X679" s="38"/>
      <c r="Y679" s="38"/>
      <c r="Z679" s="38"/>
      <c r="AA679" s="38"/>
      <c r="AB679" s="38"/>
      <c r="AC679" s="38"/>
      <c r="AD679" s="38"/>
      <c r="AE679" s="38"/>
      <c r="AR679" s="223" t="s">
        <v>228</v>
      </c>
      <c r="AT679" s="223" t="s">
        <v>352</v>
      </c>
      <c r="AU679" s="223" t="s">
        <v>82</v>
      </c>
      <c r="AY679" s="17" t="s">
        <v>351</v>
      </c>
      <c r="BE679" s="224">
        <f>IF(N679="základní",J679,0)</f>
        <v>0</v>
      </c>
      <c r="BF679" s="224">
        <f>IF(N679="snížená",J679,0)</f>
        <v>0</v>
      </c>
      <c r="BG679" s="224">
        <f>IF(N679="zákl. přenesená",J679,0)</f>
        <v>0</v>
      </c>
      <c r="BH679" s="224">
        <f>IF(N679="sníž. přenesená",J679,0)</f>
        <v>0</v>
      </c>
      <c r="BI679" s="224">
        <f>IF(N679="nulová",J679,0)</f>
        <v>0</v>
      </c>
      <c r="BJ679" s="17" t="s">
        <v>82</v>
      </c>
      <c r="BK679" s="224">
        <f>ROUND(I679*H679,2)</f>
        <v>0</v>
      </c>
      <c r="BL679" s="17" t="s">
        <v>228</v>
      </c>
      <c r="BM679" s="223" t="s">
        <v>3631</v>
      </c>
    </row>
    <row r="680" spans="1:51" s="12" customFormat="1" ht="12">
      <c r="A680" s="12"/>
      <c r="B680" s="225"/>
      <c r="C680" s="226"/>
      <c r="D680" s="227" t="s">
        <v>358</v>
      </c>
      <c r="E680" s="228" t="s">
        <v>28</v>
      </c>
      <c r="F680" s="229" t="s">
        <v>3632</v>
      </c>
      <c r="G680" s="226"/>
      <c r="H680" s="228" t="s">
        <v>28</v>
      </c>
      <c r="I680" s="230"/>
      <c r="J680" s="226"/>
      <c r="K680" s="226"/>
      <c r="L680" s="231"/>
      <c r="M680" s="232"/>
      <c r="N680" s="233"/>
      <c r="O680" s="233"/>
      <c r="P680" s="233"/>
      <c r="Q680" s="233"/>
      <c r="R680" s="233"/>
      <c r="S680" s="233"/>
      <c r="T680" s="234"/>
      <c r="U680" s="12"/>
      <c r="V680" s="12"/>
      <c r="W680" s="12"/>
      <c r="X680" s="12"/>
      <c r="Y680" s="12"/>
      <c r="Z680" s="12"/>
      <c r="AA680" s="12"/>
      <c r="AB680" s="12"/>
      <c r="AC680" s="12"/>
      <c r="AD680" s="12"/>
      <c r="AE680" s="12"/>
      <c r="AT680" s="235" t="s">
        <v>358</v>
      </c>
      <c r="AU680" s="235" t="s">
        <v>82</v>
      </c>
      <c r="AV680" s="12" t="s">
        <v>82</v>
      </c>
      <c r="AW680" s="12" t="s">
        <v>35</v>
      </c>
      <c r="AX680" s="12" t="s">
        <v>74</v>
      </c>
      <c r="AY680" s="235" t="s">
        <v>351</v>
      </c>
    </row>
    <row r="681" spans="1:51" s="13" customFormat="1" ht="12">
      <c r="A681" s="13"/>
      <c r="B681" s="236"/>
      <c r="C681" s="237"/>
      <c r="D681" s="227" t="s">
        <v>358</v>
      </c>
      <c r="E681" s="238" t="s">
        <v>2430</v>
      </c>
      <c r="F681" s="239" t="s">
        <v>3633</v>
      </c>
      <c r="G681" s="237"/>
      <c r="H681" s="240">
        <v>1</v>
      </c>
      <c r="I681" s="241"/>
      <c r="J681" s="237"/>
      <c r="K681" s="237"/>
      <c r="L681" s="242"/>
      <c r="M681" s="243"/>
      <c r="N681" s="244"/>
      <c r="O681" s="244"/>
      <c r="P681" s="244"/>
      <c r="Q681" s="244"/>
      <c r="R681" s="244"/>
      <c r="S681" s="244"/>
      <c r="T681" s="245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T681" s="246" t="s">
        <v>358</v>
      </c>
      <c r="AU681" s="246" t="s">
        <v>82</v>
      </c>
      <c r="AV681" s="13" t="s">
        <v>138</v>
      </c>
      <c r="AW681" s="13" t="s">
        <v>35</v>
      </c>
      <c r="AX681" s="13" t="s">
        <v>74</v>
      </c>
      <c r="AY681" s="246" t="s">
        <v>351</v>
      </c>
    </row>
    <row r="682" spans="1:51" s="13" customFormat="1" ht="12">
      <c r="A682" s="13"/>
      <c r="B682" s="236"/>
      <c r="C682" s="237"/>
      <c r="D682" s="227" t="s">
        <v>358</v>
      </c>
      <c r="E682" s="238" t="s">
        <v>3634</v>
      </c>
      <c r="F682" s="239" t="s">
        <v>3635</v>
      </c>
      <c r="G682" s="237"/>
      <c r="H682" s="240">
        <v>1</v>
      </c>
      <c r="I682" s="241"/>
      <c r="J682" s="237"/>
      <c r="K682" s="237"/>
      <c r="L682" s="242"/>
      <c r="M682" s="243"/>
      <c r="N682" s="244"/>
      <c r="O682" s="244"/>
      <c r="P682" s="244"/>
      <c r="Q682" s="244"/>
      <c r="R682" s="244"/>
      <c r="S682" s="244"/>
      <c r="T682" s="245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T682" s="246" t="s">
        <v>358</v>
      </c>
      <c r="AU682" s="246" t="s">
        <v>82</v>
      </c>
      <c r="AV682" s="13" t="s">
        <v>138</v>
      </c>
      <c r="AW682" s="13" t="s">
        <v>35</v>
      </c>
      <c r="AX682" s="13" t="s">
        <v>82</v>
      </c>
      <c r="AY682" s="246" t="s">
        <v>351</v>
      </c>
    </row>
    <row r="683" spans="1:65" s="2" customFormat="1" ht="33" customHeight="1">
      <c r="A683" s="38"/>
      <c r="B683" s="39"/>
      <c r="C683" s="212" t="s">
        <v>1261</v>
      </c>
      <c r="D683" s="212" t="s">
        <v>352</v>
      </c>
      <c r="E683" s="213" t="s">
        <v>3636</v>
      </c>
      <c r="F683" s="214" t="s">
        <v>3637</v>
      </c>
      <c r="G683" s="215" t="s">
        <v>1515</v>
      </c>
      <c r="H683" s="216">
        <v>1</v>
      </c>
      <c r="I683" s="217"/>
      <c r="J683" s="218">
        <f>ROUND(I683*H683,2)</f>
        <v>0</v>
      </c>
      <c r="K683" s="214" t="s">
        <v>28</v>
      </c>
      <c r="L683" s="44"/>
      <c r="M683" s="219" t="s">
        <v>28</v>
      </c>
      <c r="N683" s="220" t="s">
        <v>45</v>
      </c>
      <c r="O683" s="84"/>
      <c r="P683" s="221">
        <f>O683*H683</f>
        <v>0</v>
      </c>
      <c r="Q683" s="221">
        <v>0.01458</v>
      </c>
      <c r="R683" s="221">
        <f>Q683*H683</f>
        <v>0.01458</v>
      </c>
      <c r="S683" s="221">
        <v>0</v>
      </c>
      <c r="T683" s="222">
        <f>S683*H683</f>
        <v>0</v>
      </c>
      <c r="U683" s="38"/>
      <c r="V683" s="38"/>
      <c r="W683" s="38"/>
      <c r="X683" s="38"/>
      <c r="Y683" s="38"/>
      <c r="Z683" s="38"/>
      <c r="AA683" s="38"/>
      <c r="AB683" s="38"/>
      <c r="AC683" s="38"/>
      <c r="AD683" s="38"/>
      <c r="AE683" s="38"/>
      <c r="AR683" s="223" t="s">
        <v>228</v>
      </c>
      <c r="AT683" s="223" t="s">
        <v>352</v>
      </c>
      <c r="AU683" s="223" t="s">
        <v>82</v>
      </c>
      <c r="AY683" s="17" t="s">
        <v>351</v>
      </c>
      <c r="BE683" s="224">
        <f>IF(N683="základní",J683,0)</f>
        <v>0</v>
      </c>
      <c r="BF683" s="224">
        <f>IF(N683="snížená",J683,0)</f>
        <v>0</v>
      </c>
      <c r="BG683" s="224">
        <f>IF(N683="zákl. přenesená",J683,0)</f>
        <v>0</v>
      </c>
      <c r="BH683" s="224">
        <f>IF(N683="sníž. přenesená",J683,0)</f>
        <v>0</v>
      </c>
      <c r="BI683" s="224">
        <f>IF(N683="nulová",J683,0)</f>
        <v>0</v>
      </c>
      <c r="BJ683" s="17" t="s">
        <v>82</v>
      </c>
      <c r="BK683" s="224">
        <f>ROUND(I683*H683,2)</f>
        <v>0</v>
      </c>
      <c r="BL683" s="17" t="s">
        <v>228</v>
      </c>
      <c r="BM683" s="223" t="s">
        <v>3638</v>
      </c>
    </row>
    <row r="684" spans="1:51" s="12" customFormat="1" ht="12">
      <c r="A684" s="12"/>
      <c r="B684" s="225"/>
      <c r="C684" s="226"/>
      <c r="D684" s="227" t="s">
        <v>358</v>
      </c>
      <c r="E684" s="228" t="s">
        <v>28</v>
      </c>
      <c r="F684" s="229" t="s">
        <v>3639</v>
      </c>
      <c r="G684" s="226"/>
      <c r="H684" s="228" t="s">
        <v>28</v>
      </c>
      <c r="I684" s="230"/>
      <c r="J684" s="226"/>
      <c r="K684" s="226"/>
      <c r="L684" s="231"/>
      <c r="M684" s="232"/>
      <c r="N684" s="233"/>
      <c r="O684" s="233"/>
      <c r="P684" s="233"/>
      <c r="Q684" s="233"/>
      <c r="R684" s="233"/>
      <c r="S684" s="233"/>
      <c r="T684" s="234"/>
      <c r="U684" s="12"/>
      <c r="V684" s="12"/>
      <c r="W684" s="12"/>
      <c r="X684" s="12"/>
      <c r="Y684" s="12"/>
      <c r="Z684" s="12"/>
      <c r="AA684" s="12"/>
      <c r="AB684" s="12"/>
      <c r="AC684" s="12"/>
      <c r="AD684" s="12"/>
      <c r="AE684" s="12"/>
      <c r="AT684" s="235" t="s">
        <v>358</v>
      </c>
      <c r="AU684" s="235" t="s">
        <v>82</v>
      </c>
      <c r="AV684" s="12" t="s">
        <v>82</v>
      </c>
      <c r="AW684" s="12" t="s">
        <v>35</v>
      </c>
      <c r="AX684" s="12" t="s">
        <v>74</v>
      </c>
      <c r="AY684" s="235" t="s">
        <v>351</v>
      </c>
    </row>
    <row r="685" spans="1:51" s="13" customFormat="1" ht="12">
      <c r="A685" s="13"/>
      <c r="B685" s="236"/>
      <c r="C685" s="237"/>
      <c r="D685" s="227" t="s">
        <v>358</v>
      </c>
      <c r="E685" s="238" t="s">
        <v>2435</v>
      </c>
      <c r="F685" s="239" t="s">
        <v>3640</v>
      </c>
      <c r="G685" s="237"/>
      <c r="H685" s="240">
        <v>1</v>
      </c>
      <c r="I685" s="241"/>
      <c r="J685" s="237"/>
      <c r="K685" s="237"/>
      <c r="L685" s="242"/>
      <c r="M685" s="243"/>
      <c r="N685" s="244"/>
      <c r="O685" s="244"/>
      <c r="P685" s="244"/>
      <c r="Q685" s="244"/>
      <c r="R685" s="244"/>
      <c r="S685" s="244"/>
      <c r="T685" s="245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T685" s="246" t="s">
        <v>358</v>
      </c>
      <c r="AU685" s="246" t="s">
        <v>82</v>
      </c>
      <c r="AV685" s="13" t="s">
        <v>138</v>
      </c>
      <c r="AW685" s="13" t="s">
        <v>35</v>
      </c>
      <c r="AX685" s="13" t="s">
        <v>74</v>
      </c>
      <c r="AY685" s="246" t="s">
        <v>351</v>
      </c>
    </row>
    <row r="686" spans="1:51" s="13" customFormat="1" ht="12">
      <c r="A686" s="13"/>
      <c r="B686" s="236"/>
      <c r="C686" s="237"/>
      <c r="D686" s="227" t="s">
        <v>358</v>
      </c>
      <c r="E686" s="238" t="s">
        <v>3641</v>
      </c>
      <c r="F686" s="239" t="s">
        <v>3642</v>
      </c>
      <c r="G686" s="237"/>
      <c r="H686" s="240">
        <v>1</v>
      </c>
      <c r="I686" s="241"/>
      <c r="J686" s="237"/>
      <c r="K686" s="237"/>
      <c r="L686" s="242"/>
      <c r="M686" s="243"/>
      <c r="N686" s="244"/>
      <c r="O686" s="244"/>
      <c r="P686" s="244"/>
      <c r="Q686" s="244"/>
      <c r="R686" s="244"/>
      <c r="S686" s="244"/>
      <c r="T686" s="245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T686" s="246" t="s">
        <v>358</v>
      </c>
      <c r="AU686" s="246" t="s">
        <v>82</v>
      </c>
      <c r="AV686" s="13" t="s">
        <v>138</v>
      </c>
      <c r="AW686" s="13" t="s">
        <v>35</v>
      </c>
      <c r="AX686" s="13" t="s">
        <v>82</v>
      </c>
      <c r="AY686" s="246" t="s">
        <v>351</v>
      </c>
    </row>
    <row r="687" spans="1:65" s="2" customFormat="1" ht="21.75" customHeight="1">
      <c r="A687" s="38"/>
      <c r="B687" s="39"/>
      <c r="C687" s="212" t="s">
        <v>1267</v>
      </c>
      <c r="D687" s="212" t="s">
        <v>352</v>
      </c>
      <c r="E687" s="213" t="s">
        <v>3643</v>
      </c>
      <c r="F687" s="214" t="s">
        <v>3644</v>
      </c>
      <c r="G687" s="215" t="s">
        <v>1515</v>
      </c>
      <c r="H687" s="216">
        <v>1</v>
      </c>
      <c r="I687" s="217"/>
      <c r="J687" s="218">
        <f>ROUND(I687*H687,2)</f>
        <v>0</v>
      </c>
      <c r="K687" s="214" t="s">
        <v>28</v>
      </c>
      <c r="L687" s="44"/>
      <c r="M687" s="219" t="s">
        <v>28</v>
      </c>
      <c r="N687" s="220" t="s">
        <v>45</v>
      </c>
      <c r="O687" s="84"/>
      <c r="P687" s="221">
        <f>O687*H687</f>
        <v>0</v>
      </c>
      <c r="Q687" s="221">
        <v>0.00208</v>
      </c>
      <c r="R687" s="221">
        <f>Q687*H687</f>
        <v>0.00208</v>
      </c>
      <c r="S687" s="221">
        <v>0</v>
      </c>
      <c r="T687" s="222">
        <f>S687*H687</f>
        <v>0</v>
      </c>
      <c r="U687" s="38"/>
      <c r="V687" s="38"/>
      <c r="W687" s="38"/>
      <c r="X687" s="38"/>
      <c r="Y687" s="38"/>
      <c r="Z687" s="38"/>
      <c r="AA687" s="38"/>
      <c r="AB687" s="38"/>
      <c r="AC687" s="38"/>
      <c r="AD687" s="38"/>
      <c r="AE687" s="38"/>
      <c r="AR687" s="223" t="s">
        <v>228</v>
      </c>
      <c r="AT687" s="223" t="s">
        <v>352</v>
      </c>
      <c r="AU687" s="223" t="s">
        <v>82</v>
      </c>
      <c r="AY687" s="17" t="s">
        <v>351</v>
      </c>
      <c r="BE687" s="224">
        <f>IF(N687="základní",J687,0)</f>
        <v>0</v>
      </c>
      <c r="BF687" s="224">
        <f>IF(N687="snížená",J687,0)</f>
        <v>0</v>
      </c>
      <c r="BG687" s="224">
        <f>IF(N687="zákl. přenesená",J687,0)</f>
        <v>0</v>
      </c>
      <c r="BH687" s="224">
        <f>IF(N687="sníž. přenesená",J687,0)</f>
        <v>0</v>
      </c>
      <c r="BI687" s="224">
        <f>IF(N687="nulová",J687,0)</f>
        <v>0</v>
      </c>
      <c r="BJ687" s="17" t="s">
        <v>82</v>
      </c>
      <c r="BK687" s="224">
        <f>ROUND(I687*H687,2)</f>
        <v>0</v>
      </c>
      <c r="BL687" s="17" t="s">
        <v>228</v>
      </c>
      <c r="BM687" s="223" t="s">
        <v>3645</v>
      </c>
    </row>
    <row r="688" spans="1:51" s="12" customFormat="1" ht="12">
      <c r="A688" s="12"/>
      <c r="B688" s="225"/>
      <c r="C688" s="226"/>
      <c r="D688" s="227" t="s">
        <v>358</v>
      </c>
      <c r="E688" s="228" t="s">
        <v>28</v>
      </c>
      <c r="F688" s="229" t="s">
        <v>3646</v>
      </c>
      <c r="G688" s="226"/>
      <c r="H688" s="228" t="s">
        <v>28</v>
      </c>
      <c r="I688" s="230"/>
      <c r="J688" s="226"/>
      <c r="K688" s="226"/>
      <c r="L688" s="231"/>
      <c r="M688" s="232"/>
      <c r="N688" s="233"/>
      <c r="O688" s="233"/>
      <c r="P688" s="233"/>
      <c r="Q688" s="233"/>
      <c r="R688" s="233"/>
      <c r="S688" s="233"/>
      <c r="T688" s="234"/>
      <c r="U688" s="12"/>
      <c r="V688" s="12"/>
      <c r="W688" s="12"/>
      <c r="X688" s="12"/>
      <c r="Y688" s="12"/>
      <c r="Z688" s="12"/>
      <c r="AA688" s="12"/>
      <c r="AB688" s="12"/>
      <c r="AC688" s="12"/>
      <c r="AD688" s="12"/>
      <c r="AE688" s="12"/>
      <c r="AT688" s="235" t="s">
        <v>358</v>
      </c>
      <c r="AU688" s="235" t="s">
        <v>82</v>
      </c>
      <c r="AV688" s="12" t="s">
        <v>82</v>
      </c>
      <c r="AW688" s="12" t="s">
        <v>35</v>
      </c>
      <c r="AX688" s="12" t="s">
        <v>74</v>
      </c>
      <c r="AY688" s="235" t="s">
        <v>351</v>
      </c>
    </row>
    <row r="689" spans="1:51" s="13" customFormat="1" ht="12">
      <c r="A689" s="13"/>
      <c r="B689" s="236"/>
      <c r="C689" s="237"/>
      <c r="D689" s="227" t="s">
        <v>358</v>
      </c>
      <c r="E689" s="238" t="s">
        <v>2441</v>
      </c>
      <c r="F689" s="239" t="s">
        <v>3647</v>
      </c>
      <c r="G689" s="237"/>
      <c r="H689" s="240">
        <v>1</v>
      </c>
      <c r="I689" s="241"/>
      <c r="J689" s="237"/>
      <c r="K689" s="237"/>
      <c r="L689" s="242"/>
      <c r="M689" s="243"/>
      <c r="N689" s="244"/>
      <c r="O689" s="244"/>
      <c r="P689" s="244"/>
      <c r="Q689" s="244"/>
      <c r="R689" s="244"/>
      <c r="S689" s="244"/>
      <c r="T689" s="245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T689" s="246" t="s">
        <v>358</v>
      </c>
      <c r="AU689" s="246" t="s">
        <v>82</v>
      </c>
      <c r="AV689" s="13" t="s">
        <v>138</v>
      </c>
      <c r="AW689" s="13" t="s">
        <v>35</v>
      </c>
      <c r="AX689" s="13" t="s">
        <v>74</v>
      </c>
      <c r="AY689" s="246" t="s">
        <v>351</v>
      </c>
    </row>
    <row r="690" spans="1:51" s="13" customFormat="1" ht="12">
      <c r="A690" s="13"/>
      <c r="B690" s="236"/>
      <c r="C690" s="237"/>
      <c r="D690" s="227" t="s">
        <v>358</v>
      </c>
      <c r="E690" s="238" t="s">
        <v>2443</v>
      </c>
      <c r="F690" s="239" t="s">
        <v>3648</v>
      </c>
      <c r="G690" s="237"/>
      <c r="H690" s="240">
        <v>1</v>
      </c>
      <c r="I690" s="241"/>
      <c r="J690" s="237"/>
      <c r="K690" s="237"/>
      <c r="L690" s="242"/>
      <c r="M690" s="243"/>
      <c r="N690" s="244"/>
      <c r="O690" s="244"/>
      <c r="P690" s="244"/>
      <c r="Q690" s="244"/>
      <c r="R690" s="244"/>
      <c r="S690" s="244"/>
      <c r="T690" s="245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  <c r="AT690" s="246" t="s">
        <v>358</v>
      </c>
      <c r="AU690" s="246" t="s">
        <v>82</v>
      </c>
      <c r="AV690" s="13" t="s">
        <v>138</v>
      </c>
      <c r="AW690" s="13" t="s">
        <v>35</v>
      </c>
      <c r="AX690" s="13" t="s">
        <v>82</v>
      </c>
      <c r="AY690" s="246" t="s">
        <v>351</v>
      </c>
    </row>
    <row r="691" spans="1:65" s="2" customFormat="1" ht="21.75" customHeight="1">
      <c r="A691" s="38"/>
      <c r="B691" s="39"/>
      <c r="C691" s="212" t="s">
        <v>1273</v>
      </c>
      <c r="D691" s="212" t="s">
        <v>352</v>
      </c>
      <c r="E691" s="213" t="s">
        <v>3649</v>
      </c>
      <c r="F691" s="214" t="s">
        <v>3650</v>
      </c>
      <c r="G691" s="215" t="s">
        <v>1515</v>
      </c>
      <c r="H691" s="216">
        <v>2</v>
      </c>
      <c r="I691" s="217"/>
      <c r="J691" s="218">
        <f>ROUND(I691*H691,2)</f>
        <v>0</v>
      </c>
      <c r="K691" s="214" t="s">
        <v>28</v>
      </c>
      <c r="L691" s="44"/>
      <c r="M691" s="219" t="s">
        <v>28</v>
      </c>
      <c r="N691" s="220" t="s">
        <v>45</v>
      </c>
      <c r="O691" s="84"/>
      <c r="P691" s="221">
        <f>O691*H691</f>
        <v>0</v>
      </c>
      <c r="Q691" s="221">
        <v>0.0018</v>
      </c>
      <c r="R691" s="221">
        <f>Q691*H691</f>
        <v>0.0036</v>
      </c>
      <c r="S691" s="221">
        <v>0</v>
      </c>
      <c r="T691" s="222">
        <f>S691*H691</f>
        <v>0</v>
      </c>
      <c r="U691" s="38"/>
      <c r="V691" s="38"/>
      <c r="W691" s="38"/>
      <c r="X691" s="38"/>
      <c r="Y691" s="38"/>
      <c r="Z691" s="38"/>
      <c r="AA691" s="38"/>
      <c r="AB691" s="38"/>
      <c r="AC691" s="38"/>
      <c r="AD691" s="38"/>
      <c r="AE691" s="38"/>
      <c r="AR691" s="223" t="s">
        <v>228</v>
      </c>
      <c r="AT691" s="223" t="s">
        <v>352</v>
      </c>
      <c r="AU691" s="223" t="s">
        <v>82</v>
      </c>
      <c r="AY691" s="17" t="s">
        <v>351</v>
      </c>
      <c r="BE691" s="224">
        <f>IF(N691="základní",J691,0)</f>
        <v>0</v>
      </c>
      <c r="BF691" s="224">
        <f>IF(N691="snížená",J691,0)</f>
        <v>0</v>
      </c>
      <c r="BG691" s="224">
        <f>IF(N691="zákl. přenesená",J691,0)</f>
        <v>0</v>
      </c>
      <c r="BH691" s="224">
        <f>IF(N691="sníž. přenesená",J691,0)</f>
        <v>0</v>
      </c>
      <c r="BI691" s="224">
        <f>IF(N691="nulová",J691,0)</f>
        <v>0</v>
      </c>
      <c r="BJ691" s="17" t="s">
        <v>82</v>
      </c>
      <c r="BK691" s="224">
        <f>ROUND(I691*H691,2)</f>
        <v>0</v>
      </c>
      <c r="BL691" s="17" t="s">
        <v>228</v>
      </c>
      <c r="BM691" s="223" t="s">
        <v>3651</v>
      </c>
    </row>
    <row r="692" spans="1:51" s="12" customFormat="1" ht="12">
      <c r="A692" s="12"/>
      <c r="B692" s="225"/>
      <c r="C692" s="226"/>
      <c r="D692" s="227" t="s">
        <v>358</v>
      </c>
      <c r="E692" s="228" t="s">
        <v>28</v>
      </c>
      <c r="F692" s="229" t="s">
        <v>3652</v>
      </c>
      <c r="G692" s="226"/>
      <c r="H692" s="228" t="s">
        <v>28</v>
      </c>
      <c r="I692" s="230"/>
      <c r="J692" s="226"/>
      <c r="K692" s="226"/>
      <c r="L692" s="231"/>
      <c r="M692" s="232"/>
      <c r="N692" s="233"/>
      <c r="O692" s="233"/>
      <c r="P692" s="233"/>
      <c r="Q692" s="233"/>
      <c r="R692" s="233"/>
      <c r="S692" s="233"/>
      <c r="T692" s="234"/>
      <c r="U692" s="12"/>
      <c r="V692" s="12"/>
      <c r="W692" s="12"/>
      <c r="X692" s="12"/>
      <c r="Y692" s="12"/>
      <c r="Z692" s="12"/>
      <c r="AA692" s="12"/>
      <c r="AB692" s="12"/>
      <c r="AC692" s="12"/>
      <c r="AD692" s="12"/>
      <c r="AE692" s="12"/>
      <c r="AT692" s="235" t="s">
        <v>358</v>
      </c>
      <c r="AU692" s="235" t="s">
        <v>82</v>
      </c>
      <c r="AV692" s="12" t="s">
        <v>82</v>
      </c>
      <c r="AW692" s="12" t="s">
        <v>35</v>
      </c>
      <c r="AX692" s="12" t="s">
        <v>74</v>
      </c>
      <c r="AY692" s="235" t="s">
        <v>351</v>
      </c>
    </row>
    <row r="693" spans="1:51" s="12" customFormat="1" ht="12">
      <c r="A693" s="12"/>
      <c r="B693" s="225"/>
      <c r="C693" s="226"/>
      <c r="D693" s="227" t="s">
        <v>358</v>
      </c>
      <c r="E693" s="228" t="s">
        <v>28</v>
      </c>
      <c r="F693" s="229" t="s">
        <v>3653</v>
      </c>
      <c r="G693" s="226"/>
      <c r="H693" s="228" t="s">
        <v>28</v>
      </c>
      <c r="I693" s="230"/>
      <c r="J693" s="226"/>
      <c r="K693" s="226"/>
      <c r="L693" s="231"/>
      <c r="M693" s="232"/>
      <c r="N693" s="233"/>
      <c r="O693" s="233"/>
      <c r="P693" s="233"/>
      <c r="Q693" s="233"/>
      <c r="R693" s="233"/>
      <c r="S693" s="233"/>
      <c r="T693" s="234"/>
      <c r="U693" s="12"/>
      <c r="V693" s="12"/>
      <c r="W693" s="12"/>
      <c r="X693" s="12"/>
      <c r="Y693" s="12"/>
      <c r="Z693" s="12"/>
      <c r="AA693" s="12"/>
      <c r="AB693" s="12"/>
      <c r="AC693" s="12"/>
      <c r="AD693" s="12"/>
      <c r="AE693" s="12"/>
      <c r="AT693" s="235" t="s">
        <v>358</v>
      </c>
      <c r="AU693" s="235" t="s">
        <v>82</v>
      </c>
      <c r="AV693" s="12" t="s">
        <v>82</v>
      </c>
      <c r="AW693" s="12" t="s">
        <v>35</v>
      </c>
      <c r="AX693" s="12" t="s">
        <v>74</v>
      </c>
      <c r="AY693" s="235" t="s">
        <v>351</v>
      </c>
    </row>
    <row r="694" spans="1:51" s="13" customFormat="1" ht="12">
      <c r="A694" s="13"/>
      <c r="B694" s="236"/>
      <c r="C694" s="237"/>
      <c r="D694" s="227" t="s">
        <v>358</v>
      </c>
      <c r="E694" s="238" t="s">
        <v>2449</v>
      </c>
      <c r="F694" s="239" t="s">
        <v>3654</v>
      </c>
      <c r="G694" s="237"/>
      <c r="H694" s="240">
        <v>2</v>
      </c>
      <c r="I694" s="241"/>
      <c r="J694" s="237"/>
      <c r="K694" s="237"/>
      <c r="L694" s="242"/>
      <c r="M694" s="243"/>
      <c r="N694" s="244"/>
      <c r="O694" s="244"/>
      <c r="P694" s="244"/>
      <c r="Q694" s="244"/>
      <c r="R694" s="244"/>
      <c r="S694" s="244"/>
      <c r="T694" s="245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T694" s="246" t="s">
        <v>358</v>
      </c>
      <c r="AU694" s="246" t="s">
        <v>82</v>
      </c>
      <c r="AV694" s="13" t="s">
        <v>138</v>
      </c>
      <c r="AW694" s="13" t="s">
        <v>35</v>
      </c>
      <c r="AX694" s="13" t="s">
        <v>74</v>
      </c>
      <c r="AY694" s="246" t="s">
        <v>351</v>
      </c>
    </row>
    <row r="695" spans="1:51" s="13" customFormat="1" ht="12">
      <c r="A695" s="13"/>
      <c r="B695" s="236"/>
      <c r="C695" s="237"/>
      <c r="D695" s="227" t="s">
        <v>358</v>
      </c>
      <c r="E695" s="238" t="s">
        <v>2450</v>
      </c>
      <c r="F695" s="239" t="s">
        <v>3655</v>
      </c>
      <c r="G695" s="237"/>
      <c r="H695" s="240">
        <v>2</v>
      </c>
      <c r="I695" s="241"/>
      <c r="J695" s="237"/>
      <c r="K695" s="237"/>
      <c r="L695" s="242"/>
      <c r="M695" s="243"/>
      <c r="N695" s="244"/>
      <c r="O695" s="244"/>
      <c r="P695" s="244"/>
      <c r="Q695" s="244"/>
      <c r="R695" s="244"/>
      <c r="S695" s="244"/>
      <c r="T695" s="245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T695" s="246" t="s">
        <v>358</v>
      </c>
      <c r="AU695" s="246" t="s">
        <v>82</v>
      </c>
      <c r="AV695" s="13" t="s">
        <v>138</v>
      </c>
      <c r="AW695" s="13" t="s">
        <v>35</v>
      </c>
      <c r="AX695" s="13" t="s">
        <v>82</v>
      </c>
      <c r="AY695" s="246" t="s">
        <v>351</v>
      </c>
    </row>
    <row r="696" spans="1:65" s="2" customFormat="1" ht="16.5" customHeight="1">
      <c r="A696" s="38"/>
      <c r="B696" s="39"/>
      <c r="C696" s="212" t="s">
        <v>1279</v>
      </c>
      <c r="D696" s="212" t="s">
        <v>352</v>
      </c>
      <c r="E696" s="213" t="s">
        <v>3656</v>
      </c>
      <c r="F696" s="214" t="s">
        <v>3657</v>
      </c>
      <c r="G696" s="215" t="s">
        <v>1515</v>
      </c>
      <c r="H696" s="216">
        <v>2</v>
      </c>
      <c r="I696" s="217"/>
      <c r="J696" s="218">
        <f>ROUND(I696*H696,2)</f>
        <v>0</v>
      </c>
      <c r="K696" s="214" t="s">
        <v>28</v>
      </c>
      <c r="L696" s="44"/>
      <c r="M696" s="219" t="s">
        <v>28</v>
      </c>
      <c r="N696" s="220" t="s">
        <v>45</v>
      </c>
      <c r="O696" s="84"/>
      <c r="P696" s="221">
        <f>O696*H696</f>
        <v>0</v>
      </c>
      <c r="Q696" s="221">
        <v>0.00214</v>
      </c>
      <c r="R696" s="221">
        <f>Q696*H696</f>
        <v>0.00428</v>
      </c>
      <c r="S696" s="221">
        <v>0</v>
      </c>
      <c r="T696" s="222">
        <f>S696*H696</f>
        <v>0</v>
      </c>
      <c r="U696" s="38"/>
      <c r="V696" s="38"/>
      <c r="W696" s="38"/>
      <c r="X696" s="38"/>
      <c r="Y696" s="38"/>
      <c r="Z696" s="38"/>
      <c r="AA696" s="38"/>
      <c r="AB696" s="38"/>
      <c r="AC696" s="38"/>
      <c r="AD696" s="38"/>
      <c r="AE696" s="38"/>
      <c r="AR696" s="223" t="s">
        <v>228</v>
      </c>
      <c r="AT696" s="223" t="s">
        <v>352</v>
      </c>
      <c r="AU696" s="223" t="s">
        <v>82</v>
      </c>
      <c r="AY696" s="17" t="s">
        <v>351</v>
      </c>
      <c r="BE696" s="224">
        <f>IF(N696="základní",J696,0)</f>
        <v>0</v>
      </c>
      <c r="BF696" s="224">
        <f>IF(N696="snížená",J696,0)</f>
        <v>0</v>
      </c>
      <c r="BG696" s="224">
        <f>IF(N696="zákl. přenesená",J696,0)</f>
        <v>0</v>
      </c>
      <c r="BH696" s="224">
        <f>IF(N696="sníž. přenesená",J696,0)</f>
        <v>0</v>
      </c>
      <c r="BI696" s="224">
        <f>IF(N696="nulová",J696,0)</f>
        <v>0</v>
      </c>
      <c r="BJ696" s="17" t="s">
        <v>82</v>
      </c>
      <c r="BK696" s="224">
        <f>ROUND(I696*H696,2)</f>
        <v>0</v>
      </c>
      <c r="BL696" s="17" t="s">
        <v>228</v>
      </c>
      <c r="BM696" s="223" t="s">
        <v>3658</v>
      </c>
    </row>
    <row r="697" spans="1:51" s="12" customFormat="1" ht="12">
      <c r="A697" s="12"/>
      <c r="B697" s="225"/>
      <c r="C697" s="226"/>
      <c r="D697" s="227" t="s">
        <v>358</v>
      </c>
      <c r="E697" s="228" t="s">
        <v>28</v>
      </c>
      <c r="F697" s="229" t="s">
        <v>3659</v>
      </c>
      <c r="G697" s="226"/>
      <c r="H697" s="228" t="s">
        <v>28</v>
      </c>
      <c r="I697" s="230"/>
      <c r="J697" s="226"/>
      <c r="K697" s="226"/>
      <c r="L697" s="231"/>
      <c r="M697" s="232"/>
      <c r="N697" s="233"/>
      <c r="O697" s="233"/>
      <c r="P697" s="233"/>
      <c r="Q697" s="233"/>
      <c r="R697" s="233"/>
      <c r="S697" s="233"/>
      <c r="T697" s="234"/>
      <c r="U697" s="12"/>
      <c r="V697" s="12"/>
      <c r="W697" s="12"/>
      <c r="X697" s="12"/>
      <c r="Y697" s="12"/>
      <c r="Z697" s="12"/>
      <c r="AA697" s="12"/>
      <c r="AB697" s="12"/>
      <c r="AC697" s="12"/>
      <c r="AD697" s="12"/>
      <c r="AE697" s="12"/>
      <c r="AT697" s="235" t="s">
        <v>358</v>
      </c>
      <c r="AU697" s="235" t="s">
        <v>82</v>
      </c>
      <c r="AV697" s="12" t="s">
        <v>82</v>
      </c>
      <c r="AW697" s="12" t="s">
        <v>35</v>
      </c>
      <c r="AX697" s="12" t="s">
        <v>74</v>
      </c>
      <c r="AY697" s="235" t="s">
        <v>351</v>
      </c>
    </row>
    <row r="698" spans="1:51" s="13" customFormat="1" ht="12">
      <c r="A698" s="13"/>
      <c r="B698" s="236"/>
      <c r="C698" s="237"/>
      <c r="D698" s="227" t="s">
        <v>358</v>
      </c>
      <c r="E698" s="238" t="s">
        <v>2457</v>
      </c>
      <c r="F698" s="239" t="s">
        <v>3660</v>
      </c>
      <c r="G698" s="237"/>
      <c r="H698" s="240">
        <v>1</v>
      </c>
      <c r="I698" s="241"/>
      <c r="J698" s="237"/>
      <c r="K698" s="237"/>
      <c r="L698" s="242"/>
      <c r="M698" s="243"/>
      <c r="N698" s="244"/>
      <c r="O698" s="244"/>
      <c r="P698" s="244"/>
      <c r="Q698" s="244"/>
      <c r="R698" s="244"/>
      <c r="S698" s="244"/>
      <c r="T698" s="245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T698" s="246" t="s">
        <v>358</v>
      </c>
      <c r="AU698" s="246" t="s">
        <v>82</v>
      </c>
      <c r="AV698" s="13" t="s">
        <v>138</v>
      </c>
      <c r="AW698" s="13" t="s">
        <v>35</v>
      </c>
      <c r="AX698" s="13" t="s">
        <v>74</v>
      </c>
      <c r="AY698" s="246" t="s">
        <v>351</v>
      </c>
    </row>
    <row r="699" spans="1:51" s="13" customFormat="1" ht="12">
      <c r="A699" s="13"/>
      <c r="B699" s="236"/>
      <c r="C699" s="237"/>
      <c r="D699" s="227" t="s">
        <v>358</v>
      </c>
      <c r="E699" s="238" t="s">
        <v>2832</v>
      </c>
      <c r="F699" s="239" t="s">
        <v>3661</v>
      </c>
      <c r="G699" s="237"/>
      <c r="H699" s="240">
        <v>1</v>
      </c>
      <c r="I699" s="241"/>
      <c r="J699" s="237"/>
      <c r="K699" s="237"/>
      <c r="L699" s="242"/>
      <c r="M699" s="243"/>
      <c r="N699" s="244"/>
      <c r="O699" s="244"/>
      <c r="P699" s="244"/>
      <c r="Q699" s="244"/>
      <c r="R699" s="244"/>
      <c r="S699" s="244"/>
      <c r="T699" s="245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T699" s="246" t="s">
        <v>358</v>
      </c>
      <c r="AU699" s="246" t="s">
        <v>82</v>
      </c>
      <c r="AV699" s="13" t="s">
        <v>138</v>
      </c>
      <c r="AW699" s="13" t="s">
        <v>35</v>
      </c>
      <c r="AX699" s="13" t="s">
        <v>74</v>
      </c>
      <c r="AY699" s="246" t="s">
        <v>351</v>
      </c>
    </row>
    <row r="700" spans="1:51" s="13" customFormat="1" ht="12">
      <c r="A700" s="13"/>
      <c r="B700" s="236"/>
      <c r="C700" s="237"/>
      <c r="D700" s="227" t="s">
        <v>358</v>
      </c>
      <c r="E700" s="238" t="s">
        <v>3662</v>
      </c>
      <c r="F700" s="239" t="s">
        <v>3663</v>
      </c>
      <c r="G700" s="237"/>
      <c r="H700" s="240">
        <v>2</v>
      </c>
      <c r="I700" s="241"/>
      <c r="J700" s="237"/>
      <c r="K700" s="237"/>
      <c r="L700" s="242"/>
      <c r="M700" s="243"/>
      <c r="N700" s="244"/>
      <c r="O700" s="244"/>
      <c r="P700" s="244"/>
      <c r="Q700" s="244"/>
      <c r="R700" s="244"/>
      <c r="S700" s="244"/>
      <c r="T700" s="245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T700" s="246" t="s">
        <v>358</v>
      </c>
      <c r="AU700" s="246" t="s">
        <v>82</v>
      </c>
      <c r="AV700" s="13" t="s">
        <v>138</v>
      </c>
      <c r="AW700" s="13" t="s">
        <v>35</v>
      </c>
      <c r="AX700" s="13" t="s">
        <v>82</v>
      </c>
      <c r="AY700" s="246" t="s">
        <v>351</v>
      </c>
    </row>
    <row r="701" spans="1:65" s="2" customFormat="1" ht="16.5" customHeight="1">
      <c r="A701" s="38"/>
      <c r="B701" s="39"/>
      <c r="C701" s="212" t="s">
        <v>1285</v>
      </c>
      <c r="D701" s="212" t="s">
        <v>352</v>
      </c>
      <c r="E701" s="213" t="s">
        <v>3664</v>
      </c>
      <c r="F701" s="214" t="s">
        <v>3665</v>
      </c>
      <c r="G701" s="215" t="s">
        <v>1515</v>
      </c>
      <c r="H701" s="216">
        <v>2</v>
      </c>
      <c r="I701" s="217"/>
      <c r="J701" s="218">
        <f>ROUND(I701*H701,2)</f>
        <v>0</v>
      </c>
      <c r="K701" s="214" t="s">
        <v>28</v>
      </c>
      <c r="L701" s="44"/>
      <c r="M701" s="219" t="s">
        <v>28</v>
      </c>
      <c r="N701" s="220" t="s">
        <v>45</v>
      </c>
      <c r="O701" s="84"/>
      <c r="P701" s="221">
        <f>O701*H701</f>
        <v>0</v>
      </c>
      <c r="Q701" s="221">
        <v>0.00214</v>
      </c>
      <c r="R701" s="221">
        <f>Q701*H701</f>
        <v>0.00428</v>
      </c>
      <c r="S701" s="221">
        <v>0</v>
      </c>
      <c r="T701" s="222">
        <f>S701*H701</f>
        <v>0</v>
      </c>
      <c r="U701" s="38"/>
      <c r="V701" s="38"/>
      <c r="W701" s="38"/>
      <c r="X701" s="38"/>
      <c r="Y701" s="38"/>
      <c r="Z701" s="38"/>
      <c r="AA701" s="38"/>
      <c r="AB701" s="38"/>
      <c r="AC701" s="38"/>
      <c r="AD701" s="38"/>
      <c r="AE701" s="38"/>
      <c r="AR701" s="223" t="s">
        <v>228</v>
      </c>
      <c r="AT701" s="223" t="s">
        <v>352</v>
      </c>
      <c r="AU701" s="223" t="s">
        <v>82</v>
      </c>
      <c r="AY701" s="17" t="s">
        <v>351</v>
      </c>
      <c r="BE701" s="224">
        <f>IF(N701="základní",J701,0)</f>
        <v>0</v>
      </c>
      <c r="BF701" s="224">
        <f>IF(N701="snížená",J701,0)</f>
        <v>0</v>
      </c>
      <c r="BG701" s="224">
        <f>IF(N701="zákl. přenesená",J701,0)</f>
        <v>0</v>
      </c>
      <c r="BH701" s="224">
        <f>IF(N701="sníž. přenesená",J701,0)</f>
        <v>0</v>
      </c>
      <c r="BI701" s="224">
        <f>IF(N701="nulová",J701,0)</f>
        <v>0</v>
      </c>
      <c r="BJ701" s="17" t="s">
        <v>82</v>
      </c>
      <c r="BK701" s="224">
        <f>ROUND(I701*H701,2)</f>
        <v>0</v>
      </c>
      <c r="BL701" s="17" t="s">
        <v>228</v>
      </c>
      <c r="BM701" s="223" t="s">
        <v>3666</v>
      </c>
    </row>
    <row r="702" spans="1:51" s="12" customFormat="1" ht="12">
      <c r="A702" s="12"/>
      <c r="B702" s="225"/>
      <c r="C702" s="226"/>
      <c r="D702" s="227" t="s">
        <v>358</v>
      </c>
      <c r="E702" s="228" t="s">
        <v>28</v>
      </c>
      <c r="F702" s="229" t="s">
        <v>3659</v>
      </c>
      <c r="G702" s="226"/>
      <c r="H702" s="228" t="s">
        <v>28</v>
      </c>
      <c r="I702" s="230"/>
      <c r="J702" s="226"/>
      <c r="K702" s="226"/>
      <c r="L702" s="231"/>
      <c r="M702" s="232"/>
      <c r="N702" s="233"/>
      <c r="O702" s="233"/>
      <c r="P702" s="233"/>
      <c r="Q702" s="233"/>
      <c r="R702" s="233"/>
      <c r="S702" s="233"/>
      <c r="T702" s="234"/>
      <c r="U702" s="12"/>
      <c r="V702" s="12"/>
      <c r="W702" s="12"/>
      <c r="X702" s="12"/>
      <c r="Y702" s="12"/>
      <c r="Z702" s="12"/>
      <c r="AA702" s="12"/>
      <c r="AB702" s="12"/>
      <c r="AC702" s="12"/>
      <c r="AD702" s="12"/>
      <c r="AE702" s="12"/>
      <c r="AT702" s="235" t="s">
        <v>358</v>
      </c>
      <c r="AU702" s="235" t="s">
        <v>82</v>
      </c>
      <c r="AV702" s="12" t="s">
        <v>82</v>
      </c>
      <c r="AW702" s="12" t="s">
        <v>35</v>
      </c>
      <c r="AX702" s="12" t="s">
        <v>74</v>
      </c>
      <c r="AY702" s="235" t="s">
        <v>351</v>
      </c>
    </row>
    <row r="703" spans="1:51" s="13" customFormat="1" ht="12">
      <c r="A703" s="13"/>
      <c r="B703" s="236"/>
      <c r="C703" s="237"/>
      <c r="D703" s="227" t="s">
        <v>358</v>
      </c>
      <c r="E703" s="238" t="s">
        <v>2462</v>
      </c>
      <c r="F703" s="239" t="s">
        <v>3667</v>
      </c>
      <c r="G703" s="237"/>
      <c r="H703" s="240">
        <v>1</v>
      </c>
      <c r="I703" s="241"/>
      <c r="J703" s="237"/>
      <c r="K703" s="237"/>
      <c r="L703" s="242"/>
      <c r="M703" s="243"/>
      <c r="N703" s="244"/>
      <c r="O703" s="244"/>
      <c r="P703" s="244"/>
      <c r="Q703" s="244"/>
      <c r="R703" s="244"/>
      <c r="S703" s="244"/>
      <c r="T703" s="245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T703" s="246" t="s">
        <v>358</v>
      </c>
      <c r="AU703" s="246" t="s">
        <v>82</v>
      </c>
      <c r="AV703" s="13" t="s">
        <v>138</v>
      </c>
      <c r="AW703" s="13" t="s">
        <v>35</v>
      </c>
      <c r="AX703" s="13" t="s">
        <v>74</v>
      </c>
      <c r="AY703" s="246" t="s">
        <v>351</v>
      </c>
    </row>
    <row r="704" spans="1:51" s="13" customFormat="1" ht="12">
      <c r="A704" s="13"/>
      <c r="B704" s="236"/>
      <c r="C704" s="237"/>
      <c r="D704" s="227" t="s">
        <v>358</v>
      </c>
      <c r="E704" s="238" t="s">
        <v>2834</v>
      </c>
      <c r="F704" s="239" t="s">
        <v>3668</v>
      </c>
      <c r="G704" s="237"/>
      <c r="H704" s="240">
        <v>1</v>
      </c>
      <c r="I704" s="241"/>
      <c r="J704" s="237"/>
      <c r="K704" s="237"/>
      <c r="L704" s="242"/>
      <c r="M704" s="243"/>
      <c r="N704" s="244"/>
      <c r="O704" s="244"/>
      <c r="P704" s="244"/>
      <c r="Q704" s="244"/>
      <c r="R704" s="244"/>
      <c r="S704" s="244"/>
      <c r="T704" s="245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T704" s="246" t="s">
        <v>358</v>
      </c>
      <c r="AU704" s="246" t="s">
        <v>82</v>
      </c>
      <c r="AV704" s="13" t="s">
        <v>138</v>
      </c>
      <c r="AW704" s="13" t="s">
        <v>35</v>
      </c>
      <c r="AX704" s="13" t="s">
        <v>74</v>
      </c>
      <c r="AY704" s="246" t="s">
        <v>351</v>
      </c>
    </row>
    <row r="705" spans="1:51" s="13" customFormat="1" ht="12">
      <c r="A705" s="13"/>
      <c r="B705" s="236"/>
      <c r="C705" s="237"/>
      <c r="D705" s="227" t="s">
        <v>358</v>
      </c>
      <c r="E705" s="238" t="s">
        <v>3669</v>
      </c>
      <c r="F705" s="239" t="s">
        <v>3670</v>
      </c>
      <c r="G705" s="237"/>
      <c r="H705" s="240">
        <v>2</v>
      </c>
      <c r="I705" s="241"/>
      <c r="J705" s="237"/>
      <c r="K705" s="237"/>
      <c r="L705" s="242"/>
      <c r="M705" s="243"/>
      <c r="N705" s="244"/>
      <c r="O705" s="244"/>
      <c r="P705" s="244"/>
      <c r="Q705" s="244"/>
      <c r="R705" s="244"/>
      <c r="S705" s="244"/>
      <c r="T705" s="245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T705" s="246" t="s">
        <v>358</v>
      </c>
      <c r="AU705" s="246" t="s">
        <v>82</v>
      </c>
      <c r="AV705" s="13" t="s">
        <v>138</v>
      </c>
      <c r="AW705" s="13" t="s">
        <v>35</v>
      </c>
      <c r="AX705" s="13" t="s">
        <v>82</v>
      </c>
      <c r="AY705" s="246" t="s">
        <v>351</v>
      </c>
    </row>
    <row r="706" spans="1:65" s="2" customFormat="1" ht="16.5" customHeight="1">
      <c r="A706" s="38"/>
      <c r="B706" s="39"/>
      <c r="C706" s="212" t="s">
        <v>1290</v>
      </c>
      <c r="D706" s="212" t="s">
        <v>352</v>
      </c>
      <c r="E706" s="213" t="s">
        <v>3671</v>
      </c>
      <c r="F706" s="214" t="s">
        <v>3672</v>
      </c>
      <c r="G706" s="215" t="s">
        <v>534</v>
      </c>
      <c r="H706" s="216">
        <v>1</v>
      </c>
      <c r="I706" s="217"/>
      <c r="J706" s="218">
        <f>ROUND(I706*H706,2)</f>
        <v>0</v>
      </c>
      <c r="K706" s="214" t="s">
        <v>28</v>
      </c>
      <c r="L706" s="44"/>
      <c r="M706" s="219" t="s">
        <v>28</v>
      </c>
      <c r="N706" s="220" t="s">
        <v>45</v>
      </c>
      <c r="O706" s="84"/>
      <c r="P706" s="221">
        <f>O706*H706</f>
        <v>0</v>
      </c>
      <c r="Q706" s="221">
        <v>0.00016</v>
      </c>
      <c r="R706" s="221">
        <f>Q706*H706</f>
        <v>0.00016</v>
      </c>
      <c r="S706" s="221">
        <v>0</v>
      </c>
      <c r="T706" s="222">
        <f>S706*H706</f>
        <v>0</v>
      </c>
      <c r="U706" s="38"/>
      <c r="V706" s="38"/>
      <c r="W706" s="38"/>
      <c r="X706" s="38"/>
      <c r="Y706" s="38"/>
      <c r="Z706" s="38"/>
      <c r="AA706" s="38"/>
      <c r="AB706" s="38"/>
      <c r="AC706" s="38"/>
      <c r="AD706" s="38"/>
      <c r="AE706" s="38"/>
      <c r="AR706" s="223" t="s">
        <v>228</v>
      </c>
      <c r="AT706" s="223" t="s">
        <v>352</v>
      </c>
      <c r="AU706" s="223" t="s">
        <v>82</v>
      </c>
      <c r="AY706" s="17" t="s">
        <v>351</v>
      </c>
      <c r="BE706" s="224">
        <f>IF(N706="základní",J706,0)</f>
        <v>0</v>
      </c>
      <c r="BF706" s="224">
        <f>IF(N706="snížená",J706,0)</f>
        <v>0</v>
      </c>
      <c r="BG706" s="224">
        <f>IF(N706="zákl. přenesená",J706,0)</f>
        <v>0</v>
      </c>
      <c r="BH706" s="224">
        <f>IF(N706="sníž. přenesená",J706,0)</f>
        <v>0</v>
      </c>
      <c r="BI706" s="224">
        <f>IF(N706="nulová",J706,0)</f>
        <v>0</v>
      </c>
      <c r="BJ706" s="17" t="s">
        <v>82</v>
      </c>
      <c r="BK706" s="224">
        <f>ROUND(I706*H706,2)</f>
        <v>0</v>
      </c>
      <c r="BL706" s="17" t="s">
        <v>228</v>
      </c>
      <c r="BM706" s="223" t="s">
        <v>3673</v>
      </c>
    </row>
    <row r="707" spans="1:51" s="12" customFormat="1" ht="12">
      <c r="A707" s="12"/>
      <c r="B707" s="225"/>
      <c r="C707" s="226"/>
      <c r="D707" s="227" t="s">
        <v>358</v>
      </c>
      <c r="E707" s="228" t="s">
        <v>28</v>
      </c>
      <c r="F707" s="229" t="s">
        <v>3674</v>
      </c>
      <c r="G707" s="226"/>
      <c r="H707" s="228" t="s">
        <v>28</v>
      </c>
      <c r="I707" s="230"/>
      <c r="J707" s="226"/>
      <c r="K707" s="226"/>
      <c r="L707" s="231"/>
      <c r="M707" s="232"/>
      <c r="N707" s="233"/>
      <c r="O707" s="233"/>
      <c r="P707" s="233"/>
      <c r="Q707" s="233"/>
      <c r="R707" s="233"/>
      <c r="S707" s="233"/>
      <c r="T707" s="234"/>
      <c r="U707" s="12"/>
      <c r="V707" s="12"/>
      <c r="W707" s="12"/>
      <c r="X707" s="12"/>
      <c r="Y707" s="12"/>
      <c r="Z707" s="12"/>
      <c r="AA707" s="12"/>
      <c r="AB707" s="12"/>
      <c r="AC707" s="12"/>
      <c r="AD707" s="12"/>
      <c r="AE707" s="12"/>
      <c r="AT707" s="235" t="s">
        <v>358</v>
      </c>
      <c r="AU707" s="235" t="s">
        <v>82</v>
      </c>
      <c r="AV707" s="12" t="s">
        <v>82</v>
      </c>
      <c r="AW707" s="12" t="s">
        <v>35</v>
      </c>
      <c r="AX707" s="12" t="s">
        <v>74</v>
      </c>
      <c r="AY707" s="235" t="s">
        <v>351</v>
      </c>
    </row>
    <row r="708" spans="1:51" s="13" customFormat="1" ht="12">
      <c r="A708" s="13"/>
      <c r="B708" s="236"/>
      <c r="C708" s="237"/>
      <c r="D708" s="227" t="s">
        <v>358</v>
      </c>
      <c r="E708" s="238" t="s">
        <v>2468</v>
      </c>
      <c r="F708" s="239" t="s">
        <v>3147</v>
      </c>
      <c r="G708" s="237"/>
      <c r="H708" s="240">
        <v>1</v>
      </c>
      <c r="I708" s="241"/>
      <c r="J708" s="237"/>
      <c r="K708" s="237"/>
      <c r="L708" s="242"/>
      <c r="M708" s="243"/>
      <c r="N708" s="244"/>
      <c r="O708" s="244"/>
      <c r="P708" s="244"/>
      <c r="Q708" s="244"/>
      <c r="R708" s="244"/>
      <c r="S708" s="244"/>
      <c r="T708" s="245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  <c r="AT708" s="246" t="s">
        <v>358</v>
      </c>
      <c r="AU708" s="246" t="s">
        <v>82</v>
      </c>
      <c r="AV708" s="13" t="s">
        <v>138</v>
      </c>
      <c r="AW708" s="13" t="s">
        <v>35</v>
      </c>
      <c r="AX708" s="13" t="s">
        <v>74</v>
      </c>
      <c r="AY708" s="246" t="s">
        <v>351</v>
      </c>
    </row>
    <row r="709" spans="1:51" s="13" customFormat="1" ht="12">
      <c r="A709" s="13"/>
      <c r="B709" s="236"/>
      <c r="C709" s="237"/>
      <c r="D709" s="227" t="s">
        <v>358</v>
      </c>
      <c r="E709" s="238" t="s">
        <v>3675</v>
      </c>
      <c r="F709" s="239" t="s">
        <v>3676</v>
      </c>
      <c r="G709" s="237"/>
      <c r="H709" s="240">
        <v>1</v>
      </c>
      <c r="I709" s="241"/>
      <c r="J709" s="237"/>
      <c r="K709" s="237"/>
      <c r="L709" s="242"/>
      <c r="M709" s="243"/>
      <c r="N709" s="244"/>
      <c r="O709" s="244"/>
      <c r="P709" s="244"/>
      <c r="Q709" s="244"/>
      <c r="R709" s="244"/>
      <c r="S709" s="244"/>
      <c r="T709" s="245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  <c r="AT709" s="246" t="s">
        <v>358</v>
      </c>
      <c r="AU709" s="246" t="s">
        <v>82</v>
      </c>
      <c r="AV709" s="13" t="s">
        <v>138</v>
      </c>
      <c r="AW709" s="13" t="s">
        <v>35</v>
      </c>
      <c r="AX709" s="13" t="s">
        <v>82</v>
      </c>
      <c r="AY709" s="246" t="s">
        <v>351</v>
      </c>
    </row>
    <row r="710" spans="1:65" s="2" customFormat="1" ht="21.75" customHeight="1">
      <c r="A710" s="38"/>
      <c r="B710" s="39"/>
      <c r="C710" s="212" t="s">
        <v>1296</v>
      </c>
      <c r="D710" s="212" t="s">
        <v>352</v>
      </c>
      <c r="E710" s="213" t="s">
        <v>3677</v>
      </c>
      <c r="F710" s="214" t="s">
        <v>3678</v>
      </c>
      <c r="G710" s="215" t="s">
        <v>534</v>
      </c>
      <c r="H710" s="216">
        <v>2</v>
      </c>
      <c r="I710" s="217"/>
      <c r="J710" s="218">
        <f>ROUND(I710*H710,2)</f>
        <v>0</v>
      </c>
      <c r="K710" s="214" t="s">
        <v>28</v>
      </c>
      <c r="L710" s="44"/>
      <c r="M710" s="219" t="s">
        <v>28</v>
      </c>
      <c r="N710" s="220" t="s">
        <v>45</v>
      </c>
      <c r="O710" s="84"/>
      <c r="P710" s="221">
        <f>O710*H710</f>
        <v>0</v>
      </c>
      <c r="Q710" s="221">
        <v>0.00014</v>
      </c>
      <c r="R710" s="221">
        <f>Q710*H710</f>
        <v>0.00028</v>
      </c>
      <c r="S710" s="221">
        <v>0</v>
      </c>
      <c r="T710" s="222">
        <f>S710*H710</f>
        <v>0</v>
      </c>
      <c r="U710" s="38"/>
      <c r="V710" s="38"/>
      <c r="W710" s="38"/>
      <c r="X710" s="38"/>
      <c r="Y710" s="38"/>
      <c r="Z710" s="38"/>
      <c r="AA710" s="38"/>
      <c r="AB710" s="38"/>
      <c r="AC710" s="38"/>
      <c r="AD710" s="38"/>
      <c r="AE710" s="38"/>
      <c r="AR710" s="223" t="s">
        <v>228</v>
      </c>
      <c r="AT710" s="223" t="s">
        <v>352</v>
      </c>
      <c r="AU710" s="223" t="s">
        <v>82</v>
      </c>
      <c r="AY710" s="17" t="s">
        <v>351</v>
      </c>
      <c r="BE710" s="224">
        <f>IF(N710="základní",J710,0)</f>
        <v>0</v>
      </c>
      <c r="BF710" s="224">
        <f>IF(N710="snížená",J710,0)</f>
        <v>0</v>
      </c>
      <c r="BG710" s="224">
        <f>IF(N710="zákl. přenesená",J710,0)</f>
        <v>0</v>
      </c>
      <c r="BH710" s="224">
        <f>IF(N710="sníž. přenesená",J710,0)</f>
        <v>0</v>
      </c>
      <c r="BI710" s="224">
        <f>IF(N710="nulová",J710,0)</f>
        <v>0</v>
      </c>
      <c r="BJ710" s="17" t="s">
        <v>82</v>
      </c>
      <c r="BK710" s="224">
        <f>ROUND(I710*H710,2)</f>
        <v>0</v>
      </c>
      <c r="BL710" s="17" t="s">
        <v>228</v>
      </c>
      <c r="BM710" s="223" t="s">
        <v>3679</v>
      </c>
    </row>
    <row r="711" spans="1:51" s="12" customFormat="1" ht="12">
      <c r="A711" s="12"/>
      <c r="B711" s="225"/>
      <c r="C711" s="226"/>
      <c r="D711" s="227" t="s">
        <v>358</v>
      </c>
      <c r="E711" s="228" t="s">
        <v>28</v>
      </c>
      <c r="F711" s="229" t="s">
        <v>3680</v>
      </c>
      <c r="G711" s="226"/>
      <c r="H711" s="228" t="s">
        <v>28</v>
      </c>
      <c r="I711" s="230"/>
      <c r="J711" s="226"/>
      <c r="K711" s="226"/>
      <c r="L711" s="231"/>
      <c r="M711" s="232"/>
      <c r="N711" s="233"/>
      <c r="O711" s="233"/>
      <c r="P711" s="233"/>
      <c r="Q711" s="233"/>
      <c r="R711" s="233"/>
      <c r="S711" s="233"/>
      <c r="T711" s="234"/>
      <c r="U711" s="12"/>
      <c r="V711" s="12"/>
      <c r="W711" s="12"/>
      <c r="X711" s="12"/>
      <c r="Y711" s="12"/>
      <c r="Z711" s="12"/>
      <c r="AA711" s="12"/>
      <c r="AB711" s="12"/>
      <c r="AC711" s="12"/>
      <c r="AD711" s="12"/>
      <c r="AE711" s="12"/>
      <c r="AT711" s="235" t="s">
        <v>358</v>
      </c>
      <c r="AU711" s="235" t="s">
        <v>82</v>
      </c>
      <c r="AV711" s="12" t="s">
        <v>82</v>
      </c>
      <c r="AW711" s="12" t="s">
        <v>35</v>
      </c>
      <c r="AX711" s="12" t="s">
        <v>74</v>
      </c>
      <c r="AY711" s="235" t="s">
        <v>351</v>
      </c>
    </row>
    <row r="712" spans="1:51" s="13" customFormat="1" ht="12">
      <c r="A712" s="13"/>
      <c r="B712" s="236"/>
      <c r="C712" s="237"/>
      <c r="D712" s="227" t="s">
        <v>358</v>
      </c>
      <c r="E712" s="238" t="s">
        <v>3681</v>
      </c>
      <c r="F712" s="239" t="s">
        <v>3682</v>
      </c>
      <c r="G712" s="237"/>
      <c r="H712" s="240">
        <v>1</v>
      </c>
      <c r="I712" s="241"/>
      <c r="J712" s="237"/>
      <c r="K712" s="237"/>
      <c r="L712" s="242"/>
      <c r="M712" s="243"/>
      <c r="N712" s="244"/>
      <c r="O712" s="244"/>
      <c r="P712" s="244"/>
      <c r="Q712" s="244"/>
      <c r="R712" s="244"/>
      <c r="S712" s="244"/>
      <c r="T712" s="245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  <c r="AT712" s="246" t="s">
        <v>358</v>
      </c>
      <c r="AU712" s="246" t="s">
        <v>82</v>
      </c>
      <c r="AV712" s="13" t="s">
        <v>138</v>
      </c>
      <c r="AW712" s="13" t="s">
        <v>35</v>
      </c>
      <c r="AX712" s="13" t="s">
        <v>74</v>
      </c>
      <c r="AY712" s="246" t="s">
        <v>351</v>
      </c>
    </row>
    <row r="713" spans="1:51" s="13" customFormat="1" ht="12">
      <c r="A713" s="13"/>
      <c r="B713" s="236"/>
      <c r="C713" s="237"/>
      <c r="D713" s="227" t="s">
        <v>358</v>
      </c>
      <c r="E713" s="238" t="s">
        <v>2837</v>
      </c>
      <c r="F713" s="239" t="s">
        <v>3683</v>
      </c>
      <c r="G713" s="237"/>
      <c r="H713" s="240">
        <v>1</v>
      </c>
      <c r="I713" s="241"/>
      <c r="J713" s="237"/>
      <c r="K713" s="237"/>
      <c r="L713" s="242"/>
      <c r="M713" s="243"/>
      <c r="N713" s="244"/>
      <c r="O713" s="244"/>
      <c r="P713" s="244"/>
      <c r="Q713" s="244"/>
      <c r="R713" s="244"/>
      <c r="S713" s="244"/>
      <c r="T713" s="245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T713" s="246" t="s">
        <v>358</v>
      </c>
      <c r="AU713" s="246" t="s">
        <v>82</v>
      </c>
      <c r="AV713" s="13" t="s">
        <v>138</v>
      </c>
      <c r="AW713" s="13" t="s">
        <v>35</v>
      </c>
      <c r="AX713" s="13" t="s">
        <v>74</v>
      </c>
      <c r="AY713" s="246" t="s">
        <v>351</v>
      </c>
    </row>
    <row r="714" spans="1:51" s="13" customFormat="1" ht="12">
      <c r="A714" s="13"/>
      <c r="B714" s="236"/>
      <c r="C714" s="237"/>
      <c r="D714" s="227" t="s">
        <v>358</v>
      </c>
      <c r="E714" s="238" t="s">
        <v>3684</v>
      </c>
      <c r="F714" s="239" t="s">
        <v>3685</v>
      </c>
      <c r="G714" s="237"/>
      <c r="H714" s="240">
        <v>2</v>
      </c>
      <c r="I714" s="241"/>
      <c r="J714" s="237"/>
      <c r="K714" s="237"/>
      <c r="L714" s="242"/>
      <c r="M714" s="243"/>
      <c r="N714" s="244"/>
      <c r="O714" s="244"/>
      <c r="P714" s="244"/>
      <c r="Q714" s="244"/>
      <c r="R714" s="244"/>
      <c r="S714" s="244"/>
      <c r="T714" s="245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  <c r="AT714" s="246" t="s">
        <v>358</v>
      </c>
      <c r="AU714" s="246" t="s">
        <v>82</v>
      </c>
      <c r="AV714" s="13" t="s">
        <v>138</v>
      </c>
      <c r="AW714" s="13" t="s">
        <v>35</v>
      </c>
      <c r="AX714" s="13" t="s">
        <v>82</v>
      </c>
      <c r="AY714" s="246" t="s">
        <v>351</v>
      </c>
    </row>
    <row r="715" spans="1:65" s="2" customFormat="1" ht="16.5" customHeight="1">
      <c r="A715" s="38"/>
      <c r="B715" s="39"/>
      <c r="C715" s="212" t="s">
        <v>1307</v>
      </c>
      <c r="D715" s="212" t="s">
        <v>352</v>
      </c>
      <c r="E715" s="213" t="s">
        <v>3686</v>
      </c>
      <c r="F715" s="214" t="s">
        <v>3687</v>
      </c>
      <c r="G715" s="215" t="s">
        <v>534</v>
      </c>
      <c r="H715" s="216">
        <v>2</v>
      </c>
      <c r="I715" s="217"/>
      <c r="J715" s="218">
        <f>ROUND(I715*H715,2)</f>
        <v>0</v>
      </c>
      <c r="K715" s="214" t="s">
        <v>28</v>
      </c>
      <c r="L715" s="44"/>
      <c r="M715" s="219" t="s">
        <v>28</v>
      </c>
      <c r="N715" s="220" t="s">
        <v>45</v>
      </c>
      <c r="O715" s="84"/>
      <c r="P715" s="221">
        <f>O715*H715</f>
        <v>0</v>
      </c>
      <c r="Q715" s="221">
        <v>0.00052</v>
      </c>
      <c r="R715" s="221">
        <f>Q715*H715</f>
        <v>0.00104</v>
      </c>
      <c r="S715" s="221">
        <v>0</v>
      </c>
      <c r="T715" s="222">
        <f>S715*H715</f>
        <v>0</v>
      </c>
      <c r="U715" s="38"/>
      <c r="V715" s="38"/>
      <c r="W715" s="38"/>
      <c r="X715" s="38"/>
      <c r="Y715" s="38"/>
      <c r="Z715" s="38"/>
      <c r="AA715" s="38"/>
      <c r="AB715" s="38"/>
      <c r="AC715" s="38"/>
      <c r="AD715" s="38"/>
      <c r="AE715" s="38"/>
      <c r="AR715" s="223" t="s">
        <v>228</v>
      </c>
      <c r="AT715" s="223" t="s">
        <v>352</v>
      </c>
      <c r="AU715" s="223" t="s">
        <v>82</v>
      </c>
      <c r="AY715" s="17" t="s">
        <v>351</v>
      </c>
      <c r="BE715" s="224">
        <f>IF(N715="základní",J715,0)</f>
        <v>0</v>
      </c>
      <c r="BF715" s="224">
        <f>IF(N715="snížená",J715,0)</f>
        <v>0</v>
      </c>
      <c r="BG715" s="224">
        <f>IF(N715="zákl. přenesená",J715,0)</f>
        <v>0</v>
      </c>
      <c r="BH715" s="224">
        <f>IF(N715="sníž. přenesená",J715,0)</f>
        <v>0</v>
      </c>
      <c r="BI715" s="224">
        <f>IF(N715="nulová",J715,0)</f>
        <v>0</v>
      </c>
      <c r="BJ715" s="17" t="s">
        <v>82</v>
      </c>
      <c r="BK715" s="224">
        <f>ROUND(I715*H715,2)</f>
        <v>0</v>
      </c>
      <c r="BL715" s="17" t="s">
        <v>228</v>
      </c>
      <c r="BM715" s="223" t="s">
        <v>3688</v>
      </c>
    </row>
    <row r="716" spans="1:51" s="12" customFormat="1" ht="12">
      <c r="A716" s="12"/>
      <c r="B716" s="225"/>
      <c r="C716" s="226"/>
      <c r="D716" s="227" t="s">
        <v>358</v>
      </c>
      <c r="E716" s="228" t="s">
        <v>28</v>
      </c>
      <c r="F716" s="229" t="s">
        <v>3680</v>
      </c>
      <c r="G716" s="226"/>
      <c r="H716" s="228" t="s">
        <v>28</v>
      </c>
      <c r="I716" s="230"/>
      <c r="J716" s="226"/>
      <c r="K716" s="226"/>
      <c r="L716" s="231"/>
      <c r="M716" s="232"/>
      <c r="N716" s="233"/>
      <c r="O716" s="233"/>
      <c r="P716" s="233"/>
      <c r="Q716" s="233"/>
      <c r="R716" s="233"/>
      <c r="S716" s="233"/>
      <c r="T716" s="234"/>
      <c r="U716" s="12"/>
      <c r="V716" s="12"/>
      <c r="W716" s="12"/>
      <c r="X716" s="12"/>
      <c r="Y716" s="12"/>
      <c r="Z716" s="12"/>
      <c r="AA716" s="12"/>
      <c r="AB716" s="12"/>
      <c r="AC716" s="12"/>
      <c r="AD716" s="12"/>
      <c r="AE716" s="12"/>
      <c r="AT716" s="235" t="s">
        <v>358</v>
      </c>
      <c r="AU716" s="235" t="s">
        <v>82</v>
      </c>
      <c r="AV716" s="12" t="s">
        <v>82</v>
      </c>
      <c r="AW716" s="12" t="s">
        <v>35</v>
      </c>
      <c r="AX716" s="12" t="s">
        <v>74</v>
      </c>
      <c r="AY716" s="235" t="s">
        <v>351</v>
      </c>
    </row>
    <row r="717" spans="1:51" s="13" customFormat="1" ht="12">
      <c r="A717" s="13"/>
      <c r="B717" s="236"/>
      <c r="C717" s="237"/>
      <c r="D717" s="227" t="s">
        <v>358</v>
      </c>
      <c r="E717" s="238" t="s">
        <v>2479</v>
      </c>
      <c r="F717" s="239" t="s">
        <v>3689</v>
      </c>
      <c r="G717" s="237"/>
      <c r="H717" s="240">
        <v>2</v>
      </c>
      <c r="I717" s="241"/>
      <c r="J717" s="237"/>
      <c r="K717" s="237"/>
      <c r="L717" s="242"/>
      <c r="M717" s="243"/>
      <c r="N717" s="244"/>
      <c r="O717" s="244"/>
      <c r="P717" s="244"/>
      <c r="Q717" s="244"/>
      <c r="R717" s="244"/>
      <c r="S717" s="244"/>
      <c r="T717" s="245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  <c r="AT717" s="246" t="s">
        <v>358</v>
      </c>
      <c r="AU717" s="246" t="s">
        <v>82</v>
      </c>
      <c r="AV717" s="13" t="s">
        <v>138</v>
      </c>
      <c r="AW717" s="13" t="s">
        <v>35</v>
      </c>
      <c r="AX717" s="13" t="s">
        <v>74</v>
      </c>
      <c r="AY717" s="246" t="s">
        <v>351</v>
      </c>
    </row>
    <row r="718" spans="1:51" s="13" customFormat="1" ht="12">
      <c r="A718" s="13"/>
      <c r="B718" s="236"/>
      <c r="C718" s="237"/>
      <c r="D718" s="227" t="s">
        <v>358</v>
      </c>
      <c r="E718" s="238" t="s">
        <v>3690</v>
      </c>
      <c r="F718" s="239" t="s">
        <v>3691</v>
      </c>
      <c r="G718" s="237"/>
      <c r="H718" s="240">
        <v>2</v>
      </c>
      <c r="I718" s="241"/>
      <c r="J718" s="237"/>
      <c r="K718" s="237"/>
      <c r="L718" s="242"/>
      <c r="M718" s="243"/>
      <c r="N718" s="244"/>
      <c r="O718" s="244"/>
      <c r="P718" s="244"/>
      <c r="Q718" s="244"/>
      <c r="R718" s="244"/>
      <c r="S718" s="244"/>
      <c r="T718" s="245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  <c r="AE718" s="13"/>
      <c r="AT718" s="246" t="s">
        <v>358</v>
      </c>
      <c r="AU718" s="246" t="s">
        <v>82</v>
      </c>
      <c r="AV718" s="13" t="s">
        <v>138</v>
      </c>
      <c r="AW718" s="13" t="s">
        <v>35</v>
      </c>
      <c r="AX718" s="13" t="s">
        <v>82</v>
      </c>
      <c r="AY718" s="246" t="s">
        <v>351</v>
      </c>
    </row>
    <row r="719" spans="1:65" s="2" customFormat="1" ht="21.75" customHeight="1">
      <c r="A719" s="38"/>
      <c r="B719" s="39"/>
      <c r="C719" s="212" t="s">
        <v>1317</v>
      </c>
      <c r="D719" s="212" t="s">
        <v>352</v>
      </c>
      <c r="E719" s="213" t="s">
        <v>3692</v>
      </c>
      <c r="F719" s="214" t="s">
        <v>3693</v>
      </c>
      <c r="G719" s="215" t="s">
        <v>534</v>
      </c>
      <c r="H719" s="216">
        <v>2</v>
      </c>
      <c r="I719" s="217"/>
      <c r="J719" s="218">
        <f>ROUND(I719*H719,2)</f>
        <v>0</v>
      </c>
      <c r="K719" s="214" t="s">
        <v>28</v>
      </c>
      <c r="L719" s="44"/>
      <c r="M719" s="219" t="s">
        <v>28</v>
      </c>
      <c r="N719" s="220" t="s">
        <v>45</v>
      </c>
      <c r="O719" s="84"/>
      <c r="P719" s="221">
        <f>O719*H719</f>
        <v>0</v>
      </c>
      <c r="Q719" s="221">
        <v>0.00052</v>
      </c>
      <c r="R719" s="221">
        <f>Q719*H719</f>
        <v>0.00104</v>
      </c>
      <c r="S719" s="221">
        <v>0</v>
      </c>
      <c r="T719" s="222">
        <f>S719*H719</f>
        <v>0</v>
      </c>
      <c r="U719" s="38"/>
      <c r="V719" s="38"/>
      <c r="W719" s="38"/>
      <c r="X719" s="38"/>
      <c r="Y719" s="38"/>
      <c r="Z719" s="38"/>
      <c r="AA719" s="38"/>
      <c r="AB719" s="38"/>
      <c r="AC719" s="38"/>
      <c r="AD719" s="38"/>
      <c r="AE719" s="38"/>
      <c r="AR719" s="223" t="s">
        <v>228</v>
      </c>
      <c r="AT719" s="223" t="s">
        <v>352</v>
      </c>
      <c r="AU719" s="223" t="s">
        <v>82</v>
      </c>
      <c r="AY719" s="17" t="s">
        <v>351</v>
      </c>
      <c r="BE719" s="224">
        <f>IF(N719="základní",J719,0)</f>
        <v>0</v>
      </c>
      <c r="BF719" s="224">
        <f>IF(N719="snížená",J719,0)</f>
        <v>0</v>
      </c>
      <c r="BG719" s="224">
        <f>IF(N719="zákl. přenesená",J719,0)</f>
        <v>0</v>
      </c>
      <c r="BH719" s="224">
        <f>IF(N719="sníž. přenesená",J719,0)</f>
        <v>0</v>
      </c>
      <c r="BI719" s="224">
        <f>IF(N719="nulová",J719,0)</f>
        <v>0</v>
      </c>
      <c r="BJ719" s="17" t="s">
        <v>82</v>
      </c>
      <c r="BK719" s="224">
        <f>ROUND(I719*H719,2)</f>
        <v>0</v>
      </c>
      <c r="BL719" s="17" t="s">
        <v>228</v>
      </c>
      <c r="BM719" s="223" t="s">
        <v>3694</v>
      </c>
    </row>
    <row r="720" spans="1:51" s="12" customFormat="1" ht="12">
      <c r="A720" s="12"/>
      <c r="B720" s="225"/>
      <c r="C720" s="226"/>
      <c r="D720" s="227" t="s">
        <v>358</v>
      </c>
      <c r="E720" s="228" t="s">
        <v>28</v>
      </c>
      <c r="F720" s="229" t="s">
        <v>3695</v>
      </c>
      <c r="G720" s="226"/>
      <c r="H720" s="228" t="s">
        <v>28</v>
      </c>
      <c r="I720" s="230"/>
      <c r="J720" s="226"/>
      <c r="K720" s="226"/>
      <c r="L720" s="231"/>
      <c r="M720" s="232"/>
      <c r="N720" s="233"/>
      <c r="O720" s="233"/>
      <c r="P720" s="233"/>
      <c r="Q720" s="233"/>
      <c r="R720" s="233"/>
      <c r="S720" s="233"/>
      <c r="T720" s="234"/>
      <c r="U720" s="12"/>
      <c r="V720" s="12"/>
      <c r="W720" s="12"/>
      <c r="X720" s="12"/>
      <c r="Y720" s="12"/>
      <c r="Z720" s="12"/>
      <c r="AA720" s="12"/>
      <c r="AB720" s="12"/>
      <c r="AC720" s="12"/>
      <c r="AD720" s="12"/>
      <c r="AE720" s="12"/>
      <c r="AT720" s="235" t="s">
        <v>358</v>
      </c>
      <c r="AU720" s="235" t="s">
        <v>82</v>
      </c>
      <c r="AV720" s="12" t="s">
        <v>82</v>
      </c>
      <c r="AW720" s="12" t="s">
        <v>35</v>
      </c>
      <c r="AX720" s="12" t="s">
        <v>74</v>
      </c>
      <c r="AY720" s="235" t="s">
        <v>351</v>
      </c>
    </row>
    <row r="721" spans="1:51" s="13" customFormat="1" ht="12">
      <c r="A721" s="13"/>
      <c r="B721" s="236"/>
      <c r="C721" s="237"/>
      <c r="D721" s="227" t="s">
        <v>358</v>
      </c>
      <c r="E721" s="238" t="s">
        <v>2485</v>
      </c>
      <c r="F721" s="239" t="s">
        <v>3696</v>
      </c>
      <c r="G721" s="237"/>
      <c r="H721" s="240">
        <v>2</v>
      </c>
      <c r="I721" s="241"/>
      <c r="J721" s="237"/>
      <c r="K721" s="237"/>
      <c r="L721" s="242"/>
      <c r="M721" s="243"/>
      <c r="N721" s="244"/>
      <c r="O721" s="244"/>
      <c r="P721" s="244"/>
      <c r="Q721" s="244"/>
      <c r="R721" s="244"/>
      <c r="S721" s="244"/>
      <c r="T721" s="245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T721" s="246" t="s">
        <v>358</v>
      </c>
      <c r="AU721" s="246" t="s">
        <v>82</v>
      </c>
      <c r="AV721" s="13" t="s">
        <v>138</v>
      </c>
      <c r="AW721" s="13" t="s">
        <v>35</v>
      </c>
      <c r="AX721" s="13" t="s">
        <v>74</v>
      </c>
      <c r="AY721" s="246" t="s">
        <v>351</v>
      </c>
    </row>
    <row r="722" spans="1:51" s="13" customFormat="1" ht="12">
      <c r="A722" s="13"/>
      <c r="B722" s="236"/>
      <c r="C722" s="237"/>
      <c r="D722" s="227" t="s">
        <v>358</v>
      </c>
      <c r="E722" s="238" t="s">
        <v>3697</v>
      </c>
      <c r="F722" s="239" t="s">
        <v>3698</v>
      </c>
      <c r="G722" s="237"/>
      <c r="H722" s="240">
        <v>2</v>
      </c>
      <c r="I722" s="241"/>
      <c r="J722" s="237"/>
      <c r="K722" s="237"/>
      <c r="L722" s="242"/>
      <c r="M722" s="243"/>
      <c r="N722" s="244"/>
      <c r="O722" s="244"/>
      <c r="P722" s="244"/>
      <c r="Q722" s="244"/>
      <c r="R722" s="244"/>
      <c r="S722" s="244"/>
      <c r="T722" s="245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T722" s="246" t="s">
        <v>358</v>
      </c>
      <c r="AU722" s="246" t="s">
        <v>82</v>
      </c>
      <c r="AV722" s="13" t="s">
        <v>138</v>
      </c>
      <c r="AW722" s="13" t="s">
        <v>35</v>
      </c>
      <c r="AX722" s="13" t="s">
        <v>82</v>
      </c>
      <c r="AY722" s="246" t="s">
        <v>351</v>
      </c>
    </row>
    <row r="723" spans="1:65" s="2" customFormat="1" ht="16.5" customHeight="1">
      <c r="A723" s="38"/>
      <c r="B723" s="39"/>
      <c r="C723" s="247" t="s">
        <v>1323</v>
      </c>
      <c r="D723" s="247" t="s">
        <v>612</v>
      </c>
      <c r="E723" s="248" t="s">
        <v>3699</v>
      </c>
      <c r="F723" s="249" t="s">
        <v>3700</v>
      </c>
      <c r="G723" s="250" t="s">
        <v>534</v>
      </c>
      <c r="H723" s="251">
        <v>1</v>
      </c>
      <c r="I723" s="252"/>
      <c r="J723" s="253">
        <f>ROUND(I723*H723,2)</f>
        <v>0</v>
      </c>
      <c r="K723" s="249" t="s">
        <v>28</v>
      </c>
      <c r="L723" s="254"/>
      <c r="M723" s="255" t="s">
        <v>28</v>
      </c>
      <c r="N723" s="256" t="s">
        <v>45</v>
      </c>
      <c r="O723" s="84"/>
      <c r="P723" s="221">
        <f>O723*H723</f>
        <v>0</v>
      </c>
      <c r="Q723" s="221">
        <v>0.0055</v>
      </c>
      <c r="R723" s="221">
        <f>Q723*H723</f>
        <v>0.0055</v>
      </c>
      <c r="S723" s="221">
        <v>0</v>
      </c>
      <c r="T723" s="222">
        <f>S723*H723</f>
        <v>0</v>
      </c>
      <c r="U723" s="38"/>
      <c r="V723" s="38"/>
      <c r="W723" s="38"/>
      <c r="X723" s="38"/>
      <c r="Y723" s="38"/>
      <c r="Z723" s="38"/>
      <c r="AA723" s="38"/>
      <c r="AB723" s="38"/>
      <c r="AC723" s="38"/>
      <c r="AD723" s="38"/>
      <c r="AE723" s="38"/>
      <c r="AR723" s="223" t="s">
        <v>405</v>
      </c>
      <c r="AT723" s="223" t="s">
        <v>612</v>
      </c>
      <c r="AU723" s="223" t="s">
        <v>82</v>
      </c>
      <c r="AY723" s="17" t="s">
        <v>351</v>
      </c>
      <c r="BE723" s="224">
        <f>IF(N723="základní",J723,0)</f>
        <v>0</v>
      </c>
      <c r="BF723" s="224">
        <f>IF(N723="snížená",J723,0)</f>
        <v>0</v>
      </c>
      <c r="BG723" s="224">
        <f>IF(N723="zákl. přenesená",J723,0)</f>
        <v>0</v>
      </c>
      <c r="BH723" s="224">
        <f>IF(N723="sníž. přenesená",J723,0)</f>
        <v>0</v>
      </c>
      <c r="BI723" s="224">
        <f>IF(N723="nulová",J723,0)</f>
        <v>0</v>
      </c>
      <c r="BJ723" s="17" t="s">
        <v>82</v>
      </c>
      <c r="BK723" s="224">
        <f>ROUND(I723*H723,2)</f>
        <v>0</v>
      </c>
      <c r="BL723" s="17" t="s">
        <v>228</v>
      </c>
      <c r="BM723" s="223" t="s">
        <v>3701</v>
      </c>
    </row>
    <row r="724" spans="1:51" s="12" customFormat="1" ht="12">
      <c r="A724" s="12"/>
      <c r="B724" s="225"/>
      <c r="C724" s="226"/>
      <c r="D724" s="227" t="s">
        <v>358</v>
      </c>
      <c r="E724" s="228" t="s">
        <v>28</v>
      </c>
      <c r="F724" s="229" t="s">
        <v>3702</v>
      </c>
      <c r="G724" s="226"/>
      <c r="H724" s="228" t="s">
        <v>28</v>
      </c>
      <c r="I724" s="230"/>
      <c r="J724" s="226"/>
      <c r="K724" s="226"/>
      <c r="L724" s="231"/>
      <c r="M724" s="232"/>
      <c r="N724" s="233"/>
      <c r="O724" s="233"/>
      <c r="P724" s="233"/>
      <c r="Q724" s="233"/>
      <c r="R724" s="233"/>
      <c r="S724" s="233"/>
      <c r="T724" s="234"/>
      <c r="U724" s="12"/>
      <c r="V724" s="12"/>
      <c r="W724" s="12"/>
      <c r="X724" s="12"/>
      <c r="Y724" s="12"/>
      <c r="Z724" s="12"/>
      <c r="AA724" s="12"/>
      <c r="AB724" s="12"/>
      <c r="AC724" s="12"/>
      <c r="AD724" s="12"/>
      <c r="AE724" s="12"/>
      <c r="AT724" s="235" t="s">
        <v>358</v>
      </c>
      <c r="AU724" s="235" t="s">
        <v>82</v>
      </c>
      <c r="AV724" s="12" t="s">
        <v>82</v>
      </c>
      <c r="AW724" s="12" t="s">
        <v>35</v>
      </c>
      <c r="AX724" s="12" t="s">
        <v>74</v>
      </c>
      <c r="AY724" s="235" t="s">
        <v>351</v>
      </c>
    </row>
    <row r="725" spans="1:51" s="13" customFormat="1" ht="12">
      <c r="A725" s="13"/>
      <c r="B725" s="236"/>
      <c r="C725" s="237"/>
      <c r="D725" s="227" t="s">
        <v>358</v>
      </c>
      <c r="E725" s="238" t="s">
        <v>2491</v>
      </c>
      <c r="F725" s="239" t="s">
        <v>3134</v>
      </c>
      <c r="G725" s="237"/>
      <c r="H725" s="240">
        <v>1</v>
      </c>
      <c r="I725" s="241"/>
      <c r="J725" s="237"/>
      <c r="K725" s="237"/>
      <c r="L725" s="242"/>
      <c r="M725" s="243"/>
      <c r="N725" s="244"/>
      <c r="O725" s="244"/>
      <c r="P725" s="244"/>
      <c r="Q725" s="244"/>
      <c r="R725" s="244"/>
      <c r="S725" s="244"/>
      <c r="T725" s="245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  <c r="AE725" s="13"/>
      <c r="AT725" s="246" t="s">
        <v>358</v>
      </c>
      <c r="AU725" s="246" t="s">
        <v>82</v>
      </c>
      <c r="AV725" s="13" t="s">
        <v>138</v>
      </c>
      <c r="AW725" s="13" t="s">
        <v>35</v>
      </c>
      <c r="AX725" s="13" t="s">
        <v>74</v>
      </c>
      <c r="AY725" s="246" t="s">
        <v>351</v>
      </c>
    </row>
    <row r="726" spans="1:51" s="13" customFormat="1" ht="12">
      <c r="A726" s="13"/>
      <c r="B726" s="236"/>
      <c r="C726" s="237"/>
      <c r="D726" s="227" t="s">
        <v>358</v>
      </c>
      <c r="E726" s="238" t="s">
        <v>3703</v>
      </c>
      <c r="F726" s="239" t="s">
        <v>3704</v>
      </c>
      <c r="G726" s="237"/>
      <c r="H726" s="240">
        <v>1</v>
      </c>
      <c r="I726" s="241"/>
      <c r="J726" s="237"/>
      <c r="K726" s="237"/>
      <c r="L726" s="242"/>
      <c r="M726" s="243"/>
      <c r="N726" s="244"/>
      <c r="O726" s="244"/>
      <c r="P726" s="244"/>
      <c r="Q726" s="244"/>
      <c r="R726" s="244"/>
      <c r="S726" s="244"/>
      <c r="T726" s="245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T726" s="246" t="s">
        <v>358</v>
      </c>
      <c r="AU726" s="246" t="s">
        <v>82</v>
      </c>
      <c r="AV726" s="13" t="s">
        <v>138</v>
      </c>
      <c r="AW726" s="13" t="s">
        <v>35</v>
      </c>
      <c r="AX726" s="13" t="s">
        <v>82</v>
      </c>
      <c r="AY726" s="246" t="s">
        <v>351</v>
      </c>
    </row>
    <row r="727" spans="1:65" s="2" customFormat="1" ht="16.5" customHeight="1">
      <c r="A727" s="38"/>
      <c r="B727" s="39"/>
      <c r="C727" s="212" t="s">
        <v>1331</v>
      </c>
      <c r="D727" s="212" t="s">
        <v>352</v>
      </c>
      <c r="E727" s="213" t="s">
        <v>3705</v>
      </c>
      <c r="F727" s="214" t="s">
        <v>3706</v>
      </c>
      <c r="G727" s="215" t="s">
        <v>534</v>
      </c>
      <c r="H727" s="216">
        <v>1</v>
      </c>
      <c r="I727" s="217"/>
      <c r="J727" s="218">
        <f>ROUND(I727*H727,2)</f>
        <v>0</v>
      </c>
      <c r="K727" s="214" t="s">
        <v>28</v>
      </c>
      <c r="L727" s="44"/>
      <c r="M727" s="219" t="s">
        <v>28</v>
      </c>
      <c r="N727" s="220" t="s">
        <v>45</v>
      </c>
      <c r="O727" s="84"/>
      <c r="P727" s="221">
        <f>O727*H727</f>
        <v>0</v>
      </c>
      <c r="Q727" s="221">
        <v>0.00028</v>
      </c>
      <c r="R727" s="221">
        <f>Q727*H727</f>
        <v>0.00028</v>
      </c>
      <c r="S727" s="221">
        <v>0</v>
      </c>
      <c r="T727" s="222">
        <f>S727*H727</f>
        <v>0</v>
      </c>
      <c r="U727" s="38"/>
      <c r="V727" s="38"/>
      <c r="W727" s="38"/>
      <c r="X727" s="38"/>
      <c r="Y727" s="38"/>
      <c r="Z727" s="38"/>
      <c r="AA727" s="38"/>
      <c r="AB727" s="38"/>
      <c r="AC727" s="38"/>
      <c r="AD727" s="38"/>
      <c r="AE727" s="38"/>
      <c r="AR727" s="223" t="s">
        <v>228</v>
      </c>
      <c r="AT727" s="223" t="s">
        <v>352</v>
      </c>
      <c r="AU727" s="223" t="s">
        <v>82</v>
      </c>
      <c r="AY727" s="17" t="s">
        <v>351</v>
      </c>
      <c r="BE727" s="224">
        <f>IF(N727="základní",J727,0)</f>
        <v>0</v>
      </c>
      <c r="BF727" s="224">
        <f>IF(N727="snížená",J727,0)</f>
        <v>0</v>
      </c>
      <c r="BG727" s="224">
        <f>IF(N727="zákl. přenesená",J727,0)</f>
        <v>0</v>
      </c>
      <c r="BH727" s="224">
        <f>IF(N727="sníž. přenesená",J727,0)</f>
        <v>0</v>
      </c>
      <c r="BI727" s="224">
        <f>IF(N727="nulová",J727,0)</f>
        <v>0</v>
      </c>
      <c r="BJ727" s="17" t="s">
        <v>82</v>
      </c>
      <c r="BK727" s="224">
        <f>ROUND(I727*H727,2)</f>
        <v>0</v>
      </c>
      <c r="BL727" s="17" t="s">
        <v>228</v>
      </c>
      <c r="BM727" s="223" t="s">
        <v>3707</v>
      </c>
    </row>
    <row r="728" spans="1:51" s="12" customFormat="1" ht="12">
      <c r="A728" s="12"/>
      <c r="B728" s="225"/>
      <c r="C728" s="226"/>
      <c r="D728" s="227" t="s">
        <v>358</v>
      </c>
      <c r="E728" s="228" t="s">
        <v>28</v>
      </c>
      <c r="F728" s="229" t="s">
        <v>3708</v>
      </c>
      <c r="G728" s="226"/>
      <c r="H728" s="228" t="s">
        <v>28</v>
      </c>
      <c r="I728" s="230"/>
      <c r="J728" s="226"/>
      <c r="K728" s="226"/>
      <c r="L728" s="231"/>
      <c r="M728" s="232"/>
      <c r="N728" s="233"/>
      <c r="O728" s="233"/>
      <c r="P728" s="233"/>
      <c r="Q728" s="233"/>
      <c r="R728" s="233"/>
      <c r="S728" s="233"/>
      <c r="T728" s="234"/>
      <c r="U728" s="12"/>
      <c r="V728" s="12"/>
      <c r="W728" s="12"/>
      <c r="X728" s="12"/>
      <c r="Y728" s="12"/>
      <c r="Z728" s="12"/>
      <c r="AA728" s="12"/>
      <c r="AB728" s="12"/>
      <c r="AC728" s="12"/>
      <c r="AD728" s="12"/>
      <c r="AE728" s="12"/>
      <c r="AT728" s="235" t="s">
        <v>358</v>
      </c>
      <c r="AU728" s="235" t="s">
        <v>82</v>
      </c>
      <c r="AV728" s="12" t="s">
        <v>82</v>
      </c>
      <c r="AW728" s="12" t="s">
        <v>35</v>
      </c>
      <c r="AX728" s="12" t="s">
        <v>74</v>
      </c>
      <c r="AY728" s="235" t="s">
        <v>351</v>
      </c>
    </row>
    <row r="729" spans="1:51" s="13" customFormat="1" ht="12">
      <c r="A729" s="13"/>
      <c r="B729" s="236"/>
      <c r="C729" s="237"/>
      <c r="D729" s="227" t="s">
        <v>358</v>
      </c>
      <c r="E729" s="238" t="s">
        <v>3709</v>
      </c>
      <c r="F729" s="239" t="s">
        <v>3710</v>
      </c>
      <c r="G729" s="237"/>
      <c r="H729" s="240">
        <v>1</v>
      </c>
      <c r="I729" s="241"/>
      <c r="J729" s="237"/>
      <c r="K729" s="237"/>
      <c r="L729" s="242"/>
      <c r="M729" s="243"/>
      <c r="N729" s="244"/>
      <c r="O729" s="244"/>
      <c r="P729" s="244"/>
      <c r="Q729" s="244"/>
      <c r="R729" s="244"/>
      <c r="S729" s="244"/>
      <c r="T729" s="245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  <c r="AT729" s="246" t="s">
        <v>358</v>
      </c>
      <c r="AU729" s="246" t="s">
        <v>82</v>
      </c>
      <c r="AV729" s="13" t="s">
        <v>138</v>
      </c>
      <c r="AW729" s="13" t="s">
        <v>35</v>
      </c>
      <c r="AX729" s="13" t="s">
        <v>74</v>
      </c>
      <c r="AY729" s="246" t="s">
        <v>351</v>
      </c>
    </row>
    <row r="730" spans="1:51" s="13" customFormat="1" ht="12">
      <c r="A730" s="13"/>
      <c r="B730" s="236"/>
      <c r="C730" s="237"/>
      <c r="D730" s="227" t="s">
        <v>358</v>
      </c>
      <c r="E730" s="238" t="s">
        <v>3711</v>
      </c>
      <c r="F730" s="239" t="s">
        <v>3712</v>
      </c>
      <c r="G730" s="237"/>
      <c r="H730" s="240">
        <v>1</v>
      </c>
      <c r="I730" s="241"/>
      <c r="J730" s="237"/>
      <c r="K730" s="237"/>
      <c r="L730" s="242"/>
      <c r="M730" s="243"/>
      <c r="N730" s="244"/>
      <c r="O730" s="244"/>
      <c r="P730" s="244"/>
      <c r="Q730" s="244"/>
      <c r="R730" s="244"/>
      <c r="S730" s="244"/>
      <c r="T730" s="245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  <c r="AT730" s="246" t="s">
        <v>358</v>
      </c>
      <c r="AU730" s="246" t="s">
        <v>82</v>
      </c>
      <c r="AV730" s="13" t="s">
        <v>138</v>
      </c>
      <c r="AW730" s="13" t="s">
        <v>35</v>
      </c>
      <c r="AX730" s="13" t="s">
        <v>82</v>
      </c>
      <c r="AY730" s="246" t="s">
        <v>351</v>
      </c>
    </row>
    <row r="731" spans="1:65" s="2" customFormat="1" ht="16.5" customHeight="1">
      <c r="A731" s="38"/>
      <c r="B731" s="39"/>
      <c r="C731" s="212" t="s">
        <v>1337</v>
      </c>
      <c r="D731" s="212" t="s">
        <v>352</v>
      </c>
      <c r="E731" s="213" t="s">
        <v>3713</v>
      </c>
      <c r="F731" s="214" t="s">
        <v>3714</v>
      </c>
      <c r="G731" s="215" t="s">
        <v>534</v>
      </c>
      <c r="H731" s="216">
        <v>6</v>
      </c>
      <c r="I731" s="217"/>
      <c r="J731" s="218">
        <f>ROUND(I731*H731,2)</f>
        <v>0</v>
      </c>
      <c r="K731" s="214" t="s">
        <v>28</v>
      </c>
      <c r="L731" s="44"/>
      <c r="M731" s="219" t="s">
        <v>28</v>
      </c>
      <c r="N731" s="220" t="s">
        <v>45</v>
      </c>
      <c r="O731" s="84"/>
      <c r="P731" s="221">
        <f>O731*H731</f>
        <v>0</v>
      </c>
      <c r="Q731" s="221">
        <v>7E-05</v>
      </c>
      <c r="R731" s="221">
        <f>Q731*H731</f>
        <v>0.00041999999999999996</v>
      </c>
      <c r="S731" s="221">
        <v>0</v>
      </c>
      <c r="T731" s="222">
        <f>S731*H731</f>
        <v>0</v>
      </c>
      <c r="U731" s="38"/>
      <c r="V731" s="38"/>
      <c r="W731" s="38"/>
      <c r="X731" s="38"/>
      <c r="Y731" s="38"/>
      <c r="Z731" s="38"/>
      <c r="AA731" s="38"/>
      <c r="AB731" s="38"/>
      <c r="AC731" s="38"/>
      <c r="AD731" s="38"/>
      <c r="AE731" s="38"/>
      <c r="AR731" s="223" t="s">
        <v>228</v>
      </c>
      <c r="AT731" s="223" t="s">
        <v>352</v>
      </c>
      <c r="AU731" s="223" t="s">
        <v>82</v>
      </c>
      <c r="AY731" s="17" t="s">
        <v>351</v>
      </c>
      <c r="BE731" s="224">
        <f>IF(N731="základní",J731,0)</f>
        <v>0</v>
      </c>
      <c r="BF731" s="224">
        <f>IF(N731="snížená",J731,0)</f>
        <v>0</v>
      </c>
      <c r="BG731" s="224">
        <f>IF(N731="zákl. přenesená",J731,0)</f>
        <v>0</v>
      </c>
      <c r="BH731" s="224">
        <f>IF(N731="sníž. přenesená",J731,0)</f>
        <v>0</v>
      </c>
      <c r="BI731" s="224">
        <f>IF(N731="nulová",J731,0)</f>
        <v>0</v>
      </c>
      <c r="BJ731" s="17" t="s">
        <v>82</v>
      </c>
      <c r="BK731" s="224">
        <f>ROUND(I731*H731,2)</f>
        <v>0</v>
      </c>
      <c r="BL731" s="17" t="s">
        <v>228</v>
      </c>
      <c r="BM731" s="223" t="s">
        <v>3715</v>
      </c>
    </row>
    <row r="732" spans="1:51" s="12" customFormat="1" ht="12">
      <c r="A732" s="12"/>
      <c r="B732" s="225"/>
      <c r="C732" s="226"/>
      <c r="D732" s="227" t="s">
        <v>358</v>
      </c>
      <c r="E732" s="228" t="s">
        <v>28</v>
      </c>
      <c r="F732" s="229" t="s">
        <v>2669</v>
      </c>
      <c r="G732" s="226"/>
      <c r="H732" s="228" t="s">
        <v>28</v>
      </c>
      <c r="I732" s="230"/>
      <c r="J732" s="226"/>
      <c r="K732" s="226"/>
      <c r="L732" s="231"/>
      <c r="M732" s="232"/>
      <c r="N732" s="233"/>
      <c r="O732" s="233"/>
      <c r="P732" s="233"/>
      <c r="Q732" s="233"/>
      <c r="R732" s="233"/>
      <c r="S732" s="233"/>
      <c r="T732" s="234"/>
      <c r="U732" s="12"/>
      <c r="V732" s="12"/>
      <c r="W732" s="12"/>
      <c r="X732" s="12"/>
      <c r="Y732" s="12"/>
      <c r="Z732" s="12"/>
      <c r="AA732" s="12"/>
      <c r="AB732" s="12"/>
      <c r="AC732" s="12"/>
      <c r="AD732" s="12"/>
      <c r="AE732" s="12"/>
      <c r="AT732" s="235" t="s">
        <v>358</v>
      </c>
      <c r="AU732" s="235" t="s">
        <v>82</v>
      </c>
      <c r="AV732" s="12" t="s">
        <v>82</v>
      </c>
      <c r="AW732" s="12" t="s">
        <v>35</v>
      </c>
      <c r="AX732" s="12" t="s">
        <v>74</v>
      </c>
      <c r="AY732" s="235" t="s">
        <v>351</v>
      </c>
    </row>
    <row r="733" spans="1:51" s="13" customFormat="1" ht="12">
      <c r="A733" s="13"/>
      <c r="B733" s="236"/>
      <c r="C733" s="237"/>
      <c r="D733" s="227" t="s">
        <v>358</v>
      </c>
      <c r="E733" s="238" t="s">
        <v>1102</v>
      </c>
      <c r="F733" s="239" t="s">
        <v>3716</v>
      </c>
      <c r="G733" s="237"/>
      <c r="H733" s="240">
        <v>1</v>
      </c>
      <c r="I733" s="241"/>
      <c r="J733" s="237"/>
      <c r="K733" s="237"/>
      <c r="L733" s="242"/>
      <c r="M733" s="243"/>
      <c r="N733" s="244"/>
      <c r="O733" s="244"/>
      <c r="P733" s="244"/>
      <c r="Q733" s="244"/>
      <c r="R733" s="244"/>
      <c r="S733" s="244"/>
      <c r="T733" s="245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  <c r="AE733" s="13"/>
      <c r="AT733" s="246" t="s">
        <v>358</v>
      </c>
      <c r="AU733" s="246" t="s">
        <v>82</v>
      </c>
      <c r="AV733" s="13" t="s">
        <v>138</v>
      </c>
      <c r="AW733" s="13" t="s">
        <v>35</v>
      </c>
      <c r="AX733" s="13" t="s">
        <v>74</v>
      </c>
      <c r="AY733" s="246" t="s">
        <v>351</v>
      </c>
    </row>
    <row r="734" spans="1:51" s="13" customFormat="1" ht="12">
      <c r="A734" s="13"/>
      <c r="B734" s="236"/>
      <c r="C734" s="237"/>
      <c r="D734" s="227" t="s">
        <v>358</v>
      </c>
      <c r="E734" s="238" t="s">
        <v>2840</v>
      </c>
      <c r="F734" s="239" t="s">
        <v>3717</v>
      </c>
      <c r="G734" s="237"/>
      <c r="H734" s="240">
        <v>1</v>
      </c>
      <c r="I734" s="241"/>
      <c r="J734" s="237"/>
      <c r="K734" s="237"/>
      <c r="L734" s="242"/>
      <c r="M734" s="243"/>
      <c r="N734" s="244"/>
      <c r="O734" s="244"/>
      <c r="P734" s="244"/>
      <c r="Q734" s="244"/>
      <c r="R734" s="244"/>
      <c r="S734" s="244"/>
      <c r="T734" s="245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  <c r="AE734" s="13"/>
      <c r="AT734" s="246" t="s">
        <v>358</v>
      </c>
      <c r="AU734" s="246" t="s">
        <v>82</v>
      </c>
      <c r="AV734" s="13" t="s">
        <v>138</v>
      </c>
      <c r="AW734" s="13" t="s">
        <v>35</v>
      </c>
      <c r="AX734" s="13" t="s">
        <v>74</v>
      </c>
      <c r="AY734" s="246" t="s">
        <v>351</v>
      </c>
    </row>
    <row r="735" spans="1:51" s="13" customFormat="1" ht="12">
      <c r="A735" s="13"/>
      <c r="B735" s="236"/>
      <c r="C735" s="237"/>
      <c r="D735" s="227" t="s">
        <v>358</v>
      </c>
      <c r="E735" s="238" t="s">
        <v>2842</v>
      </c>
      <c r="F735" s="239" t="s">
        <v>3718</v>
      </c>
      <c r="G735" s="237"/>
      <c r="H735" s="240">
        <v>1</v>
      </c>
      <c r="I735" s="241"/>
      <c r="J735" s="237"/>
      <c r="K735" s="237"/>
      <c r="L735" s="242"/>
      <c r="M735" s="243"/>
      <c r="N735" s="244"/>
      <c r="O735" s="244"/>
      <c r="P735" s="244"/>
      <c r="Q735" s="244"/>
      <c r="R735" s="244"/>
      <c r="S735" s="244"/>
      <c r="T735" s="245"/>
      <c r="U735" s="13"/>
      <c r="V735" s="13"/>
      <c r="W735" s="13"/>
      <c r="X735" s="13"/>
      <c r="Y735" s="13"/>
      <c r="Z735" s="13"/>
      <c r="AA735" s="13"/>
      <c r="AB735" s="13"/>
      <c r="AC735" s="13"/>
      <c r="AD735" s="13"/>
      <c r="AE735" s="13"/>
      <c r="AT735" s="246" t="s">
        <v>358</v>
      </c>
      <c r="AU735" s="246" t="s">
        <v>82</v>
      </c>
      <c r="AV735" s="13" t="s">
        <v>138</v>
      </c>
      <c r="AW735" s="13" t="s">
        <v>35</v>
      </c>
      <c r="AX735" s="13" t="s">
        <v>74</v>
      </c>
      <c r="AY735" s="246" t="s">
        <v>351</v>
      </c>
    </row>
    <row r="736" spans="1:51" s="13" customFormat="1" ht="12">
      <c r="A736" s="13"/>
      <c r="B736" s="236"/>
      <c r="C736" s="237"/>
      <c r="D736" s="227" t="s">
        <v>358</v>
      </c>
      <c r="E736" s="238" t="s">
        <v>2844</v>
      </c>
      <c r="F736" s="239" t="s">
        <v>3682</v>
      </c>
      <c r="G736" s="237"/>
      <c r="H736" s="240">
        <v>1</v>
      </c>
      <c r="I736" s="241"/>
      <c r="J736" s="237"/>
      <c r="K736" s="237"/>
      <c r="L736" s="242"/>
      <c r="M736" s="243"/>
      <c r="N736" s="244"/>
      <c r="O736" s="244"/>
      <c r="P736" s="244"/>
      <c r="Q736" s="244"/>
      <c r="R736" s="244"/>
      <c r="S736" s="244"/>
      <c r="T736" s="245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  <c r="AE736" s="13"/>
      <c r="AT736" s="246" t="s">
        <v>358</v>
      </c>
      <c r="AU736" s="246" t="s">
        <v>82</v>
      </c>
      <c r="AV736" s="13" t="s">
        <v>138</v>
      </c>
      <c r="AW736" s="13" t="s">
        <v>35</v>
      </c>
      <c r="AX736" s="13" t="s">
        <v>74</v>
      </c>
      <c r="AY736" s="246" t="s">
        <v>351</v>
      </c>
    </row>
    <row r="737" spans="1:51" s="13" customFormat="1" ht="12">
      <c r="A737" s="13"/>
      <c r="B737" s="236"/>
      <c r="C737" s="237"/>
      <c r="D737" s="227" t="s">
        <v>358</v>
      </c>
      <c r="E737" s="238" t="s">
        <v>2847</v>
      </c>
      <c r="F737" s="239" t="s">
        <v>3683</v>
      </c>
      <c r="G737" s="237"/>
      <c r="H737" s="240">
        <v>1</v>
      </c>
      <c r="I737" s="241"/>
      <c r="J737" s="237"/>
      <c r="K737" s="237"/>
      <c r="L737" s="242"/>
      <c r="M737" s="243"/>
      <c r="N737" s="244"/>
      <c r="O737" s="244"/>
      <c r="P737" s="244"/>
      <c r="Q737" s="244"/>
      <c r="R737" s="244"/>
      <c r="S737" s="244"/>
      <c r="T737" s="245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  <c r="AT737" s="246" t="s">
        <v>358</v>
      </c>
      <c r="AU737" s="246" t="s">
        <v>82</v>
      </c>
      <c r="AV737" s="13" t="s">
        <v>138</v>
      </c>
      <c r="AW737" s="13" t="s">
        <v>35</v>
      </c>
      <c r="AX737" s="13" t="s">
        <v>74</v>
      </c>
      <c r="AY737" s="246" t="s">
        <v>351</v>
      </c>
    </row>
    <row r="738" spans="1:51" s="13" customFormat="1" ht="12">
      <c r="A738" s="13"/>
      <c r="B738" s="236"/>
      <c r="C738" s="237"/>
      <c r="D738" s="227" t="s">
        <v>358</v>
      </c>
      <c r="E738" s="238" t="s">
        <v>2850</v>
      </c>
      <c r="F738" s="239" t="s">
        <v>3147</v>
      </c>
      <c r="G738" s="237"/>
      <c r="H738" s="240">
        <v>1</v>
      </c>
      <c r="I738" s="241"/>
      <c r="J738" s="237"/>
      <c r="K738" s="237"/>
      <c r="L738" s="242"/>
      <c r="M738" s="243"/>
      <c r="N738" s="244"/>
      <c r="O738" s="244"/>
      <c r="P738" s="244"/>
      <c r="Q738" s="244"/>
      <c r="R738" s="244"/>
      <c r="S738" s="244"/>
      <c r="T738" s="245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  <c r="AT738" s="246" t="s">
        <v>358</v>
      </c>
      <c r="AU738" s="246" t="s">
        <v>82</v>
      </c>
      <c r="AV738" s="13" t="s">
        <v>138</v>
      </c>
      <c r="AW738" s="13" t="s">
        <v>35</v>
      </c>
      <c r="AX738" s="13" t="s">
        <v>74</v>
      </c>
      <c r="AY738" s="246" t="s">
        <v>351</v>
      </c>
    </row>
    <row r="739" spans="1:51" s="13" customFormat="1" ht="12">
      <c r="A739" s="13"/>
      <c r="B739" s="236"/>
      <c r="C739" s="237"/>
      <c r="D739" s="227" t="s">
        <v>358</v>
      </c>
      <c r="E739" s="238" t="s">
        <v>3719</v>
      </c>
      <c r="F739" s="239" t="s">
        <v>3720</v>
      </c>
      <c r="G739" s="237"/>
      <c r="H739" s="240">
        <v>6</v>
      </c>
      <c r="I739" s="241"/>
      <c r="J739" s="237"/>
      <c r="K739" s="237"/>
      <c r="L739" s="242"/>
      <c r="M739" s="243"/>
      <c r="N739" s="244"/>
      <c r="O739" s="244"/>
      <c r="P739" s="244"/>
      <c r="Q739" s="244"/>
      <c r="R739" s="244"/>
      <c r="S739" s="244"/>
      <c r="T739" s="245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  <c r="AT739" s="246" t="s">
        <v>358</v>
      </c>
      <c r="AU739" s="246" t="s">
        <v>82</v>
      </c>
      <c r="AV739" s="13" t="s">
        <v>138</v>
      </c>
      <c r="AW739" s="13" t="s">
        <v>35</v>
      </c>
      <c r="AX739" s="13" t="s">
        <v>82</v>
      </c>
      <c r="AY739" s="246" t="s">
        <v>351</v>
      </c>
    </row>
    <row r="740" spans="1:65" s="2" customFormat="1" ht="21.75" customHeight="1">
      <c r="A740" s="38"/>
      <c r="B740" s="39"/>
      <c r="C740" s="212" t="s">
        <v>1346</v>
      </c>
      <c r="D740" s="212" t="s">
        <v>352</v>
      </c>
      <c r="E740" s="213" t="s">
        <v>3721</v>
      </c>
      <c r="F740" s="214" t="s">
        <v>3722</v>
      </c>
      <c r="G740" s="215" t="s">
        <v>540</v>
      </c>
      <c r="H740" s="216">
        <v>0.182</v>
      </c>
      <c r="I740" s="217"/>
      <c r="J740" s="218">
        <f>ROUND(I740*H740,2)</f>
        <v>0</v>
      </c>
      <c r="K740" s="214" t="s">
        <v>28</v>
      </c>
      <c r="L740" s="44"/>
      <c r="M740" s="219" t="s">
        <v>28</v>
      </c>
      <c r="N740" s="220" t="s">
        <v>45</v>
      </c>
      <c r="O740" s="84"/>
      <c r="P740" s="221">
        <f>O740*H740</f>
        <v>0</v>
      </c>
      <c r="Q740" s="221">
        <v>0</v>
      </c>
      <c r="R740" s="221">
        <f>Q740*H740</f>
        <v>0</v>
      </c>
      <c r="S740" s="221">
        <v>0</v>
      </c>
      <c r="T740" s="222">
        <f>S740*H740</f>
        <v>0</v>
      </c>
      <c r="U740" s="38"/>
      <c r="V740" s="38"/>
      <c r="W740" s="38"/>
      <c r="X740" s="38"/>
      <c r="Y740" s="38"/>
      <c r="Z740" s="38"/>
      <c r="AA740" s="38"/>
      <c r="AB740" s="38"/>
      <c r="AC740" s="38"/>
      <c r="AD740" s="38"/>
      <c r="AE740" s="38"/>
      <c r="AR740" s="223" t="s">
        <v>228</v>
      </c>
      <c r="AT740" s="223" t="s">
        <v>352</v>
      </c>
      <c r="AU740" s="223" t="s">
        <v>82</v>
      </c>
      <c r="AY740" s="17" t="s">
        <v>351</v>
      </c>
      <c r="BE740" s="224">
        <f>IF(N740="základní",J740,0)</f>
        <v>0</v>
      </c>
      <c r="BF740" s="224">
        <f>IF(N740="snížená",J740,0)</f>
        <v>0</v>
      </c>
      <c r="BG740" s="224">
        <f>IF(N740="zákl. přenesená",J740,0)</f>
        <v>0</v>
      </c>
      <c r="BH740" s="224">
        <f>IF(N740="sníž. přenesená",J740,0)</f>
        <v>0</v>
      </c>
      <c r="BI740" s="224">
        <f>IF(N740="nulová",J740,0)</f>
        <v>0</v>
      </c>
      <c r="BJ740" s="17" t="s">
        <v>82</v>
      </c>
      <c r="BK740" s="224">
        <f>ROUND(I740*H740,2)</f>
        <v>0</v>
      </c>
      <c r="BL740" s="17" t="s">
        <v>228</v>
      </c>
      <c r="BM740" s="223" t="s">
        <v>3723</v>
      </c>
    </row>
    <row r="741" spans="1:63" s="11" customFormat="1" ht="25.9" customHeight="1">
      <c r="A741" s="11"/>
      <c r="B741" s="198"/>
      <c r="C741" s="199"/>
      <c r="D741" s="200" t="s">
        <v>73</v>
      </c>
      <c r="E741" s="201" t="s">
        <v>3724</v>
      </c>
      <c r="F741" s="201" t="s">
        <v>3725</v>
      </c>
      <c r="G741" s="199"/>
      <c r="H741" s="199"/>
      <c r="I741" s="202"/>
      <c r="J741" s="203">
        <f>BK741</f>
        <v>0</v>
      </c>
      <c r="K741" s="199"/>
      <c r="L741" s="204"/>
      <c r="M741" s="205"/>
      <c r="N741" s="206"/>
      <c r="O741" s="206"/>
      <c r="P741" s="207">
        <f>SUM(P742:P757)</f>
        <v>0</v>
      </c>
      <c r="Q741" s="206"/>
      <c r="R741" s="207">
        <f>SUM(R742:R757)</f>
        <v>0.049600000000000005</v>
      </c>
      <c r="S741" s="206"/>
      <c r="T741" s="208">
        <f>SUM(T742:T757)</f>
        <v>0</v>
      </c>
      <c r="U741" s="11"/>
      <c r="V741" s="11"/>
      <c r="W741" s="11"/>
      <c r="X741" s="11"/>
      <c r="Y741" s="11"/>
      <c r="Z741" s="11"/>
      <c r="AA741" s="11"/>
      <c r="AB741" s="11"/>
      <c r="AC741" s="11"/>
      <c r="AD741" s="11"/>
      <c r="AE741" s="11"/>
      <c r="AR741" s="209" t="s">
        <v>228</v>
      </c>
      <c r="AT741" s="210" t="s">
        <v>73</v>
      </c>
      <c r="AU741" s="210" t="s">
        <v>74</v>
      </c>
      <c r="AY741" s="209" t="s">
        <v>351</v>
      </c>
      <c r="BK741" s="211">
        <f>SUM(BK742:BK757)</f>
        <v>0</v>
      </c>
    </row>
    <row r="742" spans="1:65" s="2" customFormat="1" ht="21.75" customHeight="1">
      <c r="A742" s="38"/>
      <c r="B742" s="39"/>
      <c r="C742" s="212" t="s">
        <v>1352</v>
      </c>
      <c r="D742" s="212" t="s">
        <v>352</v>
      </c>
      <c r="E742" s="213" t="s">
        <v>3726</v>
      </c>
      <c r="F742" s="214" t="s">
        <v>3727</v>
      </c>
      <c r="G742" s="215" t="s">
        <v>1515</v>
      </c>
      <c r="H742" s="216">
        <v>1</v>
      </c>
      <c r="I742" s="217"/>
      <c r="J742" s="218">
        <f>ROUND(I742*H742,2)</f>
        <v>0</v>
      </c>
      <c r="K742" s="214" t="s">
        <v>28</v>
      </c>
      <c r="L742" s="44"/>
      <c r="M742" s="219" t="s">
        <v>28</v>
      </c>
      <c r="N742" s="220" t="s">
        <v>45</v>
      </c>
      <c r="O742" s="84"/>
      <c r="P742" s="221">
        <f>O742*H742</f>
        <v>0</v>
      </c>
      <c r="Q742" s="221">
        <v>0.012</v>
      </c>
      <c r="R742" s="221">
        <f>Q742*H742</f>
        <v>0.012</v>
      </c>
      <c r="S742" s="221">
        <v>0</v>
      </c>
      <c r="T742" s="222">
        <f>S742*H742</f>
        <v>0</v>
      </c>
      <c r="U742" s="38"/>
      <c r="V742" s="38"/>
      <c r="W742" s="38"/>
      <c r="X742" s="38"/>
      <c r="Y742" s="38"/>
      <c r="Z742" s="38"/>
      <c r="AA742" s="38"/>
      <c r="AB742" s="38"/>
      <c r="AC742" s="38"/>
      <c r="AD742" s="38"/>
      <c r="AE742" s="38"/>
      <c r="AR742" s="223" t="s">
        <v>228</v>
      </c>
      <c r="AT742" s="223" t="s">
        <v>352</v>
      </c>
      <c r="AU742" s="223" t="s">
        <v>82</v>
      </c>
      <c r="AY742" s="17" t="s">
        <v>351</v>
      </c>
      <c r="BE742" s="224">
        <f>IF(N742="základní",J742,0)</f>
        <v>0</v>
      </c>
      <c r="BF742" s="224">
        <f>IF(N742="snížená",J742,0)</f>
        <v>0</v>
      </c>
      <c r="BG742" s="224">
        <f>IF(N742="zákl. přenesená",J742,0)</f>
        <v>0</v>
      </c>
      <c r="BH742" s="224">
        <f>IF(N742="sníž. přenesená",J742,0)</f>
        <v>0</v>
      </c>
      <c r="BI742" s="224">
        <f>IF(N742="nulová",J742,0)</f>
        <v>0</v>
      </c>
      <c r="BJ742" s="17" t="s">
        <v>82</v>
      </c>
      <c r="BK742" s="224">
        <f>ROUND(I742*H742,2)</f>
        <v>0</v>
      </c>
      <c r="BL742" s="17" t="s">
        <v>228</v>
      </c>
      <c r="BM742" s="223" t="s">
        <v>3728</v>
      </c>
    </row>
    <row r="743" spans="1:51" s="13" customFormat="1" ht="12">
      <c r="A743" s="13"/>
      <c r="B743" s="236"/>
      <c r="C743" s="237"/>
      <c r="D743" s="227" t="s">
        <v>358</v>
      </c>
      <c r="E743" s="238" t="s">
        <v>1114</v>
      </c>
      <c r="F743" s="239" t="s">
        <v>3640</v>
      </c>
      <c r="G743" s="237"/>
      <c r="H743" s="240">
        <v>1</v>
      </c>
      <c r="I743" s="241"/>
      <c r="J743" s="237"/>
      <c r="K743" s="237"/>
      <c r="L743" s="242"/>
      <c r="M743" s="243"/>
      <c r="N743" s="244"/>
      <c r="O743" s="244"/>
      <c r="P743" s="244"/>
      <c r="Q743" s="244"/>
      <c r="R743" s="244"/>
      <c r="S743" s="244"/>
      <c r="T743" s="245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  <c r="AE743" s="13"/>
      <c r="AT743" s="246" t="s">
        <v>358</v>
      </c>
      <c r="AU743" s="246" t="s">
        <v>82</v>
      </c>
      <c r="AV743" s="13" t="s">
        <v>138</v>
      </c>
      <c r="AW743" s="13" t="s">
        <v>35</v>
      </c>
      <c r="AX743" s="13" t="s">
        <v>74</v>
      </c>
      <c r="AY743" s="246" t="s">
        <v>351</v>
      </c>
    </row>
    <row r="744" spans="1:51" s="13" customFormat="1" ht="12">
      <c r="A744" s="13"/>
      <c r="B744" s="236"/>
      <c r="C744" s="237"/>
      <c r="D744" s="227" t="s">
        <v>358</v>
      </c>
      <c r="E744" s="238" t="s">
        <v>223</v>
      </c>
      <c r="F744" s="239" t="s">
        <v>3729</v>
      </c>
      <c r="G744" s="237"/>
      <c r="H744" s="240">
        <v>1</v>
      </c>
      <c r="I744" s="241"/>
      <c r="J744" s="237"/>
      <c r="K744" s="237"/>
      <c r="L744" s="242"/>
      <c r="M744" s="243"/>
      <c r="N744" s="244"/>
      <c r="O744" s="244"/>
      <c r="P744" s="244"/>
      <c r="Q744" s="244"/>
      <c r="R744" s="244"/>
      <c r="S744" s="244"/>
      <c r="T744" s="245"/>
      <c r="U744" s="13"/>
      <c r="V744" s="13"/>
      <c r="W744" s="13"/>
      <c r="X744" s="13"/>
      <c r="Y744" s="13"/>
      <c r="Z744" s="13"/>
      <c r="AA744" s="13"/>
      <c r="AB744" s="13"/>
      <c r="AC744" s="13"/>
      <c r="AD744" s="13"/>
      <c r="AE744" s="13"/>
      <c r="AT744" s="246" t="s">
        <v>358</v>
      </c>
      <c r="AU744" s="246" t="s">
        <v>82</v>
      </c>
      <c r="AV744" s="13" t="s">
        <v>138</v>
      </c>
      <c r="AW744" s="13" t="s">
        <v>35</v>
      </c>
      <c r="AX744" s="13" t="s">
        <v>82</v>
      </c>
      <c r="AY744" s="246" t="s">
        <v>351</v>
      </c>
    </row>
    <row r="745" spans="1:65" s="2" customFormat="1" ht="21.75" customHeight="1">
      <c r="A745" s="38"/>
      <c r="B745" s="39"/>
      <c r="C745" s="212" t="s">
        <v>1358</v>
      </c>
      <c r="D745" s="212" t="s">
        <v>352</v>
      </c>
      <c r="E745" s="213" t="s">
        <v>3730</v>
      </c>
      <c r="F745" s="214" t="s">
        <v>3731</v>
      </c>
      <c r="G745" s="215" t="s">
        <v>1515</v>
      </c>
      <c r="H745" s="216">
        <v>1</v>
      </c>
      <c r="I745" s="217"/>
      <c r="J745" s="218">
        <f>ROUND(I745*H745,2)</f>
        <v>0</v>
      </c>
      <c r="K745" s="214" t="s">
        <v>28</v>
      </c>
      <c r="L745" s="44"/>
      <c r="M745" s="219" t="s">
        <v>28</v>
      </c>
      <c r="N745" s="220" t="s">
        <v>45</v>
      </c>
      <c r="O745" s="84"/>
      <c r="P745" s="221">
        <f>O745*H745</f>
        <v>0</v>
      </c>
      <c r="Q745" s="221">
        <v>0.01865</v>
      </c>
      <c r="R745" s="221">
        <f>Q745*H745</f>
        <v>0.01865</v>
      </c>
      <c r="S745" s="221">
        <v>0</v>
      </c>
      <c r="T745" s="222">
        <f>S745*H745</f>
        <v>0</v>
      </c>
      <c r="U745" s="38"/>
      <c r="V745" s="38"/>
      <c r="W745" s="38"/>
      <c r="X745" s="38"/>
      <c r="Y745" s="38"/>
      <c r="Z745" s="38"/>
      <c r="AA745" s="38"/>
      <c r="AB745" s="38"/>
      <c r="AC745" s="38"/>
      <c r="AD745" s="38"/>
      <c r="AE745" s="38"/>
      <c r="AR745" s="223" t="s">
        <v>228</v>
      </c>
      <c r="AT745" s="223" t="s">
        <v>352</v>
      </c>
      <c r="AU745" s="223" t="s">
        <v>82</v>
      </c>
      <c r="AY745" s="17" t="s">
        <v>351</v>
      </c>
      <c r="BE745" s="224">
        <f>IF(N745="základní",J745,0)</f>
        <v>0</v>
      </c>
      <c r="BF745" s="224">
        <f>IF(N745="snížená",J745,0)</f>
        <v>0</v>
      </c>
      <c r="BG745" s="224">
        <f>IF(N745="zákl. přenesená",J745,0)</f>
        <v>0</v>
      </c>
      <c r="BH745" s="224">
        <f>IF(N745="sníž. přenesená",J745,0)</f>
        <v>0</v>
      </c>
      <c r="BI745" s="224">
        <f>IF(N745="nulová",J745,0)</f>
        <v>0</v>
      </c>
      <c r="BJ745" s="17" t="s">
        <v>82</v>
      </c>
      <c r="BK745" s="224">
        <f>ROUND(I745*H745,2)</f>
        <v>0</v>
      </c>
      <c r="BL745" s="17" t="s">
        <v>228</v>
      </c>
      <c r="BM745" s="223" t="s">
        <v>3732</v>
      </c>
    </row>
    <row r="746" spans="1:51" s="13" customFormat="1" ht="12">
      <c r="A746" s="13"/>
      <c r="B746" s="236"/>
      <c r="C746" s="237"/>
      <c r="D746" s="227" t="s">
        <v>358</v>
      </c>
      <c r="E746" s="238" t="s">
        <v>1123</v>
      </c>
      <c r="F746" s="239" t="s">
        <v>3583</v>
      </c>
      <c r="G746" s="237"/>
      <c r="H746" s="240">
        <v>1</v>
      </c>
      <c r="I746" s="241"/>
      <c r="J746" s="237"/>
      <c r="K746" s="237"/>
      <c r="L746" s="242"/>
      <c r="M746" s="243"/>
      <c r="N746" s="244"/>
      <c r="O746" s="244"/>
      <c r="P746" s="244"/>
      <c r="Q746" s="244"/>
      <c r="R746" s="244"/>
      <c r="S746" s="244"/>
      <c r="T746" s="245"/>
      <c r="U746" s="13"/>
      <c r="V746" s="13"/>
      <c r="W746" s="13"/>
      <c r="X746" s="13"/>
      <c r="Y746" s="13"/>
      <c r="Z746" s="13"/>
      <c r="AA746" s="13"/>
      <c r="AB746" s="13"/>
      <c r="AC746" s="13"/>
      <c r="AD746" s="13"/>
      <c r="AE746" s="13"/>
      <c r="AT746" s="246" t="s">
        <v>358</v>
      </c>
      <c r="AU746" s="246" t="s">
        <v>82</v>
      </c>
      <c r="AV746" s="13" t="s">
        <v>138</v>
      </c>
      <c r="AW746" s="13" t="s">
        <v>35</v>
      </c>
      <c r="AX746" s="13" t="s">
        <v>74</v>
      </c>
      <c r="AY746" s="246" t="s">
        <v>351</v>
      </c>
    </row>
    <row r="747" spans="1:51" s="13" customFormat="1" ht="12">
      <c r="A747" s="13"/>
      <c r="B747" s="236"/>
      <c r="C747" s="237"/>
      <c r="D747" s="227" t="s">
        <v>358</v>
      </c>
      <c r="E747" s="238" t="s">
        <v>3733</v>
      </c>
      <c r="F747" s="239" t="s">
        <v>3734</v>
      </c>
      <c r="G747" s="237"/>
      <c r="H747" s="240">
        <v>1</v>
      </c>
      <c r="I747" s="241"/>
      <c r="J747" s="237"/>
      <c r="K747" s="237"/>
      <c r="L747" s="242"/>
      <c r="M747" s="243"/>
      <c r="N747" s="244"/>
      <c r="O747" s="244"/>
      <c r="P747" s="244"/>
      <c r="Q747" s="244"/>
      <c r="R747" s="244"/>
      <c r="S747" s="244"/>
      <c r="T747" s="245"/>
      <c r="U747" s="13"/>
      <c r="V747" s="13"/>
      <c r="W747" s="13"/>
      <c r="X747" s="13"/>
      <c r="Y747" s="13"/>
      <c r="Z747" s="13"/>
      <c r="AA747" s="13"/>
      <c r="AB747" s="13"/>
      <c r="AC747" s="13"/>
      <c r="AD747" s="13"/>
      <c r="AE747" s="13"/>
      <c r="AT747" s="246" t="s">
        <v>358</v>
      </c>
      <c r="AU747" s="246" t="s">
        <v>82</v>
      </c>
      <c r="AV747" s="13" t="s">
        <v>138</v>
      </c>
      <c r="AW747" s="13" t="s">
        <v>35</v>
      </c>
      <c r="AX747" s="13" t="s">
        <v>82</v>
      </c>
      <c r="AY747" s="246" t="s">
        <v>351</v>
      </c>
    </row>
    <row r="748" spans="1:65" s="2" customFormat="1" ht="21.75" customHeight="1">
      <c r="A748" s="38"/>
      <c r="B748" s="39"/>
      <c r="C748" s="212" t="s">
        <v>1367</v>
      </c>
      <c r="D748" s="212" t="s">
        <v>352</v>
      </c>
      <c r="E748" s="213" t="s">
        <v>3735</v>
      </c>
      <c r="F748" s="214" t="s">
        <v>3736</v>
      </c>
      <c r="G748" s="215" t="s">
        <v>1515</v>
      </c>
      <c r="H748" s="216">
        <v>1</v>
      </c>
      <c r="I748" s="217"/>
      <c r="J748" s="218">
        <f>ROUND(I748*H748,2)</f>
        <v>0</v>
      </c>
      <c r="K748" s="214" t="s">
        <v>28</v>
      </c>
      <c r="L748" s="44"/>
      <c r="M748" s="219" t="s">
        <v>28</v>
      </c>
      <c r="N748" s="220" t="s">
        <v>45</v>
      </c>
      <c r="O748" s="84"/>
      <c r="P748" s="221">
        <f>O748*H748</f>
        <v>0</v>
      </c>
      <c r="Q748" s="221">
        <v>0.01765</v>
      </c>
      <c r="R748" s="221">
        <f>Q748*H748</f>
        <v>0.01765</v>
      </c>
      <c r="S748" s="221">
        <v>0</v>
      </c>
      <c r="T748" s="222">
        <f>S748*H748</f>
        <v>0</v>
      </c>
      <c r="U748" s="38"/>
      <c r="V748" s="38"/>
      <c r="W748" s="38"/>
      <c r="X748" s="38"/>
      <c r="Y748" s="38"/>
      <c r="Z748" s="38"/>
      <c r="AA748" s="38"/>
      <c r="AB748" s="38"/>
      <c r="AC748" s="38"/>
      <c r="AD748" s="38"/>
      <c r="AE748" s="38"/>
      <c r="AR748" s="223" t="s">
        <v>228</v>
      </c>
      <c r="AT748" s="223" t="s">
        <v>352</v>
      </c>
      <c r="AU748" s="223" t="s">
        <v>82</v>
      </c>
      <c r="AY748" s="17" t="s">
        <v>351</v>
      </c>
      <c r="BE748" s="224">
        <f>IF(N748="základní",J748,0)</f>
        <v>0</v>
      </c>
      <c r="BF748" s="224">
        <f>IF(N748="snížená",J748,0)</f>
        <v>0</v>
      </c>
      <c r="BG748" s="224">
        <f>IF(N748="zákl. přenesená",J748,0)</f>
        <v>0</v>
      </c>
      <c r="BH748" s="224">
        <f>IF(N748="sníž. přenesená",J748,0)</f>
        <v>0</v>
      </c>
      <c r="BI748" s="224">
        <f>IF(N748="nulová",J748,0)</f>
        <v>0</v>
      </c>
      <c r="BJ748" s="17" t="s">
        <v>82</v>
      </c>
      <c r="BK748" s="224">
        <f>ROUND(I748*H748,2)</f>
        <v>0</v>
      </c>
      <c r="BL748" s="17" t="s">
        <v>228</v>
      </c>
      <c r="BM748" s="223" t="s">
        <v>3737</v>
      </c>
    </row>
    <row r="749" spans="1:51" s="13" customFormat="1" ht="12">
      <c r="A749" s="13"/>
      <c r="B749" s="236"/>
      <c r="C749" s="237"/>
      <c r="D749" s="227" t="s">
        <v>358</v>
      </c>
      <c r="E749" s="238" t="s">
        <v>1129</v>
      </c>
      <c r="F749" s="239" t="s">
        <v>3738</v>
      </c>
      <c r="G749" s="237"/>
      <c r="H749" s="240">
        <v>1</v>
      </c>
      <c r="I749" s="241"/>
      <c r="J749" s="237"/>
      <c r="K749" s="237"/>
      <c r="L749" s="242"/>
      <c r="M749" s="243"/>
      <c r="N749" s="244"/>
      <c r="O749" s="244"/>
      <c r="P749" s="244"/>
      <c r="Q749" s="244"/>
      <c r="R749" s="244"/>
      <c r="S749" s="244"/>
      <c r="T749" s="245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  <c r="AE749" s="13"/>
      <c r="AT749" s="246" t="s">
        <v>358</v>
      </c>
      <c r="AU749" s="246" t="s">
        <v>82</v>
      </c>
      <c r="AV749" s="13" t="s">
        <v>138</v>
      </c>
      <c r="AW749" s="13" t="s">
        <v>35</v>
      </c>
      <c r="AX749" s="13" t="s">
        <v>74</v>
      </c>
      <c r="AY749" s="246" t="s">
        <v>351</v>
      </c>
    </row>
    <row r="750" spans="1:51" s="13" customFormat="1" ht="12">
      <c r="A750" s="13"/>
      <c r="B750" s="236"/>
      <c r="C750" s="237"/>
      <c r="D750" s="227" t="s">
        <v>358</v>
      </c>
      <c r="E750" s="238" t="s">
        <v>3739</v>
      </c>
      <c r="F750" s="239" t="s">
        <v>3740</v>
      </c>
      <c r="G750" s="237"/>
      <c r="H750" s="240">
        <v>1</v>
      </c>
      <c r="I750" s="241"/>
      <c r="J750" s="237"/>
      <c r="K750" s="237"/>
      <c r="L750" s="242"/>
      <c r="M750" s="243"/>
      <c r="N750" s="244"/>
      <c r="O750" s="244"/>
      <c r="P750" s="244"/>
      <c r="Q750" s="244"/>
      <c r="R750" s="244"/>
      <c r="S750" s="244"/>
      <c r="T750" s="245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  <c r="AT750" s="246" t="s">
        <v>358</v>
      </c>
      <c r="AU750" s="246" t="s">
        <v>82</v>
      </c>
      <c r="AV750" s="13" t="s">
        <v>138</v>
      </c>
      <c r="AW750" s="13" t="s">
        <v>35</v>
      </c>
      <c r="AX750" s="13" t="s">
        <v>82</v>
      </c>
      <c r="AY750" s="246" t="s">
        <v>351</v>
      </c>
    </row>
    <row r="751" spans="1:65" s="2" customFormat="1" ht="16.5" customHeight="1">
      <c r="A751" s="38"/>
      <c r="B751" s="39"/>
      <c r="C751" s="212" t="s">
        <v>1373</v>
      </c>
      <c r="D751" s="212" t="s">
        <v>352</v>
      </c>
      <c r="E751" s="213" t="s">
        <v>3741</v>
      </c>
      <c r="F751" s="214" t="s">
        <v>3742</v>
      </c>
      <c r="G751" s="215" t="s">
        <v>1515</v>
      </c>
      <c r="H751" s="216">
        <v>2</v>
      </c>
      <c r="I751" s="217"/>
      <c r="J751" s="218">
        <f>ROUND(I751*H751,2)</f>
        <v>0</v>
      </c>
      <c r="K751" s="214" t="s">
        <v>28</v>
      </c>
      <c r="L751" s="44"/>
      <c r="M751" s="219" t="s">
        <v>28</v>
      </c>
      <c r="N751" s="220" t="s">
        <v>45</v>
      </c>
      <c r="O751" s="84"/>
      <c r="P751" s="221">
        <f>O751*H751</f>
        <v>0</v>
      </c>
      <c r="Q751" s="221">
        <v>0.00015</v>
      </c>
      <c r="R751" s="221">
        <f>Q751*H751</f>
        <v>0.0003</v>
      </c>
      <c r="S751" s="221">
        <v>0</v>
      </c>
      <c r="T751" s="222">
        <f>S751*H751</f>
        <v>0</v>
      </c>
      <c r="U751" s="38"/>
      <c r="V751" s="38"/>
      <c r="W751" s="38"/>
      <c r="X751" s="38"/>
      <c r="Y751" s="38"/>
      <c r="Z751" s="38"/>
      <c r="AA751" s="38"/>
      <c r="AB751" s="38"/>
      <c r="AC751" s="38"/>
      <c r="AD751" s="38"/>
      <c r="AE751" s="38"/>
      <c r="AR751" s="223" t="s">
        <v>228</v>
      </c>
      <c r="AT751" s="223" t="s">
        <v>352</v>
      </c>
      <c r="AU751" s="223" t="s">
        <v>82</v>
      </c>
      <c r="AY751" s="17" t="s">
        <v>351</v>
      </c>
      <c r="BE751" s="224">
        <f>IF(N751="základní",J751,0)</f>
        <v>0</v>
      </c>
      <c r="BF751" s="224">
        <f>IF(N751="snížená",J751,0)</f>
        <v>0</v>
      </c>
      <c r="BG751" s="224">
        <f>IF(N751="zákl. přenesená",J751,0)</f>
        <v>0</v>
      </c>
      <c r="BH751" s="224">
        <f>IF(N751="sníž. přenesená",J751,0)</f>
        <v>0</v>
      </c>
      <c r="BI751" s="224">
        <f>IF(N751="nulová",J751,0)</f>
        <v>0</v>
      </c>
      <c r="BJ751" s="17" t="s">
        <v>82</v>
      </c>
      <c r="BK751" s="224">
        <f>ROUND(I751*H751,2)</f>
        <v>0</v>
      </c>
      <c r="BL751" s="17" t="s">
        <v>228</v>
      </c>
      <c r="BM751" s="223" t="s">
        <v>3743</v>
      </c>
    </row>
    <row r="752" spans="1:51" s="13" customFormat="1" ht="12">
      <c r="A752" s="13"/>
      <c r="B752" s="236"/>
      <c r="C752" s="237"/>
      <c r="D752" s="227" t="s">
        <v>358</v>
      </c>
      <c r="E752" s="238" t="s">
        <v>1135</v>
      </c>
      <c r="F752" s="239" t="s">
        <v>3744</v>
      </c>
      <c r="G752" s="237"/>
      <c r="H752" s="240">
        <v>2</v>
      </c>
      <c r="I752" s="241"/>
      <c r="J752" s="237"/>
      <c r="K752" s="237"/>
      <c r="L752" s="242"/>
      <c r="M752" s="243"/>
      <c r="N752" s="244"/>
      <c r="O752" s="244"/>
      <c r="P752" s="244"/>
      <c r="Q752" s="244"/>
      <c r="R752" s="244"/>
      <c r="S752" s="244"/>
      <c r="T752" s="245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  <c r="AT752" s="246" t="s">
        <v>358</v>
      </c>
      <c r="AU752" s="246" t="s">
        <v>82</v>
      </c>
      <c r="AV752" s="13" t="s">
        <v>138</v>
      </c>
      <c r="AW752" s="13" t="s">
        <v>35</v>
      </c>
      <c r="AX752" s="13" t="s">
        <v>74</v>
      </c>
      <c r="AY752" s="246" t="s">
        <v>351</v>
      </c>
    </row>
    <row r="753" spans="1:51" s="13" customFormat="1" ht="12">
      <c r="A753" s="13"/>
      <c r="B753" s="236"/>
      <c r="C753" s="237"/>
      <c r="D753" s="227" t="s">
        <v>358</v>
      </c>
      <c r="E753" s="238" t="s">
        <v>225</v>
      </c>
      <c r="F753" s="239" t="s">
        <v>3745</v>
      </c>
      <c r="G753" s="237"/>
      <c r="H753" s="240">
        <v>2</v>
      </c>
      <c r="I753" s="241"/>
      <c r="J753" s="237"/>
      <c r="K753" s="237"/>
      <c r="L753" s="242"/>
      <c r="M753" s="243"/>
      <c r="N753" s="244"/>
      <c r="O753" s="244"/>
      <c r="P753" s="244"/>
      <c r="Q753" s="244"/>
      <c r="R753" s="244"/>
      <c r="S753" s="244"/>
      <c r="T753" s="245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  <c r="AE753" s="13"/>
      <c r="AT753" s="246" t="s">
        <v>358</v>
      </c>
      <c r="AU753" s="246" t="s">
        <v>82</v>
      </c>
      <c r="AV753" s="13" t="s">
        <v>138</v>
      </c>
      <c r="AW753" s="13" t="s">
        <v>35</v>
      </c>
      <c r="AX753" s="13" t="s">
        <v>82</v>
      </c>
      <c r="AY753" s="246" t="s">
        <v>351</v>
      </c>
    </row>
    <row r="754" spans="1:65" s="2" customFormat="1" ht="16.5" customHeight="1">
      <c r="A754" s="38"/>
      <c r="B754" s="39"/>
      <c r="C754" s="212" t="s">
        <v>1379</v>
      </c>
      <c r="D754" s="212" t="s">
        <v>352</v>
      </c>
      <c r="E754" s="213" t="s">
        <v>3746</v>
      </c>
      <c r="F754" s="214" t="s">
        <v>3747</v>
      </c>
      <c r="G754" s="215" t="s">
        <v>1515</v>
      </c>
      <c r="H754" s="216">
        <v>2</v>
      </c>
      <c r="I754" s="217"/>
      <c r="J754" s="218">
        <f>ROUND(I754*H754,2)</f>
        <v>0</v>
      </c>
      <c r="K754" s="214" t="s">
        <v>28</v>
      </c>
      <c r="L754" s="44"/>
      <c r="M754" s="219" t="s">
        <v>28</v>
      </c>
      <c r="N754" s="220" t="s">
        <v>45</v>
      </c>
      <c r="O754" s="84"/>
      <c r="P754" s="221">
        <f>O754*H754</f>
        <v>0</v>
      </c>
      <c r="Q754" s="221">
        <v>0.0005</v>
      </c>
      <c r="R754" s="221">
        <f>Q754*H754</f>
        <v>0.001</v>
      </c>
      <c r="S754" s="221">
        <v>0</v>
      </c>
      <c r="T754" s="222">
        <f>S754*H754</f>
        <v>0</v>
      </c>
      <c r="U754" s="38"/>
      <c r="V754" s="38"/>
      <c r="W754" s="38"/>
      <c r="X754" s="38"/>
      <c r="Y754" s="38"/>
      <c r="Z754" s="38"/>
      <c r="AA754" s="38"/>
      <c r="AB754" s="38"/>
      <c r="AC754" s="38"/>
      <c r="AD754" s="38"/>
      <c r="AE754" s="38"/>
      <c r="AR754" s="223" t="s">
        <v>228</v>
      </c>
      <c r="AT754" s="223" t="s">
        <v>352</v>
      </c>
      <c r="AU754" s="223" t="s">
        <v>82</v>
      </c>
      <c r="AY754" s="17" t="s">
        <v>351</v>
      </c>
      <c r="BE754" s="224">
        <f>IF(N754="základní",J754,0)</f>
        <v>0</v>
      </c>
      <c r="BF754" s="224">
        <f>IF(N754="snížená",J754,0)</f>
        <v>0</v>
      </c>
      <c r="BG754" s="224">
        <f>IF(N754="zákl. přenesená",J754,0)</f>
        <v>0</v>
      </c>
      <c r="BH754" s="224">
        <f>IF(N754="sníž. přenesená",J754,0)</f>
        <v>0</v>
      </c>
      <c r="BI754" s="224">
        <f>IF(N754="nulová",J754,0)</f>
        <v>0</v>
      </c>
      <c r="BJ754" s="17" t="s">
        <v>82</v>
      </c>
      <c r="BK754" s="224">
        <f>ROUND(I754*H754,2)</f>
        <v>0</v>
      </c>
      <c r="BL754" s="17" t="s">
        <v>228</v>
      </c>
      <c r="BM754" s="223" t="s">
        <v>3748</v>
      </c>
    </row>
    <row r="755" spans="1:51" s="13" customFormat="1" ht="12">
      <c r="A755" s="13"/>
      <c r="B755" s="236"/>
      <c r="C755" s="237"/>
      <c r="D755" s="227" t="s">
        <v>358</v>
      </c>
      <c r="E755" s="238" t="s">
        <v>1144</v>
      </c>
      <c r="F755" s="239" t="s">
        <v>3744</v>
      </c>
      <c r="G755" s="237"/>
      <c r="H755" s="240">
        <v>2</v>
      </c>
      <c r="I755" s="241"/>
      <c r="J755" s="237"/>
      <c r="K755" s="237"/>
      <c r="L755" s="242"/>
      <c r="M755" s="243"/>
      <c r="N755" s="244"/>
      <c r="O755" s="244"/>
      <c r="P755" s="244"/>
      <c r="Q755" s="244"/>
      <c r="R755" s="244"/>
      <c r="S755" s="244"/>
      <c r="T755" s="245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  <c r="AE755" s="13"/>
      <c r="AT755" s="246" t="s">
        <v>358</v>
      </c>
      <c r="AU755" s="246" t="s">
        <v>82</v>
      </c>
      <c r="AV755" s="13" t="s">
        <v>138</v>
      </c>
      <c r="AW755" s="13" t="s">
        <v>35</v>
      </c>
      <c r="AX755" s="13" t="s">
        <v>74</v>
      </c>
      <c r="AY755" s="246" t="s">
        <v>351</v>
      </c>
    </row>
    <row r="756" spans="1:51" s="13" customFormat="1" ht="12">
      <c r="A756" s="13"/>
      <c r="B756" s="236"/>
      <c r="C756" s="237"/>
      <c r="D756" s="227" t="s">
        <v>358</v>
      </c>
      <c r="E756" s="238" t="s">
        <v>227</v>
      </c>
      <c r="F756" s="239" t="s">
        <v>3749</v>
      </c>
      <c r="G756" s="237"/>
      <c r="H756" s="240">
        <v>2</v>
      </c>
      <c r="I756" s="241"/>
      <c r="J756" s="237"/>
      <c r="K756" s="237"/>
      <c r="L756" s="242"/>
      <c r="M756" s="243"/>
      <c r="N756" s="244"/>
      <c r="O756" s="244"/>
      <c r="P756" s="244"/>
      <c r="Q756" s="244"/>
      <c r="R756" s="244"/>
      <c r="S756" s="244"/>
      <c r="T756" s="245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  <c r="AT756" s="246" t="s">
        <v>358</v>
      </c>
      <c r="AU756" s="246" t="s">
        <v>82</v>
      </c>
      <c r="AV756" s="13" t="s">
        <v>138</v>
      </c>
      <c r="AW756" s="13" t="s">
        <v>35</v>
      </c>
      <c r="AX756" s="13" t="s">
        <v>82</v>
      </c>
      <c r="AY756" s="246" t="s">
        <v>351</v>
      </c>
    </row>
    <row r="757" spans="1:65" s="2" customFormat="1" ht="21.75" customHeight="1">
      <c r="A757" s="38"/>
      <c r="B757" s="39"/>
      <c r="C757" s="212" t="s">
        <v>1385</v>
      </c>
      <c r="D757" s="212" t="s">
        <v>352</v>
      </c>
      <c r="E757" s="213" t="s">
        <v>3750</v>
      </c>
      <c r="F757" s="214" t="s">
        <v>3751</v>
      </c>
      <c r="G757" s="215" t="s">
        <v>540</v>
      </c>
      <c r="H757" s="216">
        <v>0.05</v>
      </c>
      <c r="I757" s="217"/>
      <c r="J757" s="218">
        <f>ROUND(I757*H757,2)</f>
        <v>0</v>
      </c>
      <c r="K757" s="214" t="s">
        <v>28</v>
      </c>
      <c r="L757" s="44"/>
      <c r="M757" s="219" t="s">
        <v>28</v>
      </c>
      <c r="N757" s="220" t="s">
        <v>45</v>
      </c>
      <c r="O757" s="84"/>
      <c r="P757" s="221">
        <f>O757*H757</f>
        <v>0</v>
      </c>
      <c r="Q757" s="221">
        <v>0</v>
      </c>
      <c r="R757" s="221">
        <f>Q757*H757</f>
        <v>0</v>
      </c>
      <c r="S757" s="221">
        <v>0</v>
      </c>
      <c r="T757" s="222">
        <f>S757*H757</f>
        <v>0</v>
      </c>
      <c r="U757" s="38"/>
      <c r="V757" s="38"/>
      <c r="W757" s="38"/>
      <c r="X757" s="38"/>
      <c r="Y757" s="38"/>
      <c r="Z757" s="38"/>
      <c r="AA757" s="38"/>
      <c r="AB757" s="38"/>
      <c r="AC757" s="38"/>
      <c r="AD757" s="38"/>
      <c r="AE757" s="38"/>
      <c r="AR757" s="223" t="s">
        <v>228</v>
      </c>
      <c r="AT757" s="223" t="s">
        <v>352</v>
      </c>
      <c r="AU757" s="223" t="s">
        <v>82</v>
      </c>
      <c r="AY757" s="17" t="s">
        <v>351</v>
      </c>
      <c r="BE757" s="224">
        <f>IF(N757="základní",J757,0)</f>
        <v>0</v>
      </c>
      <c r="BF757" s="224">
        <f>IF(N757="snížená",J757,0)</f>
        <v>0</v>
      </c>
      <c r="BG757" s="224">
        <f>IF(N757="zákl. přenesená",J757,0)</f>
        <v>0</v>
      </c>
      <c r="BH757" s="224">
        <f>IF(N757="sníž. přenesená",J757,0)</f>
        <v>0</v>
      </c>
      <c r="BI757" s="224">
        <f>IF(N757="nulová",J757,0)</f>
        <v>0</v>
      </c>
      <c r="BJ757" s="17" t="s">
        <v>82</v>
      </c>
      <c r="BK757" s="224">
        <f>ROUND(I757*H757,2)</f>
        <v>0</v>
      </c>
      <c r="BL757" s="17" t="s">
        <v>228</v>
      </c>
      <c r="BM757" s="223" t="s">
        <v>3752</v>
      </c>
    </row>
    <row r="758" spans="1:63" s="11" customFormat="1" ht="25.9" customHeight="1">
      <c r="A758" s="11"/>
      <c r="B758" s="198"/>
      <c r="C758" s="199"/>
      <c r="D758" s="200" t="s">
        <v>73</v>
      </c>
      <c r="E758" s="201" t="s">
        <v>3753</v>
      </c>
      <c r="F758" s="201" t="s">
        <v>3754</v>
      </c>
      <c r="G758" s="199"/>
      <c r="H758" s="199"/>
      <c r="I758" s="202"/>
      <c r="J758" s="203">
        <f>BK758</f>
        <v>0</v>
      </c>
      <c r="K758" s="199"/>
      <c r="L758" s="204"/>
      <c r="M758" s="205"/>
      <c r="N758" s="206"/>
      <c r="O758" s="206"/>
      <c r="P758" s="207">
        <f>SUM(P759:P761)</f>
        <v>0</v>
      </c>
      <c r="Q758" s="206"/>
      <c r="R758" s="207">
        <f>SUM(R759:R761)</f>
        <v>0.0003</v>
      </c>
      <c r="S758" s="206"/>
      <c r="T758" s="208">
        <f>SUM(T759:T761)</f>
        <v>0</v>
      </c>
      <c r="U758" s="11"/>
      <c r="V758" s="11"/>
      <c r="W758" s="11"/>
      <c r="X758" s="11"/>
      <c r="Y758" s="11"/>
      <c r="Z758" s="11"/>
      <c r="AA758" s="11"/>
      <c r="AB758" s="11"/>
      <c r="AC758" s="11"/>
      <c r="AD758" s="11"/>
      <c r="AE758" s="11"/>
      <c r="AR758" s="209" t="s">
        <v>228</v>
      </c>
      <c r="AT758" s="210" t="s">
        <v>73</v>
      </c>
      <c r="AU758" s="210" t="s">
        <v>74</v>
      </c>
      <c r="AY758" s="209" t="s">
        <v>351</v>
      </c>
      <c r="BK758" s="211">
        <f>SUM(BK759:BK761)</f>
        <v>0</v>
      </c>
    </row>
    <row r="759" spans="1:65" s="2" customFormat="1" ht="21.75" customHeight="1">
      <c r="A759" s="38"/>
      <c r="B759" s="39"/>
      <c r="C759" s="212" t="s">
        <v>1394</v>
      </c>
      <c r="D759" s="212" t="s">
        <v>352</v>
      </c>
      <c r="E759" s="213" t="s">
        <v>3755</v>
      </c>
      <c r="F759" s="214" t="s">
        <v>3756</v>
      </c>
      <c r="G759" s="215" t="s">
        <v>534</v>
      </c>
      <c r="H759" s="216">
        <v>1</v>
      </c>
      <c r="I759" s="217"/>
      <c r="J759" s="218">
        <f>ROUND(I759*H759,2)</f>
        <v>0</v>
      </c>
      <c r="K759" s="214" t="s">
        <v>28</v>
      </c>
      <c r="L759" s="44"/>
      <c r="M759" s="219" t="s">
        <v>28</v>
      </c>
      <c r="N759" s="220" t="s">
        <v>45</v>
      </c>
      <c r="O759" s="84"/>
      <c r="P759" s="221">
        <f>O759*H759</f>
        <v>0</v>
      </c>
      <c r="Q759" s="221">
        <v>0.0003</v>
      </c>
      <c r="R759" s="221">
        <f>Q759*H759</f>
        <v>0.0003</v>
      </c>
      <c r="S759" s="221">
        <v>0</v>
      </c>
      <c r="T759" s="222">
        <f>S759*H759</f>
        <v>0</v>
      </c>
      <c r="U759" s="38"/>
      <c r="V759" s="38"/>
      <c r="W759" s="38"/>
      <c r="X759" s="38"/>
      <c r="Y759" s="38"/>
      <c r="Z759" s="38"/>
      <c r="AA759" s="38"/>
      <c r="AB759" s="38"/>
      <c r="AC759" s="38"/>
      <c r="AD759" s="38"/>
      <c r="AE759" s="38"/>
      <c r="AR759" s="223" t="s">
        <v>228</v>
      </c>
      <c r="AT759" s="223" t="s">
        <v>352</v>
      </c>
      <c r="AU759" s="223" t="s">
        <v>82</v>
      </c>
      <c r="AY759" s="17" t="s">
        <v>351</v>
      </c>
      <c r="BE759" s="224">
        <f>IF(N759="základní",J759,0)</f>
        <v>0</v>
      </c>
      <c r="BF759" s="224">
        <f>IF(N759="snížená",J759,0)</f>
        <v>0</v>
      </c>
      <c r="BG759" s="224">
        <f>IF(N759="zákl. přenesená",J759,0)</f>
        <v>0</v>
      </c>
      <c r="BH759" s="224">
        <f>IF(N759="sníž. přenesená",J759,0)</f>
        <v>0</v>
      </c>
      <c r="BI759" s="224">
        <f>IF(N759="nulová",J759,0)</f>
        <v>0</v>
      </c>
      <c r="BJ759" s="17" t="s">
        <v>82</v>
      </c>
      <c r="BK759" s="224">
        <f>ROUND(I759*H759,2)</f>
        <v>0</v>
      </c>
      <c r="BL759" s="17" t="s">
        <v>228</v>
      </c>
      <c r="BM759" s="223" t="s">
        <v>3757</v>
      </c>
    </row>
    <row r="760" spans="1:51" s="13" customFormat="1" ht="12">
      <c r="A760" s="13"/>
      <c r="B760" s="236"/>
      <c r="C760" s="237"/>
      <c r="D760" s="227" t="s">
        <v>358</v>
      </c>
      <c r="E760" s="238" t="s">
        <v>1156</v>
      </c>
      <c r="F760" s="239" t="s">
        <v>3134</v>
      </c>
      <c r="G760" s="237"/>
      <c r="H760" s="240">
        <v>1</v>
      </c>
      <c r="I760" s="241"/>
      <c r="J760" s="237"/>
      <c r="K760" s="237"/>
      <c r="L760" s="242"/>
      <c r="M760" s="243"/>
      <c r="N760" s="244"/>
      <c r="O760" s="244"/>
      <c r="P760" s="244"/>
      <c r="Q760" s="244"/>
      <c r="R760" s="244"/>
      <c r="S760" s="244"/>
      <c r="T760" s="245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  <c r="AE760" s="13"/>
      <c r="AT760" s="246" t="s">
        <v>358</v>
      </c>
      <c r="AU760" s="246" t="s">
        <v>82</v>
      </c>
      <c r="AV760" s="13" t="s">
        <v>138</v>
      </c>
      <c r="AW760" s="13" t="s">
        <v>35</v>
      </c>
      <c r="AX760" s="13" t="s">
        <v>74</v>
      </c>
      <c r="AY760" s="246" t="s">
        <v>351</v>
      </c>
    </row>
    <row r="761" spans="1:51" s="13" customFormat="1" ht="12">
      <c r="A761" s="13"/>
      <c r="B761" s="236"/>
      <c r="C761" s="237"/>
      <c r="D761" s="227" t="s">
        <v>358</v>
      </c>
      <c r="E761" s="238" t="s">
        <v>3758</v>
      </c>
      <c r="F761" s="239" t="s">
        <v>3759</v>
      </c>
      <c r="G761" s="237"/>
      <c r="H761" s="240">
        <v>1</v>
      </c>
      <c r="I761" s="241"/>
      <c r="J761" s="237"/>
      <c r="K761" s="237"/>
      <c r="L761" s="242"/>
      <c r="M761" s="243"/>
      <c r="N761" s="244"/>
      <c r="O761" s="244"/>
      <c r="P761" s="244"/>
      <c r="Q761" s="244"/>
      <c r="R761" s="244"/>
      <c r="S761" s="244"/>
      <c r="T761" s="245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  <c r="AE761" s="13"/>
      <c r="AT761" s="246" t="s">
        <v>358</v>
      </c>
      <c r="AU761" s="246" t="s">
        <v>82</v>
      </c>
      <c r="AV761" s="13" t="s">
        <v>138</v>
      </c>
      <c r="AW761" s="13" t="s">
        <v>35</v>
      </c>
      <c r="AX761" s="13" t="s">
        <v>82</v>
      </c>
      <c r="AY761" s="246" t="s">
        <v>351</v>
      </c>
    </row>
    <row r="762" spans="1:63" s="11" customFormat="1" ht="25.9" customHeight="1">
      <c r="A762" s="11"/>
      <c r="B762" s="198"/>
      <c r="C762" s="199"/>
      <c r="D762" s="200" t="s">
        <v>73</v>
      </c>
      <c r="E762" s="201" t="s">
        <v>2256</v>
      </c>
      <c r="F762" s="201" t="s">
        <v>2257</v>
      </c>
      <c r="G762" s="199"/>
      <c r="H762" s="199"/>
      <c r="I762" s="202"/>
      <c r="J762" s="203">
        <f>BK762</f>
        <v>0</v>
      </c>
      <c r="K762" s="199"/>
      <c r="L762" s="204"/>
      <c r="M762" s="205"/>
      <c r="N762" s="206"/>
      <c r="O762" s="206"/>
      <c r="P762" s="207">
        <f>SUM(P763:P767)</f>
        <v>0</v>
      </c>
      <c r="Q762" s="206"/>
      <c r="R762" s="207">
        <f>SUM(R763:R767)</f>
        <v>0.0003645</v>
      </c>
      <c r="S762" s="206"/>
      <c r="T762" s="208">
        <f>SUM(T763:T767)</f>
        <v>0</v>
      </c>
      <c r="U762" s="11"/>
      <c r="V762" s="11"/>
      <c r="W762" s="11"/>
      <c r="X762" s="11"/>
      <c r="Y762" s="11"/>
      <c r="Z762" s="11"/>
      <c r="AA762" s="11"/>
      <c r="AB762" s="11"/>
      <c r="AC762" s="11"/>
      <c r="AD762" s="11"/>
      <c r="AE762" s="11"/>
      <c r="AR762" s="209" t="s">
        <v>228</v>
      </c>
      <c r="AT762" s="210" t="s">
        <v>73</v>
      </c>
      <c r="AU762" s="210" t="s">
        <v>74</v>
      </c>
      <c r="AY762" s="209" t="s">
        <v>351</v>
      </c>
      <c r="BK762" s="211">
        <f>SUM(BK763:BK767)</f>
        <v>0</v>
      </c>
    </row>
    <row r="763" spans="1:65" s="2" customFormat="1" ht="21.75" customHeight="1">
      <c r="A763" s="38"/>
      <c r="B763" s="39"/>
      <c r="C763" s="212" t="s">
        <v>1402</v>
      </c>
      <c r="D763" s="212" t="s">
        <v>352</v>
      </c>
      <c r="E763" s="213" t="s">
        <v>3760</v>
      </c>
      <c r="F763" s="214" t="s">
        <v>3761</v>
      </c>
      <c r="G763" s="215" t="s">
        <v>612</v>
      </c>
      <c r="H763" s="216">
        <v>4.05</v>
      </c>
      <c r="I763" s="217"/>
      <c r="J763" s="218">
        <f>ROUND(I763*H763,2)</f>
        <v>0</v>
      </c>
      <c r="K763" s="214" t="s">
        <v>28</v>
      </c>
      <c r="L763" s="44"/>
      <c r="M763" s="219" t="s">
        <v>28</v>
      </c>
      <c r="N763" s="220" t="s">
        <v>45</v>
      </c>
      <c r="O763" s="84"/>
      <c r="P763" s="221">
        <f>O763*H763</f>
        <v>0</v>
      </c>
      <c r="Q763" s="221">
        <v>9E-05</v>
      </c>
      <c r="R763" s="221">
        <f>Q763*H763</f>
        <v>0.0003645</v>
      </c>
      <c r="S763" s="221">
        <v>0</v>
      </c>
      <c r="T763" s="222">
        <f>S763*H763</f>
        <v>0</v>
      </c>
      <c r="U763" s="38"/>
      <c r="V763" s="38"/>
      <c r="W763" s="38"/>
      <c r="X763" s="38"/>
      <c r="Y763" s="38"/>
      <c r="Z763" s="38"/>
      <c r="AA763" s="38"/>
      <c r="AB763" s="38"/>
      <c r="AC763" s="38"/>
      <c r="AD763" s="38"/>
      <c r="AE763" s="38"/>
      <c r="AR763" s="223" t="s">
        <v>228</v>
      </c>
      <c r="AT763" s="223" t="s">
        <v>352</v>
      </c>
      <c r="AU763" s="223" t="s">
        <v>82</v>
      </c>
      <c r="AY763" s="17" t="s">
        <v>351</v>
      </c>
      <c r="BE763" s="224">
        <f>IF(N763="základní",J763,0)</f>
        <v>0</v>
      </c>
      <c r="BF763" s="224">
        <f>IF(N763="snížená",J763,0)</f>
        <v>0</v>
      </c>
      <c r="BG763" s="224">
        <f>IF(N763="zákl. přenesená",J763,0)</f>
        <v>0</v>
      </c>
      <c r="BH763" s="224">
        <f>IF(N763="sníž. přenesená",J763,0)</f>
        <v>0</v>
      </c>
      <c r="BI763" s="224">
        <f>IF(N763="nulová",J763,0)</f>
        <v>0</v>
      </c>
      <c r="BJ763" s="17" t="s">
        <v>82</v>
      </c>
      <c r="BK763" s="224">
        <f>ROUND(I763*H763,2)</f>
        <v>0</v>
      </c>
      <c r="BL763" s="17" t="s">
        <v>228</v>
      </c>
      <c r="BM763" s="223" t="s">
        <v>3762</v>
      </c>
    </row>
    <row r="764" spans="1:51" s="12" customFormat="1" ht="12">
      <c r="A764" s="12"/>
      <c r="B764" s="225"/>
      <c r="C764" s="226"/>
      <c r="D764" s="227" t="s">
        <v>358</v>
      </c>
      <c r="E764" s="228" t="s">
        <v>28</v>
      </c>
      <c r="F764" s="229" t="s">
        <v>3763</v>
      </c>
      <c r="G764" s="226"/>
      <c r="H764" s="228" t="s">
        <v>28</v>
      </c>
      <c r="I764" s="230"/>
      <c r="J764" s="226"/>
      <c r="K764" s="226"/>
      <c r="L764" s="231"/>
      <c r="M764" s="232"/>
      <c r="N764" s="233"/>
      <c r="O764" s="233"/>
      <c r="P764" s="233"/>
      <c r="Q764" s="233"/>
      <c r="R764" s="233"/>
      <c r="S764" s="233"/>
      <c r="T764" s="234"/>
      <c r="U764" s="12"/>
      <c r="V764" s="12"/>
      <c r="W764" s="12"/>
      <c r="X764" s="12"/>
      <c r="Y764" s="12"/>
      <c r="Z764" s="12"/>
      <c r="AA764" s="12"/>
      <c r="AB764" s="12"/>
      <c r="AC764" s="12"/>
      <c r="AD764" s="12"/>
      <c r="AE764" s="12"/>
      <c r="AT764" s="235" t="s">
        <v>358</v>
      </c>
      <c r="AU764" s="235" t="s">
        <v>82</v>
      </c>
      <c r="AV764" s="12" t="s">
        <v>82</v>
      </c>
      <c r="AW764" s="12" t="s">
        <v>35</v>
      </c>
      <c r="AX764" s="12" t="s">
        <v>74</v>
      </c>
      <c r="AY764" s="235" t="s">
        <v>351</v>
      </c>
    </row>
    <row r="765" spans="1:51" s="13" customFormat="1" ht="12">
      <c r="A765" s="13"/>
      <c r="B765" s="236"/>
      <c r="C765" s="237"/>
      <c r="D765" s="227" t="s">
        <v>358</v>
      </c>
      <c r="E765" s="238" t="s">
        <v>1161</v>
      </c>
      <c r="F765" s="239" t="s">
        <v>3764</v>
      </c>
      <c r="G765" s="237"/>
      <c r="H765" s="240">
        <v>2.62</v>
      </c>
      <c r="I765" s="241"/>
      <c r="J765" s="237"/>
      <c r="K765" s="237"/>
      <c r="L765" s="242"/>
      <c r="M765" s="243"/>
      <c r="N765" s="244"/>
      <c r="O765" s="244"/>
      <c r="P765" s="244"/>
      <c r="Q765" s="244"/>
      <c r="R765" s="244"/>
      <c r="S765" s="244"/>
      <c r="T765" s="245"/>
      <c r="U765" s="13"/>
      <c r="V765" s="13"/>
      <c r="W765" s="13"/>
      <c r="X765" s="13"/>
      <c r="Y765" s="13"/>
      <c r="Z765" s="13"/>
      <c r="AA765" s="13"/>
      <c r="AB765" s="13"/>
      <c r="AC765" s="13"/>
      <c r="AD765" s="13"/>
      <c r="AE765" s="13"/>
      <c r="AT765" s="246" t="s">
        <v>358</v>
      </c>
      <c r="AU765" s="246" t="s">
        <v>82</v>
      </c>
      <c r="AV765" s="13" t="s">
        <v>138</v>
      </c>
      <c r="AW765" s="13" t="s">
        <v>35</v>
      </c>
      <c r="AX765" s="13" t="s">
        <v>74</v>
      </c>
      <c r="AY765" s="246" t="s">
        <v>351</v>
      </c>
    </row>
    <row r="766" spans="1:51" s="13" customFormat="1" ht="12">
      <c r="A766" s="13"/>
      <c r="B766" s="236"/>
      <c r="C766" s="237"/>
      <c r="D766" s="227" t="s">
        <v>358</v>
      </c>
      <c r="E766" s="238" t="s">
        <v>2852</v>
      </c>
      <c r="F766" s="239" t="s">
        <v>3765</v>
      </c>
      <c r="G766" s="237"/>
      <c r="H766" s="240">
        <v>1.43</v>
      </c>
      <c r="I766" s="241"/>
      <c r="J766" s="237"/>
      <c r="K766" s="237"/>
      <c r="L766" s="242"/>
      <c r="M766" s="243"/>
      <c r="N766" s="244"/>
      <c r="O766" s="244"/>
      <c r="P766" s="244"/>
      <c r="Q766" s="244"/>
      <c r="R766" s="244"/>
      <c r="S766" s="244"/>
      <c r="T766" s="245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  <c r="AE766" s="13"/>
      <c r="AT766" s="246" t="s">
        <v>358</v>
      </c>
      <c r="AU766" s="246" t="s">
        <v>82</v>
      </c>
      <c r="AV766" s="13" t="s">
        <v>138</v>
      </c>
      <c r="AW766" s="13" t="s">
        <v>35</v>
      </c>
      <c r="AX766" s="13" t="s">
        <v>74</v>
      </c>
      <c r="AY766" s="246" t="s">
        <v>351</v>
      </c>
    </row>
    <row r="767" spans="1:51" s="13" customFormat="1" ht="12">
      <c r="A767" s="13"/>
      <c r="B767" s="236"/>
      <c r="C767" s="237"/>
      <c r="D767" s="227" t="s">
        <v>358</v>
      </c>
      <c r="E767" s="238" t="s">
        <v>3766</v>
      </c>
      <c r="F767" s="239" t="s">
        <v>3767</v>
      </c>
      <c r="G767" s="237"/>
      <c r="H767" s="240">
        <v>4.05</v>
      </c>
      <c r="I767" s="241"/>
      <c r="J767" s="237"/>
      <c r="K767" s="237"/>
      <c r="L767" s="242"/>
      <c r="M767" s="243"/>
      <c r="N767" s="244"/>
      <c r="O767" s="244"/>
      <c r="P767" s="244"/>
      <c r="Q767" s="244"/>
      <c r="R767" s="244"/>
      <c r="S767" s="244"/>
      <c r="T767" s="245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  <c r="AE767" s="13"/>
      <c r="AT767" s="246" t="s">
        <v>358</v>
      </c>
      <c r="AU767" s="246" t="s">
        <v>82</v>
      </c>
      <c r="AV767" s="13" t="s">
        <v>138</v>
      </c>
      <c r="AW767" s="13" t="s">
        <v>35</v>
      </c>
      <c r="AX767" s="13" t="s">
        <v>82</v>
      </c>
      <c r="AY767" s="246" t="s">
        <v>351</v>
      </c>
    </row>
    <row r="768" spans="1:63" s="11" customFormat="1" ht="25.9" customHeight="1">
      <c r="A768" s="11"/>
      <c r="B768" s="198"/>
      <c r="C768" s="199"/>
      <c r="D768" s="200" t="s">
        <v>73</v>
      </c>
      <c r="E768" s="201" t="s">
        <v>411</v>
      </c>
      <c r="F768" s="201" t="s">
        <v>3768</v>
      </c>
      <c r="G768" s="199"/>
      <c r="H768" s="199"/>
      <c r="I768" s="202"/>
      <c r="J768" s="203">
        <f>BK768</f>
        <v>0</v>
      </c>
      <c r="K768" s="199"/>
      <c r="L768" s="204"/>
      <c r="M768" s="205"/>
      <c r="N768" s="206"/>
      <c r="O768" s="206"/>
      <c r="P768" s="207">
        <f>SUM(P769:P884)</f>
        <v>0</v>
      </c>
      <c r="Q768" s="206"/>
      <c r="R768" s="207">
        <f>SUM(R769:R884)</f>
        <v>0.43157</v>
      </c>
      <c r="S768" s="206"/>
      <c r="T768" s="208">
        <f>SUM(T769:T884)</f>
        <v>0</v>
      </c>
      <c r="U768" s="11"/>
      <c r="V768" s="11"/>
      <c r="W768" s="11"/>
      <c r="X768" s="11"/>
      <c r="Y768" s="11"/>
      <c r="Z768" s="11"/>
      <c r="AA768" s="11"/>
      <c r="AB768" s="11"/>
      <c r="AC768" s="11"/>
      <c r="AD768" s="11"/>
      <c r="AE768" s="11"/>
      <c r="AR768" s="209" t="s">
        <v>228</v>
      </c>
      <c r="AT768" s="210" t="s">
        <v>73</v>
      </c>
      <c r="AU768" s="210" t="s">
        <v>74</v>
      </c>
      <c r="AY768" s="209" t="s">
        <v>351</v>
      </c>
      <c r="BK768" s="211">
        <f>SUM(BK769:BK884)</f>
        <v>0</v>
      </c>
    </row>
    <row r="769" spans="1:65" s="2" customFormat="1" ht="16.5" customHeight="1">
      <c r="A769" s="38"/>
      <c r="B769" s="39"/>
      <c r="C769" s="212" t="s">
        <v>417</v>
      </c>
      <c r="D769" s="212" t="s">
        <v>352</v>
      </c>
      <c r="E769" s="213" t="s">
        <v>3769</v>
      </c>
      <c r="F769" s="214" t="s">
        <v>3770</v>
      </c>
      <c r="G769" s="215" t="s">
        <v>534</v>
      </c>
      <c r="H769" s="216">
        <v>76</v>
      </c>
      <c r="I769" s="217"/>
      <c r="J769" s="218">
        <f>ROUND(I769*H769,2)</f>
        <v>0</v>
      </c>
      <c r="K769" s="214" t="s">
        <v>28</v>
      </c>
      <c r="L769" s="44"/>
      <c r="M769" s="219" t="s">
        <v>28</v>
      </c>
      <c r="N769" s="220" t="s">
        <v>45</v>
      </c>
      <c r="O769" s="84"/>
      <c r="P769" s="221">
        <f>O769*H769</f>
        <v>0</v>
      </c>
      <c r="Q769" s="221">
        <v>0.00442</v>
      </c>
      <c r="R769" s="221">
        <f>Q769*H769</f>
        <v>0.33592</v>
      </c>
      <c r="S769" s="221">
        <v>0</v>
      </c>
      <c r="T769" s="222">
        <f>S769*H769</f>
        <v>0</v>
      </c>
      <c r="U769" s="38"/>
      <c r="V769" s="38"/>
      <c r="W769" s="38"/>
      <c r="X769" s="38"/>
      <c r="Y769" s="38"/>
      <c r="Z769" s="38"/>
      <c r="AA769" s="38"/>
      <c r="AB769" s="38"/>
      <c r="AC769" s="38"/>
      <c r="AD769" s="38"/>
      <c r="AE769" s="38"/>
      <c r="AR769" s="223" t="s">
        <v>228</v>
      </c>
      <c r="AT769" s="223" t="s">
        <v>352</v>
      </c>
      <c r="AU769" s="223" t="s">
        <v>82</v>
      </c>
      <c r="AY769" s="17" t="s">
        <v>351</v>
      </c>
      <c r="BE769" s="224">
        <f>IF(N769="základní",J769,0)</f>
        <v>0</v>
      </c>
      <c r="BF769" s="224">
        <f>IF(N769="snížená",J769,0)</f>
        <v>0</v>
      </c>
      <c r="BG769" s="224">
        <f>IF(N769="zákl. přenesená",J769,0)</f>
        <v>0</v>
      </c>
      <c r="BH769" s="224">
        <f>IF(N769="sníž. přenesená",J769,0)</f>
        <v>0</v>
      </c>
      <c r="BI769" s="224">
        <f>IF(N769="nulová",J769,0)</f>
        <v>0</v>
      </c>
      <c r="BJ769" s="17" t="s">
        <v>82</v>
      </c>
      <c r="BK769" s="224">
        <f>ROUND(I769*H769,2)</f>
        <v>0</v>
      </c>
      <c r="BL769" s="17" t="s">
        <v>228</v>
      </c>
      <c r="BM769" s="223" t="s">
        <v>3771</v>
      </c>
    </row>
    <row r="770" spans="1:51" s="12" customFormat="1" ht="12">
      <c r="A770" s="12"/>
      <c r="B770" s="225"/>
      <c r="C770" s="226"/>
      <c r="D770" s="227" t="s">
        <v>358</v>
      </c>
      <c r="E770" s="228" t="s">
        <v>28</v>
      </c>
      <c r="F770" s="229" t="s">
        <v>3772</v>
      </c>
      <c r="G770" s="226"/>
      <c r="H770" s="228" t="s">
        <v>28</v>
      </c>
      <c r="I770" s="230"/>
      <c r="J770" s="226"/>
      <c r="K770" s="226"/>
      <c r="L770" s="231"/>
      <c r="M770" s="232"/>
      <c r="N770" s="233"/>
      <c r="O770" s="233"/>
      <c r="P770" s="233"/>
      <c r="Q770" s="233"/>
      <c r="R770" s="233"/>
      <c r="S770" s="233"/>
      <c r="T770" s="234"/>
      <c r="U770" s="12"/>
      <c r="V770" s="12"/>
      <c r="W770" s="12"/>
      <c r="X770" s="12"/>
      <c r="Y770" s="12"/>
      <c r="Z770" s="12"/>
      <c r="AA770" s="12"/>
      <c r="AB770" s="12"/>
      <c r="AC770" s="12"/>
      <c r="AD770" s="12"/>
      <c r="AE770" s="12"/>
      <c r="AT770" s="235" t="s">
        <v>358</v>
      </c>
      <c r="AU770" s="235" t="s">
        <v>82</v>
      </c>
      <c r="AV770" s="12" t="s">
        <v>82</v>
      </c>
      <c r="AW770" s="12" t="s">
        <v>35</v>
      </c>
      <c r="AX770" s="12" t="s">
        <v>74</v>
      </c>
      <c r="AY770" s="235" t="s">
        <v>351</v>
      </c>
    </row>
    <row r="771" spans="1:51" s="13" customFormat="1" ht="12">
      <c r="A771" s="13"/>
      <c r="B771" s="236"/>
      <c r="C771" s="237"/>
      <c r="D771" s="227" t="s">
        <v>358</v>
      </c>
      <c r="E771" s="238" t="s">
        <v>421</v>
      </c>
      <c r="F771" s="239" t="s">
        <v>3773</v>
      </c>
      <c r="G771" s="237"/>
      <c r="H771" s="240">
        <v>2</v>
      </c>
      <c r="I771" s="241"/>
      <c r="J771" s="237"/>
      <c r="K771" s="237"/>
      <c r="L771" s="242"/>
      <c r="M771" s="243"/>
      <c r="N771" s="244"/>
      <c r="O771" s="244"/>
      <c r="P771" s="244"/>
      <c r="Q771" s="244"/>
      <c r="R771" s="244"/>
      <c r="S771" s="244"/>
      <c r="T771" s="245"/>
      <c r="U771" s="13"/>
      <c r="V771" s="13"/>
      <c r="W771" s="13"/>
      <c r="X771" s="13"/>
      <c r="Y771" s="13"/>
      <c r="Z771" s="13"/>
      <c r="AA771" s="13"/>
      <c r="AB771" s="13"/>
      <c r="AC771" s="13"/>
      <c r="AD771" s="13"/>
      <c r="AE771" s="13"/>
      <c r="AT771" s="246" t="s">
        <v>358</v>
      </c>
      <c r="AU771" s="246" t="s">
        <v>82</v>
      </c>
      <c r="AV771" s="13" t="s">
        <v>138</v>
      </c>
      <c r="AW771" s="13" t="s">
        <v>35</v>
      </c>
      <c r="AX771" s="13" t="s">
        <v>74</v>
      </c>
      <c r="AY771" s="246" t="s">
        <v>351</v>
      </c>
    </row>
    <row r="772" spans="1:51" s="12" customFormat="1" ht="12">
      <c r="A772" s="12"/>
      <c r="B772" s="225"/>
      <c r="C772" s="226"/>
      <c r="D772" s="227" t="s">
        <v>358</v>
      </c>
      <c r="E772" s="228" t="s">
        <v>28</v>
      </c>
      <c r="F772" s="229" t="s">
        <v>3774</v>
      </c>
      <c r="G772" s="226"/>
      <c r="H772" s="228" t="s">
        <v>28</v>
      </c>
      <c r="I772" s="230"/>
      <c r="J772" s="226"/>
      <c r="K772" s="226"/>
      <c r="L772" s="231"/>
      <c r="M772" s="232"/>
      <c r="N772" s="233"/>
      <c r="O772" s="233"/>
      <c r="P772" s="233"/>
      <c r="Q772" s="233"/>
      <c r="R772" s="233"/>
      <c r="S772" s="233"/>
      <c r="T772" s="234"/>
      <c r="U772" s="12"/>
      <c r="V772" s="12"/>
      <c r="W772" s="12"/>
      <c r="X772" s="12"/>
      <c r="Y772" s="12"/>
      <c r="Z772" s="12"/>
      <c r="AA772" s="12"/>
      <c r="AB772" s="12"/>
      <c r="AC772" s="12"/>
      <c r="AD772" s="12"/>
      <c r="AE772" s="12"/>
      <c r="AT772" s="235" t="s">
        <v>358</v>
      </c>
      <c r="AU772" s="235" t="s">
        <v>82</v>
      </c>
      <c r="AV772" s="12" t="s">
        <v>82</v>
      </c>
      <c r="AW772" s="12" t="s">
        <v>35</v>
      </c>
      <c r="AX772" s="12" t="s">
        <v>74</v>
      </c>
      <c r="AY772" s="235" t="s">
        <v>351</v>
      </c>
    </row>
    <row r="773" spans="1:51" s="13" customFormat="1" ht="12">
      <c r="A773" s="13"/>
      <c r="B773" s="236"/>
      <c r="C773" s="237"/>
      <c r="D773" s="227" t="s">
        <v>358</v>
      </c>
      <c r="E773" s="238" t="s">
        <v>2585</v>
      </c>
      <c r="F773" s="239" t="s">
        <v>3775</v>
      </c>
      <c r="G773" s="237"/>
      <c r="H773" s="240">
        <v>2</v>
      </c>
      <c r="I773" s="241"/>
      <c r="J773" s="237"/>
      <c r="K773" s="237"/>
      <c r="L773" s="242"/>
      <c r="M773" s="243"/>
      <c r="N773" s="244"/>
      <c r="O773" s="244"/>
      <c r="P773" s="244"/>
      <c r="Q773" s="244"/>
      <c r="R773" s="244"/>
      <c r="S773" s="244"/>
      <c r="T773" s="245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  <c r="AE773" s="13"/>
      <c r="AT773" s="246" t="s">
        <v>358</v>
      </c>
      <c r="AU773" s="246" t="s">
        <v>82</v>
      </c>
      <c r="AV773" s="13" t="s">
        <v>138</v>
      </c>
      <c r="AW773" s="13" t="s">
        <v>35</v>
      </c>
      <c r="AX773" s="13" t="s">
        <v>74</v>
      </c>
      <c r="AY773" s="246" t="s">
        <v>351</v>
      </c>
    </row>
    <row r="774" spans="1:51" s="13" customFormat="1" ht="12">
      <c r="A774" s="13"/>
      <c r="B774" s="236"/>
      <c r="C774" s="237"/>
      <c r="D774" s="227" t="s">
        <v>358</v>
      </c>
      <c r="E774" s="238" t="s">
        <v>2586</v>
      </c>
      <c r="F774" s="239" t="s">
        <v>3134</v>
      </c>
      <c r="G774" s="237"/>
      <c r="H774" s="240">
        <v>1</v>
      </c>
      <c r="I774" s="241"/>
      <c r="J774" s="237"/>
      <c r="K774" s="237"/>
      <c r="L774" s="242"/>
      <c r="M774" s="243"/>
      <c r="N774" s="244"/>
      <c r="O774" s="244"/>
      <c r="P774" s="244"/>
      <c r="Q774" s="244"/>
      <c r="R774" s="244"/>
      <c r="S774" s="244"/>
      <c r="T774" s="245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  <c r="AE774" s="13"/>
      <c r="AT774" s="246" t="s">
        <v>358</v>
      </c>
      <c r="AU774" s="246" t="s">
        <v>82</v>
      </c>
      <c r="AV774" s="13" t="s">
        <v>138</v>
      </c>
      <c r="AW774" s="13" t="s">
        <v>35</v>
      </c>
      <c r="AX774" s="13" t="s">
        <v>74</v>
      </c>
      <c r="AY774" s="246" t="s">
        <v>351</v>
      </c>
    </row>
    <row r="775" spans="1:51" s="13" customFormat="1" ht="12">
      <c r="A775" s="13"/>
      <c r="B775" s="236"/>
      <c r="C775" s="237"/>
      <c r="D775" s="227" t="s">
        <v>358</v>
      </c>
      <c r="E775" s="238" t="s">
        <v>3776</v>
      </c>
      <c r="F775" s="239" t="s">
        <v>3777</v>
      </c>
      <c r="G775" s="237"/>
      <c r="H775" s="240">
        <v>5</v>
      </c>
      <c r="I775" s="241"/>
      <c r="J775" s="237"/>
      <c r="K775" s="237"/>
      <c r="L775" s="242"/>
      <c r="M775" s="243"/>
      <c r="N775" s="244"/>
      <c r="O775" s="244"/>
      <c r="P775" s="244"/>
      <c r="Q775" s="244"/>
      <c r="R775" s="244"/>
      <c r="S775" s="244"/>
      <c r="T775" s="245"/>
      <c r="U775" s="13"/>
      <c r="V775" s="13"/>
      <c r="W775" s="13"/>
      <c r="X775" s="13"/>
      <c r="Y775" s="13"/>
      <c r="Z775" s="13"/>
      <c r="AA775" s="13"/>
      <c r="AB775" s="13"/>
      <c r="AC775" s="13"/>
      <c r="AD775" s="13"/>
      <c r="AE775" s="13"/>
      <c r="AT775" s="246" t="s">
        <v>358</v>
      </c>
      <c r="AU775" s="246" t="s">
        <v>82</v>
      </c>
      <c r="AV775" s="13" t="s">
        <v>138</v>
      </c>
      <c r="AW775" s="13" t="s">
        <v>35</v>
      </c>
      <c r="AX775" s="13" t="s">
        <v>74</v>
      </c>
      <c r="AY775" s="246" t="s">
        <v>351</v>
      </c>
    </row>
    <row r="776" spans="1:51" s="12" customFormat="1" ht="12">
      <c r="A776" s="12"/>
      <c r="B776" s="225"/>
      <c r="C776" s="226"/>
      <c r="D776" s="227" t="s">
        <v>358</v>
      </c>
      <c r="E776" s="228" t="s">
        <v>28</v>
      </c>
      <c r="F776" s="229" t="s">
        <v>3778</v>
      </c>
      <c r="G776" s="226"/>
      <c r="H776" s="228" t="s">
        <v>28</v>
      </c>
      <c r="I776" s="230"/>
      <c r="J776" s="226"/>
      <c r="K776" s="226"/>
      <c r="L776" s="231"/>
      <c r="M776" s="232"/>
      <c r="N776" s="233"/>
      <c r="O776" s="233"/>
      <c r="P776" s="233"/>
      <c r="Q776" s="233"/>
      <c r="R776" s="233"/>
      <c r="S776" s="233"/>
      <c r="T776" s="234"/>
      <c r="U776" s="12"/>
      <c r="V776" s="12"/>
      <c r="W776" s="12"/>
      <c r="X776" s="12"/>
      <c r="Y776" s="12"/>
      <c r="Z776" s="12"/>
      <c r="AA776" s="12"/>
      <c r="AB776" s="12"/>
      <c r="AC776" s="12"/>
      <c r="AD776" s="12"/>
      <c r="AE776" s="12"/>
      <c r="AT776" s="235" t="s">
        <v>358</v>
      </c>
      <c r="AU776" s="235" t="s">
        <v>82</v>
      </c>
      <c r="AV776" s="12" t="s">
        <v>82</v>
      </c>
      <c r="AW776" s="12" t="s">
        <v>35</v>
      </c>
      <c r="AX776" s="12" t="s">
        <v>74</v>
      </c>
      <c r="AY776" s="235" t="s">
        <v>351</v>
      </c>
    </row>
    <row r="777" spans="1:51" s="12" customFormat="1" ht="12">
      <c r="A777" s="12"/>
      <c r="B777" s="225"/>
      <c r="C777" s="226"/>
      <c r="D777" s="227" t="s">
        <v>358</v>
      </c>
      <c r="E777" s="228" t="s">
        <v>28</v>
      </c>
      <c r="F777" s="229" t="s">
        <v>2864</v>
      </c>
      <c r="G777" s="226"/>
      <c r="H777" s="228" t="s">
        <v>28</v>
      </c>
      <c r="I777" s="230"/>
      <c r="J777" s="226"/>
      <c r="K777" s="226"/>
      <c r="L777" s="231"/>
      <c r="M777" s="232"/>
      <c r="N777" s="233"/>
      <c r="O777" s="233"/>
      <c r="P777" s="233"/>
      <c r="Q777" s="233"/>
      <c r="R777" s="233"/>
      <c r="S777" s="233"/>
      <c r="T777" s="234"/>
      <c r="U777" s="12"/>
      <c r="V777" s="12"/>
      <c r="W777" s="12"/>
      <c r="X777" s="12"/>
      <c r="Y777" s="12"/>
      <c r="Z777" s="12"/>
      <c r="AA777" s="12"/>
      <c r="AB777" s="12"/>
      <c r="AC777" s="12"/>
      <c r="AD777" s="12"/>
      <c r="AE777" s="12"/>
      <c r="AT777" s="235" t="s">
        <v>358</v>
      </c>
      <c r="AU777" s="235" t="s">
        <v>82</v>
      </c>
      <c r="AV777" s="12" t="s">
        <v>82</v>
      </c>
      <c r="AW777" s="12" t="s">
        <v>35</v>
      </c>
      <c r="AX777" s="12" t="s">
        <v>74</v>
      </c>
      <c r="AY777" s="235" t="s">
        <v>351</v>
      </c>
    </row>
    <row r="778" spans="1:51" s="13" customFormat="1" ht="12">
      <c r="A778" s="13"/>
      <c r="B778" s="236"/>
      <c r="C778" s="237"/>
      <c r="D778" s="227" t="s">
        <v>358</v>
      </c>
      <c r="E778" s="238" t="s">
        <v>2587</v>
      </c>
      <c r="F778" s="239" t="s">
        <v>3779</v>
      </c>
      <c r="G778" s="237"/>
      <c r="H778" s="240">
        <v>6</v>
      </c>
      <c r="I778" s="241"/>
      <c r="J778" s="237"/>
      <c r="K778" s="237"/>
      <c r="L778" s="242"/>
      <c r="M778" s="243"/>
      <c r="N778" s="244"/>
      <c r="O778" s="244"/>
      <c r="P778" s="244"/>
      <c r="Q778" s="244"/>
      <c r="R778" s="244"/>
      <c r="S778" s="244"/>
      <c r="T778" s="245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  <c r="AE778" s="13"/>
      <c r="AT778" s="246" t="s">
        <v>358</v>
      </c>
      <c r="AU778" s="246" t="s">
        <v>82</v>
      </c>
      <c r="AV778" s="13" t="s">
        <v>138</v>
      </c>
      <c r="AW778" s="13" t="s">
        <v>35</v>
      </c>
      <c r="AX778" s="13" t="s">
        <v>74</v>
      </c>
      <c r="AY778" s="246" t="s">
        <v>351</v>
      </c>
    </row>
    <row r="779" spans="1:51" s="13" customFormat="1" ht="12">
      <c r="A779" s="13"/>
      <c r="B779" s="236"/>
      <c r="C779" s="237"/>
      <c r="D779" s="227" t="s">
        <v>358</v>
      </c>
      <c r="E779" s="238" t="s">
        <v>2588</v>
      </c>
      <c r="F779" s="239" t="s">
        <v>3780</v>
      </c>
      <c r="G779" s="237"/>
      <c r="H779" s="240">
        <v>5</v>
      </c>
      <c r="I779" s="241"/>
      <c r="J779" s="237"/>
      <c r="K779" s="237"/>
      <c r="L779" s="242"/>
      <c r="M779" s="243"/>
      <c r="N779" s="244"/>
      <c r="O779" s="244"/>
      <c r="P779" s="244"/>
      <c r="Q779" s="244"/>
      <c r="R779" s="244"/>
      <c r="S779" s="244"/>
      <c r="T779" s="245"/>
      <c r="U779" s="13"/>
      <c r="V779" s="13"/>
      <c r="W779" s="13"/>
      <c r="X779" s="13"/>
      <c r="Y779" s="13"/>
      <c r="Z779" s="13"/>
      <c r="AA779" s="13"/>
      <c r="AB779" s="13"/>
      <c r="AC779" s="13"/>
      <c r="AD779" s="13"/>
      <c r="AE779" s="13"/>
      <c r="AT779" s="246" t="s">
        <v>358</v>
      </c>
      <c r="AU779" s="246" t="s">
        <v>82</v>
      </c>
      <c r="AV779" s="13" t="s">
        <v>138</v>
      </c>
      <c r="AW779" s="13" t="s">
        <v>35</v>
      </c>
      <c r="AX779" s="13" t="s">
        <v>74</v>
      </c>
      <c r="AY779" s="246" t="s">
        <v>351</v>
      </c>
    </row>
    <row r="780" spans="1:51" s="13" customFormat="1" ht="12">
      <c r="A780" s="13"/>
      <c r="B780" s="236"/>
      <c r="C780" s="237"/>
      <c r="D780" s="227" t="s">
        <v>358</v>
      </c>
      <c r="E780" s="238" t="s">
        <v>2589</v>
      </c>
      <c r="F780" s="239" t="s">
        <v>3781</v>
      </c>
      <c r="G780" s="237"/>
      <c r="H780" s="240">
        <v>7</v>
      </c>
      <c r="I780" s="241"/>
      <c r="J780" s="237"/>
      <c r="K780" s="237"/>
      <c r="L780" s="242"/>
      <c r="M780" s="243"/>
      <c r="N780" s="244"/>
      <c r="O780" s="244"/>
      <c r="P780" s="244"/>
      <c r="Q780" s="244"/>
      <c r="R780" s="244"/>
      <c r="S780" s="244"/>
      <c r="T780" s="245"/>
      <c r="U780" s="13"/>
      <c r="V780" s="13"/>
      <c r="W780" s="13"/>
      <c r="X780" s="13"/>
      <c r="Y780" s="13"/>
      <c r="Z780" s="13"/>
      <c r="AA780" s="13"/>
      <c r="AB780" s="13"/>
      <c r="AC780" s="13"/>
      <c r="AD780" s="13"/>
      <c r="AE780" s="13"/>
      <c r="AT780" s="246" t="s">
        <v>358</v>
      </c>
      <c r="AU780" s="246" t="s">
        <v>82</v>
      </c>
      <c r="AV780" s="13" t="s">
        <v>138</v>
      </c>
      <c r="AW780" s="13" t="s">
        <v>35</v>
      </c>
      <c r="AX780" s="13" t="s">
        <v>74</v>
      </c>
      <c r="AY780" s="246" t="s">
        <v>351</v>
      </c>
    </row>
    <row r="781" spans="1:51" s="12" customFormat="1" ht="12">
      <c r="A781" s="12"/>
      <c r="B781" s="225"/>
      <c r="C781" s="226"/>
      <c r="D781" s="227" t="s">
        <v>358</v>
      </c>
      <c r="E781" s="228" t="s">
        <v>28</v>
      </c>
      <c r="F781" s="229" t="s">
        <v>2669</v>
      </c>
      <c r="G781" s="226"/>
      <c r="H781" s="228" t="s">
        <v>28</v>
      </c>
      <c r="I781" s="230"/>
      <c r="J781" s="226"/>
      <c r="K781" s="226"/>
      <c r="L781" s="231"/>
      <c r="M781" s="232"/>
      <c r="N781" s="233"/>
      <c r="O781" s="233"/>
      <c r="P781" s="233"/>
      <c r="Q781" s="233"/>
      <c r="R781" s="233"/>
      <c r="S781" s="233"/>
      <c r="T781" s="234"/>
      <c r="U781" s="12"/>
      <c r="V781" s="12"/>
      <c r="W781" s="12"/>
      <c r="X781" s="12"/>
      <c r="Y781" s="12"/>
      <c r="Z781" s="12"/>
      <c r="AA781" s="12"/>
      <c r="AB781" s="12"/>
      <c r="AC781" s="12"/>
      <c r="AD781" s="12"/>
      <c r="AE781" s="12"/>
      <c r="AT781" s="235" t="s">
        <v>358</v>
      </c>
      <c r="AU781" s="235" t="s">
        <v>82</v>
      </c>
      <c r="AV781" s="12" t="s">
        <v>82</v>
      </c>
      <c r="AW781" s="12" t="s">
        <v>35</v>
      </c>
      <c r="AX781" s="12" t="s">
        <v>74</v>
      </c>
      <c r="AY781" s="235" t="s">
        <v>351</v>
      </c>
    </row>
    <row r="782" spans="1:51" s="13" customFormat="1" ht="12">
      <c r="A782" s="13"/>
      <c r="B782" s="236"/>
      <c r="C782" s="237"/>
      <c r="D782" s="227" t="s">
        <v>358</v>
      </c>
      <c r="E782" s="238" t="s">
        <v>2590</v>
      </c>
      <c r="F782" s="239" t="s">
        <v>3782</v>
      </c>
      <c r="G782" s="237"/>
      <c r="H782" s="240">
        <v>2</v>
      </c>
      <c r="I782" s="241"/>
      <c r="J782" s="237"/>
      <c r="K782" s="237"/>
      <c r="L782" s="242"/>
      <c r="M782" s="243"/>
      <c r="N782" s="244"/>
      <c r="O782" s="244"/>
      <c r="P782" s="244"/>
      <c r="Q782" s="244"/>
      <c r="R782" s="244"/>
      <c r="S782" s="244"/>
      <c r="T782" s="245"/>
      <c r="U782" s="13"/>
      <c r="V782" s="13"/>
      <c r="W782" s="13"/>
      <c r="X782" s="13"/>
      <c r="Y782" s="13"/>
      <c r="Z782" s="13"/>
      <c r="AA782" s="13"/>
      <c r="AB782" s="13"/>
      <c r="AC782" s="13"/>
      <c r="AD782" s="13"/>
      <c r="AE782" s="13"/>
      <c r="AT782" s="246" t="s">
        <v>358</v>
      </c>
      <c r="AU782" s="246" t="s">
        <v>82</v>
      </c>
      <c r="AV782" s="13" t="s">
        <v>138</v>
      </c>
      <c r="AW782" s="13" t="s">
        <v>35</v>
      </c>
      <c r="AX782" s="13" t="s">
        <v>74</v>
      </c>
      <c r="AY782" s="246" t="s">
        <v>351</v>
      </c>
    </row>
    <row r="783" spans="1:51" s="13" customFormat="1" ht="12">
      <c r="A783" s="13"/>
      <c r="B783" s="236"/>
      <c r="C783" s="237"/>
      <c r="D783" s="227" t="s">
        <v>358</v>
      </c>
      <c r="E783" s="238" t="s">
        <v>3783</v>
      </c>
      <c r="F783" s="239" t="s">
        <v>3784</v>
      </c>
      <c r="G783" s="237"/>
      <c r="H783" s="240">
        <v>20</v>
      </c>
      <c r="I783" s="241"/>
      <c r="J783" s="237"/>
      <c r="K783" s="237"/>
      <c r="L783" s="242"/>
      <c r="M783" s="243"/>
      <c r="N783" s="244"/>
      <c r="O783" s="244"/>
      <c r="P783" s="244"/>
      <c r="Q783" s="244"/>
      <c r="R783" s="244"/>
      <c r="S783" s="244"/>
      <c r="T783" s="245"/>
      <c r="U783" s="13"/>
      <c r="V783" s="13"/>
      <c r="W783" s="13"/>
      <c r="X783" s="13"/>
      <c r="Y783" s="13"/>
      <c r="Z783" s="13"/>
      <c r="AA783" s="13"/>
      <c r="AB783" s="13"/>
      <c r="AC783" s="13"/>
      <c r="AD783" s="13"/>
      <c r="AE783" s="13"/>
      <c r="AT783" s="246" t="s">
        <v>358</v>
      </c>
      <c r="AU783" s="246" t="s">
        <v>82</v>
      </c>
      <c r="AV783" s="13" t="s">
        <v>138</v>
      </c>
      <c r="AW783" s="13" t="s">
        <v>35</v>
      </c>
      <c r="AX783" s="13" t="s">
        <v>74</v>
      </c>
      <c r="AY783" s="246" t="s">
        <v>351</v>
      </c>
    </row>
    <row r="784" spans="1:51" s="12" customFormat="1" ht="12">
      <c r="A784" s="12"/>
      <c r="B784" s="225"/>
      <c r="C784" s="226"/>
      <c r="D784" s="227" t="s">
        <v>358</v>
      </c>
      <c r="E784" s="228" t="s">
        <v>28</v>
      </c>
      <c r="F784" s="229" t="s">
        <v>3785</v>
      </c>
      <c r="G784" s="226"/>
      <c r="H784" s="228" t="s">
        <v>28</v>
      </c>
      <c r="I784" s="230"/>
      <c r="J784" s="226"/>
      <c r="K784" s="226"/>
      <c r="L784" s="231"/>
      <c r="M784" s="232"/>
      <c r="N784" s="233"/>
      <c r="O784" s="233"/>
      <c r="P784" s="233"/>
      <c r="Q784" s="233"/>
      <c r="R784" s="233"/>
      <c r="S784" s="233"/>
      <c r="T784" s="234"/>
      <c r="U784" s="12"/>
      <c r="V784" s="12"/>
      <c r="W784" s="12"/>
      <c r="X784" s="12"/>
      <c r="Y784" s="12"/>
      <c r="Z784" s="12"/>
      <c r="AA784" s="12"/>
      <c r="AB784" s="12"/>
      <c r="AC784" s="12"/>
      <c r="AD784" s="12"/>
      <c r="AE784" s="12"/>
      <c r="AT784" s="235" t="s">
        <v>358</v>
      </c>
      <c r="AU784" s="235" t="s">
        <v>82</v>
      </c>
      <c r="AV784" s="12" t="s">
        <v>82</v>
      </c>
      <c r="AW784" s="12" t="s">
        <v>35</v>
      </c>
      <c r="AX784" s="12" t="s">
        <v>74</v>
      </c>
      <c r="AY784" s="235" t="s">
        <v>351</v>
      </c>
    </row>
    <row r="785" spans="1:51" s="12" customFormat="1" ht="12">
      <c r="A785" s="12"/>
      <c r="B785" s="225"/>
      <c r="C785" s="226"/>
      <c r="D785" s="227" t="s">
        <v>358</v>
      </c>
      <c r="E785" s="228" t="s">
        <v>28</v>
      </c>
      <c r="F785" s="229" t="s">
        <v>2864</v>
      </c>
      <c r="G785" s="226"/>
      <c r="H785" s="228" t="s">
        <v>28</v>
      </c>
      <c r="I785" s="230"/>
      <c r="J785" s="226"/>
      <c r="K785" s="226"/>
      <c r="L785" s="231"/>
      <c r="M785" s="232"/>
      <c r="N785" s="233"/>
      <c r="O785" s="233"/>
      <c r="P785" s="233"/>
      <c r="Q785" s="233"/>
      <c r="R785" s="233"/>
      <c r="S785" s="233"/>
      <c r="T785" s="234"/>
      <c r="U785" s="12"/>
      <c r="V785" s="12"/>
      <c r="W785" s="12"/>
      <c r="X785" s="12"/>
      <c r="Y785" s="12"/>
      <c r="Z785" s="12"/>
      <c r="AA785" s="12"/>
      <c r="AB785" s="12"/>
      <c r="AC785" s="12"/>
      <c r="AD785" s="12"/>
      <c r="AE785" s="12"/>
      <c r="AT785" s="235" t="s">
        <v>358</v>
      </c>
      <c r="AU785" s="235" t="s">
        <v>82</v>
      </c>
      <c r="AV785" s="12" t="s">
        <v>82</v>
      </c>
      <c r="AW785" s="12" t="s">
        <v>35</v>
      </c>
      <c r="AX785" s="12" t="s">
        <v>74</v>
      </c>
      <c r="AY785" s="235" t="s">
        <v>351</v>
      </c>
    </row>
    <row r="786" spans="1:51" s="12" customFormat="1" ht="12">
      <c r="A786" s="12"/>
      <c r="B786" s="225"/>
      <c r="C786" s="226"/>
      <c r="D786" s="227" t="s">
        <v>358</v>
      </c>
      <c r="E786" s="228" t="s">
        <v>28</v>
      </c>
      <c r="F786" s="229" t="s">
        <v>3786</v>
      </c>
      <c r="G786" s="226"/>
      <c r="H786" s="228" t="s">
        <v>28</v>
      </c>
      <c r="I786" s="230"/>
      <c r="J786" s="226"/>
      <c r="K786" s="226"/>
      <c r="L786" s="231"/>
      <c r="M786" s="232"/>
      <c r="N786" s="233"/>
      <c r="O786" s="233"/>
      <c r="P786" s="233"/>
      <c r="Q786" s="233"/>
      <c r="R786" s="233"/>
      <c r="S786" s="233"/>
      <c r="T786" s="234"/>
      <c r="U786" s="12"/>
      <c r="V786" s="12"/>
      <c r="W786" s="12"/>
      <c r="X786" s="12"/>
      <c r="Y786" s="12"/>
      <c r="Z786" s="12"/>
      <c r="AA786" s="12"/>
      <c r="AB786" s="12"/>
      <c r="AC786" s="12"/>
      <c r="AD786" s="12"/>
      <c r="AE786" s="12"/>
      <c r="AT786" s="235" t="s">
        <v>358</v>
      </c>
      <c r="AU786" s="235" t="s">
        <v>82</v>
      </c>
      <c r="AV786" s="12" t="s">
        <v>82</v>
      </c>
      <c r="AW786" s="12" t="s">
        <v>35</v>
      </c>
      <c r="AX786" s="12" t="s">
        <v>74</v>
      </c>
      <c r="AY786" s="235" t="s">
        <v>351</v>
      </c>
    </row>
    <row r="787" spans="1:51" s="13" customFormat="1" ht="12">
      <c r="A787" s="13"/>
      <c r="B787" s="236"/>
      <c r="C787" s="237"/>
      <c r="D787" s="227" t="s">
        <v>358</v>
      </c>
      <c r="E787" s="238" t="s">
        <v>2591</v>
      </c>
      <c r="F787" s="239" t="s">
        <v>3787</v>
      </c>
      <c r="G787" s="237"/>
      <c r="H787" s="240">
        <v>8</v>
      </c>
      <c r="I787" s="241"/>
      <c r="J787" s="237"/>
      <c r="K787" s="237"/>
      <c r="L787" s="242"/>
      <c r="M787" s="243"/>
      <c r="N787" s="244"/>
      <c r="O787" s="244"/>
      <c r="P787" s="244"/>
      <c r="Q787" s="244"/>
      <c r="R787" s="244"/>
      <c r="S787" s="244"/>
      <c r="T787" s="245"/>
      <c r="U787" s="13"/>
      <c r="V787" s="13"/>
      <c r="W787" s="13"/>
      <c r="X787" s="13"/>
      <c r="Y787" s="13"/>
      <c r="Z787" s="13"/>
      <c r="AA787" s="13"/>
      <c r="AB787" s="13"/>
      <c r="AC787" s="13"/>
      <c r="AD787" s="13"/>
      <c r="AE787" s="13"/>
      <c r="AT787" s="246" t="s">
        <v>358</v>
      </c>
      <c r="AU787" s="246" t="s">
        <v>82</v>
      </c>
      <c r="AV787" s="13" t="s">
        <v>138</v>
      </c>
      <c r="AW787" s="13" t="s">
        <v>35</v>
      </c>
      <c r="AX787" s="13" t="s">
        <v>74</v>
      </c>
      <c r="AY787" s="246" t="s">
        <v>351</v>
      </c>
    </row>
    <row r="788" spans="1:51" s="13" customFormat="1" ht="12">
      <c r="A788" s="13"/>
      <c r="B788" s="236"/>
      <c r="C788" s="237"/>
      <c r="D788" s="227" t="s">
        <v>358</v>
      </c>
      <c r="E788" s="238" t="s">
        <v>2592</v>
      </c>
      <c r="F788" s="239" t="s">
        <v>3788</v>
      </c>
      <c r="G788" s="237"/>
      <c r="H788" s="240">
        <v>2</v>
      </c>
      <c r="I788" s="241"/>
      <c r="J788" s="237"/>
      <c r="K788" s="237"/>
      <c r="L788" s="242"/>
      <c r="M788" s="243"/>
      <c r="N788" s="244"/>
      <c r="O788" s="244"/>
      <c r="P788" s="244"/>
      <c r="Q788" s="244"/>
      <c r="R788" s="244"/>
      <c r="S788" s="244"/>
      <c r="T788" s="245"/>
      <c r="U788" s="13"/>
      <c r="V788" s="13"/>
      <c r="W788" s="13"/>
      <c r="X788" s="13"/>
      <c r="Y788" s="13"/>
      <c r="Z788" s="13"/>
      <c r="AA788" s="13"/>
      <c r="AB788" s="13"/>
      <c r="AC788" s="13"/>
      <c r="AD788" s="13"/>
      <c r="AE788" s="13"/>
      <c r="AT788" s="246" t="s">
        <v>358</v>
      </c>
      <c r="AU788" s="246" t="s">
        <v>82</v>
      </c>
      <c r="AV788" s="13" t="s">
        <v>138</v>
      </c>
      <c r="AW788" s="13" t="s">
        <v>35</v>
      </c>
      <c r="AX788" s="13" t="s">
        <v>74</v>
      </c>
      <c r="AY788" s="246" t="s">
        <v>351</v>
      </c>
    </row>
    <row r="789" spans="1:51" s="13" customFormat="1" ht="12">
      <c r="A789" s="13"/>
      <c r="B789" s="236"/>
      <c r="C789" s="237"/>
      <c r="D789" s="227" t="s">
        <v>358</v>
      </c>
      <c r="E789" s="238" t="s">
        <v>2593</v>
      </c>
      <c r="F789" s="239" t="s">
        <v>3789</v>
      </c>
      <c r="G789" s="237"/>
      <c r="H789" s="240">
        <v>2</v>
      </c>
      <c r="I789" s="241"/>
      <c r="J789" s="237"/>
      <c r="K789" s="237"/>
      <c r="L789" s="242"/>
      <c r="M789" s="243"/>
      <c r="N789" s="244"/>
      <c r="O789" s="244"/>
      <c r="P789" s="244"/>
      <c r="Q789" s="244"/>
      <c r="R789" s="244"/>
      <c r="S789" s="244"/>
      <c r="T789" s="245"/>
      <c r="U789" s="13"/>
      <c r="V789" s="13"/>
      <c r="W789" s="13"/>
      <c r="X789" s="13"/>
      <c r="Y789" s="13"/>
      <c r="Z789" s="13"/>
      <c r="AA789" s="13"/>
      <c r="AB789" s="13"/>
      <c r="AC789" s="13"/>
      <c r="AD789" s="13"/>
      <c r="AE789" s="13"/>
      <c r="AT789" s="246" t="s">
        <v>358</v>
      </c>
      <c r="AU789" s="246" t="s">
        <v>82</v>
      </c>
      <c r="AV789" s="13" t="s">
        <v>138</v>
      </c>
      <c r="AW789" s="13" t="s">
        <v>35</v>
      </c>
      <c r="AX789" s="13" t="s">
        <v>74</v>
      </c>
      <c r="AY789" s="246" t="s">
        <v>351</v>
      </c>
    </row>
    <row r="790" spans="1:51" s="13" customFormat="1" ht="12">
      <c r="A790" s="13"/>
      <c r="B790" s="236"/>
      <c r="C790" s="237"/>
      <c r="D790" s="227" t="s">
        <v>358</v>
      </c>
      <c r="E790" s="238" t="s">
        <v>3790</v>
      </c>
      <c r="F790" s="239" t="s">
        <v>3791</v>
      </c>
      <c r="G790" s="237"/>
      <c r="H790" s="240">
        <v>12</v>
      </c>
      <c r="I790" s="241"/>
      <c r="J790" s="237"/>
      <c r="K790" s="237"/>
      <c r="L790" s="242"/>
      <c r="M790" s="243"/>
      <c r="N790" s="244"/>
      <c r="O790" s="244"/>
      <c r="P790" s="244"/>
      <c r="Q790" s="244"/>
      <c r="R790" s="244"/>
      <c r="S790" s="244"/>
      <c r="T790" s="245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  <c r="AE790" s="13"/>
      <c r="AT790" s="246" t="s">
        <v>358</v>
      </c>
      <c r="AU790" s="246" t="s">
        <v>82</v>
      </c>
      <c r="AV790" s="13" t="s">
        <v>138</v>
      </c>
      <c r="AW790" s="13" t="s">
        <v>35</v>
      </c>
      <c r="AX790" s="13" t="s">
        <v>74</v>
      </c>
      <c r="AY790" s="246" t="s">
        <v>351</v>
      </c>
    </row>
    <row r="791" spans="1:51" s="12" customFormat="1" ht="12">
      <c r="A791" s="12"/>
      <c r="B791" s="225"/>
      <c r="C791" s="226"/>
      <c r="D791" s="227" t="s">
        <v>358</v>
      </c>
      <c r="E791" s="228" t="s">
        <v>28</v>
      </c>
      <c r="F791" s="229" t="s">
        <v>3792</v>
      </c>
      <c r="G791" s="226"/>
      <c r="H791" s="228" t="s">
        <v>28</v>
      </c>
      <c r="I791" s="230"/>
      <c r="J791" s="226"/>
      <c r="K791" s="226"/>
      <c r="L791" s="231"/>
      <c r="M791" s="232"/>
      <c r="N791" s="233"/>
      <c r="O791" s="233"/>
      <c r="P791" s="233"/>
      <c r="Q791" s="233"/>
      <c r="R791" s="233"/>
      <c r="S791" s="233"/>
      <c r="T791" s="234"/>
      <c r="U791" s="12"/>
      <c r="V791" s="12"/>
      <c r="W791" s="12"/>
      <c r="X791" s="12"/>
      <c r="Y791" s="12"/>
      <c r="Z791" s="12"/>
      <c r="AA791" s="12"/>
      <c r="AB791" s="12"/>
      <c r="AC791" s="12"/>
      <c r="AD791" s="12"/>
      <c r="AE791" s="12"/>
      <c r="AT791" s="235" t="s">
        <v>358</v>
      </c>
      <c r="AU791" s="235" t="s">
        <v>82</v>
      </c>
      <c r="AV791" s="12" t="s">
        <v>82</v>
      </c>
      <c r="AW791" s="12" t="s">
        <v>35</v>
      </c>
      <c r="AX791" s="12" t="s">
        <v>74</v>
      </c>
      <c r="AY791" s="235" t="s">
        <v>351</v>
      </c>
    </row>
    <row r="792" spans="1:51" s="12" customFormat="1" ht="12">
      <c r="A792" s="12"/>
      <c r="B792" s="225"/>
      <c r="C792" s="226"/>
      <c r="D792" s="227" t="s">
        <v>358</v>
      </c>
      <c r="E792" s="228" t="s">
        <v>28</v>
      </c>
      <c r="F792" s="229" t="s">
        <v>2864</v>
      </c>
      <c r="G792" s="226"/>
      <c r="H792" s="228" t="s">
        <v>28</v>
      </c>
      <c r="I792" s="230"/>
      <c r="J792" s="226"/>
      <c r="K792" s="226"/>
      <c r="L792" s="231"/>
      <c r="M792" s="232"/>
      <c r="N792" s="233"/>
      <c r="O792" s="233"/>
      <c r="P792" s="233"/>
      <c r="Q792" s="233"/>
      <c r="R792" s="233"/>
      <c r="S792" s="233"/>
      <c r="T792" s="234"/>
      <c r="U792" s="12"/>
      <c r="V792" s="12"/>
      <c r="W792" s="12"/>
      <c r="X792" s="12"/>
      <c r="Y792" s="12"/>
      <c r="Z792" s="12"/>
      <c r="AA792" s="12"/>
      <c r="AB792" s="12"/>
      <c r="AC792" s="12"/>
      <c r="AD792" s="12"/>
      <c r="AE792" s="12"/>
      <c r="AT792" s="235" t="s">
        <v>358</v>
      </c>
      <c r="AU792" s="235" t="s">
        <v>82</v>
      </c>
      <c r="AV792" s="12" t="s">
        <v>82</v>
      </c>
      <c r="AW792" s="12" t="s">
        <v>35</v>
      </c>
      <c r="AX792" s="12" t="s">
        <v>74</v>
      </c>
      <c r="AY792" s="235" t="s">
        <v>351</v>
      </c>
    </row>
    <row r="793" spans="1:51" s="12" customFormat="1" ht="12">
      <c r="A793" s="12"/>
      <c r="B793" s="225"/>
      <c r="C793" s="226"/>
      <c r="D793" s="227" t="s">
        <v>358</v>
      </c>
      <c r="E793" s="228" t="s">
        <v>28</v>
      </c>
      <c r="F793" s="229" t="s">
        <v>3793</v>
      </c>
      <c r="G793" s="226"/>
      <c r="H793" s="228" t="s">
        <v>28</v>
      </c>
      <c r="I793" s="230"/>
      <c r="J793" s="226"/>
      <c r="K793" s="226"/>
      <c r="L793" s="231"/>
      <c r="M793" s="232"/>
      <c r="N793" s="233"/>
      <c r="O793" s="233"/>
      <c r="P793" s="233"/>
      <c r="Q793" s="233"/>
      <c r="R793" s="233"/>
      <c r="S793" s="233"/>
      <c r="T793" s="234"/>
      <c r="U793" s="12"/>
      <c r="V793" s="12"/>
      <c r="W793" s="12"/>
      <c r="X793" s="12"/>
      <c r="Y793" s="12"/>
      <c r="Z793" s="12"/>
      <c r="AA793" s="12"/>
      <c r="AB793" s="12"/>
      <c r="AC793" s="12"/>
      <c r="AD793" s="12"/>
      <c r="AE793" s="12"/>
      <c r="AT793" s="235" t="s">
        <v>358</v>
      </c>
      <c r="AU793" s="235" t="s">
        <v>82</v>
      </c>
      <c r="AV793" s="12" t="s">
        <v>82</v>
      </c>
      <c r="AW793" s="12" t="s">
        <v>35</v>
      </c>
      <c r="AX793" s="12" t="s">
        <v>74</v>
      </c>
      <c r="AY793" s="235" t="s">
        <v>351</v>
      </c>
    </row>
    <row r="794" spans="1:51" s="13" customFormat="1" ht="12">
      <c r="A794" s="13"/>
      <c r="B794" s="236"/>
      <c r="C794" s="237"/>
      <c r="D794" s="227" t="s">
        <v>358</v>
      </c>
      <c r="E794" s="238" t="s">
        <v>2594</v>
      </c>
      <c r="F794" s="239" t="s">
        <v>3794</v>
      </c>
      <c r="G794" s="237"/>
      <c r="H794" s="240">
        <v>6</v>
      </c>
      <c r="I794" s="241"/>
      <c r="J794" s="237"/>
      <c r="K794" s="237"/>
      <c r="L794" s="242"/>
      <c r="M794" s="243"/>
      <c r="N794" s="244"/>
      <c r="O794" s="244"/>
      <c r="P794" s="244"/>
      <c r="Q794" s="244"/>
      <c r="R794" s="244"/>
      <c r="S794" s="244"/>
      <c r="T794" s="245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  <c r="AE794" s="13"/>
      <c r="AT794" s="246" t="s">
        <v>358</v>
      </c>
      <c r="AU794" s="246" t="s">
        <v>82</v>
      </c>
      <c r="AV794" s="13" t="s">
        <v>138</v>
      </c>
      <c r="AW794" s="13" t="s">
        <v>35</v>
      </c>
      <c r="AX794" s="13" t="s">
        <v>74</v>
      </c>
      <c r="AY794" s="246" t="s">
        <v>351</v>
      </c>
    </row>
    <row r="795" spans="1:51" s="13" customFormat="1" ht="12">
      <c r="A795" s="13"/>
      <c r="B795" s="236"/>
      <c r="C795" s="237"/>
      <c r="D795" s="227" t="s">
        <v>358</v>
      </c>
      <c r="E795" s="238" t="s">
        <v>2595</v>
      </c>
      <c r="F795" s="239" t="s">
        <v>3795</v>
      </c>
      <c r="G795" s="237"/>
      <c r="H795" s="240">
        <v>5</v>
      </c>
      <c r="I795" s="241"/>
      <c r="J795" s="237"/>
      <c r="K795" s="237"/>
      <c r="L795" s="242"/>
      <c r="M795" s="243"/>
      <c r="N795" s="244"/>
      <c r="O795" s="244"/>
      <c r="P795" s="244"/>
      <c r="Q795" s="244"/>
      <c r="R795" s="244"/>
      <c r="S795" s="244"/>
      <c r="T795" s="245"/>
      <c r="U795" s="13"/>
      <c r="V795" s="13"/>
      <c r="W795" s="13"/>
      <c r="X795" s="13"/>
      <c r="Y795" s="13"/>
      <c r="Z795" s="13"/>
      <c r="AA795" s="13"/>
      <c r="AB795" s="13"/>
      <c r="AC795" s="13"/>
      <c r="AD795" s="13"/>
      <c r="AE795" s="13"/>
      <c r="AT795" s="246" t="s">
        <v>358</v>
      </c>
      <c r="AU795" s="246" t="s">
        <v>82</v>
      </c>
      <c r="AV795" s="13" t="s">
        <v>138</v>
      </c>
      <c r="AW795" s="13" t="s">
        <v>35</v>
      </c>
      <c r="AX795" s="13" t="s">
        <v>74</v>
      </c>
      <c r="AY795" s="246" t="s">
        <v>351</v>
      </c>
    </row>
    <row r="796" spans="1:51" s="13" customFormat="1" ht="12">
      <c r="A796" s="13"/>
      <c r="B796" s="236"/>
      <c r="C796" s="237"/>
      <c r="D796" s="227" t="s">
        <v>358</v>
      </c>
      <c r="E796" s="238" t="s">
        <v>2596</v>
      </c>
      <c r="F796" s="239" t="s">
        <v>3796</v>
      </c>
      <c r="G796" s="237"/>
      <c r="H796" s="240">
        <v>8</v>
      </c>
      <c r="I796" s="241"/>
      <c r="J796" s="237"/>
      <c r="K796" s="237"/>
      <c r="L796" s="242"/>
      <c r="M796" s="243"/>
      <c r="N796" s="244"/>
      <c r="O796" s="244"/>
      <c r="P796" s="244"/>
      <c r="Q796" s="244"/>
      <c r="R796" s="244"/>
      <c r="S796" s="244"/>
      <c r="T796" s="245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  <c r="AE796" s="13"/>
      <c r="AT796" s="246" t="s">
        <v>358</v>
      </c>
      <c r="AU796" s="246" t="s">
        <v>82</v>
      </c>
      <c r="AV796" s="13" t="s">
        <v>138</v>
      </c>
      <c r="AW796" s="13" t="s">
        <v>35</v>
      </c>
      <c r="AX796" s="13" t="s">
        <v>74</v>
      </c>
      <c r="AY796" s="246" t="s">
        <v>351</v>
      </c>
    </row>
    <row r="797" spans="1:51" s="13" customFormat="1" ht="12">
      <c r="A797" s="13"/>
      <c r="B797" s="236"/>
      <c r="C797" s="237"/>
      <c r="D797" s="227" t="s">
        <v>358</v>
      </c>
      <c r="E797" s="238" t="s">
        <v>3797</v>
      </c>
      <c r="F797" s="239" t="s">
        <v>3798</v>
      </c>
      <c r="G797" s="237"/>
      <c r="H797" s="240">
        <v>19</v>
      </c>
      <c r="I797" s="241"/>
      <c r="J797" s="237"/>
      <c r="K797" s="237"/>
      <c r="L797" s="242"/>
      <c r="M797" s="243"/>
      <c r="N797" s="244"/>
      <c r="O797" s="244"/>
      <c r="P797" s="244"/>
      <c r="Q797" s="244"/>
      <c r="R797" s="244"/>
      <c r="S797" s="244"/>
      <c r="T797" s="245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  <c r="AE797" s="13"/>
      <c r="AT797" s="246" t="s">
        <v>358</v>
      </c>
      <c r="AU797" s="246" t="s">
        <v>82</v>
      </c>
      <c r="AV797" s="13" t="s">
        <v>138</v>
      </c>
      <c r="AW797" s="13" t="s">
        <v>35</v>
      </c>
      <c r="AX797" s="13" t="s">
        <v>74</v>
      </c>
      <c r="AY797" s="246" t="s">
        <v>351</v>
      </c>
    </row>
    <row r="798" spans="1:51" s="12" customFormat="1" ht="12">
      <c r="A798" s="12"/>
      <c r="B798" s="225"/>
      <c r="C798" s="226"/>
      <c r="D798" s="227" t="s">
        <v>358</v>
      </c>
      <c r="E798" s="228" t="s">
        <v>28</v>
      </c>
      <c r="F798" s="229" t="s">
        <v>3799</v>
      </c>
      <c r="G798" s="226"/>
      <c r="H798" s="228" t="s">
        <v>28</v>
      </c>
      <c r="I798" s="230"/>
      <c r="J798" s="226"/>
      <c r="K798" s="226"/>
      <c r="L798" s="231"/>
      <c r="M798" s="232"/>
      <c r="N798" s="233"/>
      <c r="O798" s="233"/>
      <c r="P798" s="233"/>
      <c r="Q798" s="233"/>
      <c r="R798" s="233"/>
      <c r="S798" s="233"/>
      <c r="T798" s="234"/>
      <c r="U798" s="12"/>
      <c r="V798" s="12"/>
      <c r="W798" s="12"/>
      <c r="X798" s="12"/>
      <c r="Y798" s="12"/>
      <c r="Z798" s="12"/>
      <c r="AA798" s="12"/>
      <c r="AB798" s="12"/>
      <c r="AC798" s="12"/>
      <c r="AD798" s="12"/>
      <c r="AE798" s="12"/>
      <c r="AT798" s="235" t="s">
        <v>358</v>
      </c>
      <c r="AU798" s="235" t="s">
        <v>82</v>
      </c>
      <c r="AV798" s="12" t="s">
        <v>82</v>
      </c>
      <c r="AW798" s="12" t="s">
        <v>35</v>
      </c>
      <c r="AX798" s="12" t="s">
        <v>74</v>
      </c>
      <c r="AY798" s="235" t="s">
        <v>351</v>
      </c>
    </row>
    <row r="799" spans="1:51" s="12" customFormat="1" ht="12">
      <c r="A799" s="12"/>
      <c r="B799" s="225"/>
      <c r="C799" s="226"/>
      <c r="D799" s="227" t="s">
        <v>358</v>
      </c>
      <c r="E799" s="228" t="s">
        <v>28</v>
      </c>
      <c r="F799" s="229" t="s">
        <v>3800</v>
      </c>
      <c r="G799" s="226"/>
      <c r="H799" s="228" t="s">
        <v>28</v>
      </c>
      <c r="I799" s="230"/>
      <c r="J799" s="226"/>
      <c r="K799" s="226"/>
      <c r="L799" s="231"/>
      <c r="M799" s="232"/>
      <c r="N799" s="233"/>
      <c r="O799" s="233"/>
      <c r="P799" s="233"/>
      <c r="Q799" s="233"/>
      <c r="R799" s="233"/>
      <c r="S799" s="233"/>
      <c r="T799" s="234"/>
      <c r="U799" s="12"/>
      <c r="V799" s="12"/>
      <c r="W799" s="12"/>
      <c r="X799" s="12"/>
      <c r="Y799" s="12"/>
      <c r="Z799" s="12"/>
      <c r="AA799" s="12"/>
      <c r="AB799" s="12"/>
      <c r="AC799" s="12"/>
      <c r="AD799" s="12"/>
      <c r="AE799" s="12"/>
      <c r="AT799" s="235" t="s">
        <v>358</v>
      </c>
      <c r="AU799" s="235" t="s">
        <v>82</v>
      </c>
      <c r="AV799" s="12" t="s">
        <v>82</v>
      </c>
      <c r="AW799" s="12" t="s">
        <v>35</v>
      </c>
      <c r="AX799" s="12" t="s">
        <v>74</v>
      </c>
      <c r="AY799" s="235" t="s">
        <v>351</v>
      </c>
    </row>
    <row r="800" spans="1:51" s="13" customFormat="1" ht="12">
      <c r="A800" s="13"/>
      <c r="B800" s="236"/>
      <c r="C800" s="237"/>
      <c r="D800" s="227" t="s">
        <v>358</v>
      </c>
      <c r="E800" s="238" t="s">
        <v>2597</v>
      </c>
      <c r="F800" s="239" t="s">
        <v>3801</v>
      </c>
      <c r="G800" s="237"/>
      <c r="H800" s="240">
        <v>8</v>
      </c>
      <c r="I800" s="241"/>
      <c r="J800" s="237"/>
      <c r="K800" s="237"/>
      <c r="L800" s="242"/>
      <c r="M800" s="243"/>
      <c r="N800" s="244"/>
      <c r="O800" s="244"/>
      <c r="P800" s="244"/>
      <c r="Q800" s="244"/>
      <c r="R800" s="244"/>
      <c r="S800" s="244"/>
      <c r="T800" s="245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  <c r="AE800" s="13"/>
      <c r="AT800" s="246" t="s">
        <v>358</v>
      </c>
      <c r="AU800" s="246" t="s">
        <v>82</v>
      </c>
      <c r="AV800" s="13" t="s">
        <v>138</v>
      </c>
      <c r="AW800" s="13" t="s">
        <v>35</v>
      </c>
      <c r="AX800" s="13" t="s">
        <v>74</v>
      </c>
      <c r="AY800" s="246" t="s">
        <v>351</v>
      </c>
    </row>
    <row r="801" spans="1:51" s="13" customFormat="1" ht="12">
      <c r="A801" s="13"/>
      <c r="B801" s="236"/>
      <c r="C801" s="237"/>
      <c r="D801" s="227" t="s">
        <v>358</v>
      </c>
      <c r="E801" s="238" t="s">
        <v>2598</v>
      </c>
      <c r="F801" s="239" t="s">
        <v>3788</v>
      </c>
      <c r="G801" s="237"/>
      <c r="H801" s="240">
        <v>2</v>
      </c>
      <c r="I801" s="241"/>
      <c r="J801" s="237"/>
      <c r="K801" s="237"/>
      <c r="L801" s="242"/>
      <c r="M801" s="243"/>
      <c r="N801" s="244"/>
      <c r="O801" s="244"/>
      <c r="P801" s="244"/>
      <c r="Q801" s="244"/>
      <c r="R801" s="244"/>
      <c r="S801" s="244"/>
      <c r="T801" s="245"/>
      <c r="U801" s="13"/>
      <c r="V801" s="13"/>
      <c r="W801" s="13"/>
      <c r="X801" s="13"/>
      <c r="Y801" s="13"/>
      <c r="Z801" s="13"/>
      <c r="AA801" s="13"/>
      <c r="AB801" s="13"/>
      <c r="AC801" s="13"/>
      <c r="AD801" s="13"/>
      <c r="AE801" s="13"/>
      <c r="AT801" s="246" t="s">
        <v>358</v>
      </c>
      <c r="AU801" s="246" t="s">
        <v>82</v>
      </c>
      <c r="AV801" s="13" t="s">
        <v>138</v>
      </c>
      <c r="AW801" s="13" t="s">
        <v>35</v>
      </c>
      <c r="AX801" s="13" t="s">
        <v>74</v>
      </c>
      <c r="AY801" s="246" t="s">
        <v>351</v>
      </c>
    </row>
    <row r="802" spans="1:51" s="13" customFormat="1" ht="12">
      <c r="A802" s="13"/>
      <c r="B802" s="236"/>
      <c r="C802" s="237"/>
      <c r="D802" s="227" t="s">
        <v>358</v>
      </c>
      <c r="E802" s="238" t="s">
        <v>2599</v>
      </c>
      <c r="F802" s="239" t="s">
        <v>3789</v>
      </c>
      <c r="G802" s="237"/>
      <c r="H802" s="240">
        <v>2</v>
      </c>
      <c r="I802" s="241"/>
      <c r="J802" s="237"/>
      <c r="K802" s="237"/>
      <c r="L802" s="242"/>
      <c r="M802" s="243"/>
      <c r="N802" s="244"/>
      <c r="O802" s="244"/>
      <c r="P802" s="244"/>
      <c r="Q802" s="244"/>
      <c r="R802" s="244"/>
      <c r="S802" s="244"/>
      <c r="T802" s="245"/>
      <c r="U802" s="13"/>
      <c r="V802" s="13"/>
      <c r="W802" s="13"/>
      <c r="X802" s="13"/>
      <c r="Y802" s="13"/>
      <c r="Z802" s="13"/>
      <c r="AA802" s="13"/>
      <c r="AB802" s="13"/>
      <c r="AC802" s="13"/>
      <c r="AD802" s="13"/>
      <c r="AE802" s="13"/>
      <c r="AT802" s="246" t="s">
        <v>358</v>
      </c>
      <c r="AU802" s="246" t="s">
        <v>82</v>
      </c>
      <c r="AV802" s="13" t="s">
        <v>138</v>
      </c>
      <c r="AW802" s="13" t="s">
        <v>35</v>
      </c>
      <c r="AX802" s="13" t="s">
        <v>74</v>
      </c>
      <c r="AY802" s="246" t="s">
        <v>351</v>
      </c>
    </row>
    <row r="803" spans="1:51" s="13" customFormat="1" ht="12">
      <c r="A803" s="13"/>
      <c r="B803" s="236"/>
      <c r="C803" s="237"/>
      <c r="D803" s="227" t="s">
        <v>358</v>
      </c>
      <c r="E803" s="238" t="s">
        <v>2600</v>
      </c>
      <c r="F803" s="239" t="s">
        <v>3802</v>
      </c>
      <c r="G803" s="237"/>
      <c r="H803" s="240">
        <v>4</v>
      </c>
      <c r="I803" s="241"/>
      <c r="J803" s="237"/>
      <c r="K803" s="237"/>
      <c r="L803" s="242"/>
      <c r="M803" s="243"/>
      <c r="N803" s="244"/>
      <c r="O803" s="244"/>
      <c r="P803" s="244"/>
      <c r="Q803" s="244"/>
      <c r="R803" s="244"/>
      <c r="S803" s="244"/>
      <c r="T803" s="245"/>
      <c r="U803" s="13"/>
      <c r="V803" s="13"/>
      <c r="W803" s="13"/>
      <c r="X803" s="13"/>
      <c r="Y803" s="13"/>
      <c r="Z803" s="13"/>
      <c r="AA803" s="13"/>
      <c r="AB803" s="13"/>
      <c r="AC803" s="13"/>
      <c r="AD803" s="13"/>
      <c r="AE803" s="13"/>
      <c r="AT803" s="246" t="s">
        <v>358</v>
      </c>
      <c r="AU803" s="246" t="s">
        <v>82</v>
      </c>
      <c r="AV803" s="13" t="s">
        <v>138</v>
      </c>
      <c r="AW803" s="13" t="s">
        <v>35</v>
      </c>
      <c r="AX803" s="13" t="s">
        <v>74</v>
      </c>
      <c r="AY803" s="246" t="s">
        <v>351</v>
      </c>
    </row>
    <row r="804" spans="1:51" s="13" customFormat="1" ht="12">
      <c r="A804" s="13"/>
      <c r="B804" s="236"/>
      <c r="C804" s="237"/>
      <c r="D804" s="227" t="s">
        <v>358</v>
      </c>
      <c r="E804" s="238" t="s">
        <v>3803</v>
      </c>
      <c r="F804" s="239" t="s">
        <v>3804</v>
      </c>
      <c r="G804" s="237"/>
      <c r="H804" s="240">
        <v>16</v>
      </c>
      <c r="I804" s="241"/>
      <c r="J804" s="237"/>
      <c r="K804" s="237"/>
      <c r="L804" s="242"/>
      <c r="M804" s="243"/>
      <c r="N804" s="244"/>
      <c r="O804" s="244"/>
      <c r="P804" s="244"/>
      <c r="Q804" s="244"/>
      <c r="R804" s="244"/>
      <c r="S804" s="244"/>
      <c r="T804" s="245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  <c r="AE804" s="13"/>
      <c r="AT804" s="246" t="s">
        <v>358</v>
      </c>
      <c r="AU804" s="246" t="s">
        <v>82</v>
      </c>
      <c r="AV804" s="13" t="s">
        <v>138</v>
      </c>
      <c r="AW804" s="13" t="s">
        <v>35</v>
      </c>
      <c r="AX804" s="13" t="s">
        <v>74</v>
      </c>
      <c r="AY804" s="246" t="s">
        <v>351</v>
      </c>
    </row>
    <row r="805" spans="1:51" s="12" customFormat="1" ht="12">
      <c r="A805" s="12"/>
      <c r="B805" s="225"/>
      <c r="C805" s="226"/>
      <c r="D805" s="227" t="s">
        <v>358</v>
      </c>
      <c r="E805" s="228" t="s">
        <v>28</v>
      </c>
      <c r="F805" s="229" t="s">
        <v>3805</v>
      </c>
      <c r="G805" s="226"/>
      <c r="H805" s="228" t="s">
        <v>28</v>
      </c>
      <c r="I805" s="230"/>
      <c r="J805" s="226"/>
      <c r="K805" s="226"/>
      <c r="L805" s="231"/>
      <c r="M805" s="232"/>
      <c r="N805" s="233"/>
      <c r="O805" s="233"/>
      <c r="P805" s="233"/>
      <c r="Q805" s="233"/>
      <c r="R805" s="233"/>
      <c r="S805" s="233"/>
      <c r="T805" s="234"/>
      <c r="U805" s="12"/>
      <c r="V805" s="12"/>
      <c r="W805" s="12"/>
      <c r="X805" s="12"/>
      <c r="Y805" s="12"/>
      <c r="Z805" s="12"/>
      <c r="AA805" s="12"/>
      <c r="AB805" s="12"/>
      <c r="AC805" s="12"/>
      <c r="AD805" s="12"/>
      <c r="AE805" s="12"/>
      <c r="AT805" s="235" t="s">
        <v>358</v>
      </c>
      <c r="AU805" s="235" t="s">
        <v>82</v>
      </c>
      <c r="AV805" s="12" t="s">
        <v>82</v>
      </c>
      <c r="AW805" s="12" t="s">
        <v>35</v>
      </c>
      <c r="AX805" s="12" t="s">
        <v>74</v>
      </c>
      <c r="AY805" s="235" t="s">
        <v>351</v>
      </c>
    </row>
    <row r="806" spans="1:51" s="12" customFormat="1" ht="12">
      <c r="A806" s="12"/>
      <c r="B806" s="225"/>
      <c r="C806" s="226"/>
      <c r="D806" s="227" t="s">
        <v>358</v>
      </c>
      <c r="E806" s="228" t="s">
        <v>28</v>
      </c>
      <c r="F806" s="229" t="s">
        <v>3806</v>
      </c>
      <c r="G806" s="226"/>
      <c r="H806" s="228" t="s">
        <v>28</v>
      </c>
      <c r="I806" s="230"/>
      <c r="J806" s="226"/>
      <c r="K806" s="226"/>
      <c r="L806" s="231"/>
      <c r="M806" s="232"/>
      <c r="N806" s="233"/>
      <c r="O806" s="233"/>
      <c r="P806" s="233"/>
      <c r="Q806" s="233"/>
      <c r="R806" s="233"/>
      <c r="S806" s="233"/>
      <c r="T806" s="234"/>
      <c r="U806" s="12"/>
      <c r="V806" s="12"/>
      <c r="W806" s="12"/>
      <c r="X806" s="12"/>
      <c r="Y806" s="12"/>
      <c r="Z806" s="12"/>
      <c r="AA806" s="12"/>
      <c r="AB806" s="12"/>
      <c r="AC806" s="12"/>
      <c r="AD806" s="12"/>
      <c r="AE806" s="12"/>
      <c r="AT806" s="235" t="s">
        <v>358</v>
      </c>
      <c r="AU806" s="235" t="s">
        <v>82</v>
      </c>
      <c r="AV806" s="12" t="s">
        <v>82</v>
      </c>
      <c r="AW806" s="12" t="s">
        <v>35</v>
      </c>
      <c r="AX806" s="12" t="s">
        <v>74</v>
      </c>
      <c r="AY806" s="235" t="s">
        <v>351</v>
      </c>
    </row>
    <row r="807" spans="1:51" s="13" customFormat="1" ht="12">
      <c r="A807" s="13"/>
      <c r="B807" s="236"/>
      <c r="C807" s="237"/>
      <c r="D807" s="227" t="s">
        <v>358</v>
      </c>
      <c r="E807" s="238" t="s">
        <v>2601</v>
      </c>
      <c r="F807" s="239" t="s">
        <v>3807</v>
      </c>
      <c r="G807" s="237"/>
      <c r="H807" s="240">
        <v>2</v>
      </c>
      <c r="I807" s="241"/>
      <c r="J807" s="237"/>
      <c r="K807" s="237"/>
      <c r="L807" s="242"/>
      <c r="M807" s="243"/>
      <c r="N807" s="244"/>
      <c r="O807" s="244"/>
      <c r="P807" s="244"/>
      <c r="Q807" s="244"/>
      <c r="R807" s="244"/>
      <c r="S807" s="244"/>
      <c r="T807" s="245"/>
      <c r="U807" s="13"/>
      <c r="V807" s="13"/>
      <c r="W807" s="13"/>
      <c r="X807" s="13"/>
      <c r="Y807" s="13"/>
      <c r="Z807" s="13"/>
      <c r="AA807" s="13"/>
      <c r="AB807" s="13"/>
      <c r="AC807" s="13"/>
      <c r="AD807" s="13"/>
      <c r="AE807" s="13"/>
      <c r="AT807" s="246" t="s">
        <v>358</v>
      </c>
      <c r="AU807" s="246" t="s">
        <v>82</v>
      </c>
      <c r="AV807" s="13" t="s">
        <v>138</v>
      </c>
      <c r="AW807" s="13" t="s">
        <v>35</v>
      </c>
      <c r="AX807" s="13" t="s">
        <v>74</v>
      </c>
      <c r="AY807" s="246" t="s">
        <v>351</v>
      </c>
    </row>
    <row r="808" spans="1:51" s="13" customFormat="1" ht="12">
      <c r="A808" s="13"/>
      <c r="B808" s="236"/>
      <c r="C808" s="237"/>
      <c r="D808" s="227" t="s">
        <v>358</v>
      </c>
      <c r="E808" s="238" t="s">
        <v>2602</v>
      </c>
      <c r="F808" s="239" t="s">
        <v>3808</v>
      </c>
      <c r="G808" s="237"/>
      <c r="H808" s="240">
        <v>2</v>
      </c>
      <c r="I808" s="241"/>
      <c r="J808" s="237"/>
      <c r="K808" s="237"/>
      <c r="L808" s="242"/>
      <c r="M808" s="243"/>
      <c r="N808" s="244"/>
      <c r="O808" s="244"/>
      <c r="P808" s="244"/>
      <c r="Q808" s="244"/>
      <c r="R808" s="244"/>
      <c r="S808" s="244"/>
      <c r="T808" s="245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  <c r="AE808" s="13"/>
      <c r="AT808" s="246" t="s">
        <v>358</v>
      </c>
      <c r="AU808" s="246" t="s">
        <v>82</v>
      </c>
      <c r="AV808" s="13" t="s">
        <v>138</v>
      </c>
      <c r="AW808" s="13" t="s">
        <v>35</v>
      </c>
      <c r="AX808" s="13" t="s">
        <v>74</v>
      </c>
      <c r="AY808" s="246" t="s">
        <v>351</v>
      </c>
    </row>
    <row r="809" spans="1:51" s="13" customFormat="1" ht="12">
      <c r="A809" s="13"/>
      <c r="B809" s="236"/>
      <c r="C809" s="237"/>
      <c r="D809" s="227" t="s">
        <v>358</v>
      </c>
      <c r="E809" s="238" t="s">
        <v>3809</v>
      </c>
      <c r="F809" s="239" t="s">
        <v>3810</v>
      </c>
      <c r="G809" s="237"/>
      <c r="H809" s="240">
        <v>4</v>
      </c>
      <c r="I809" s="241"/>
      <c r="J809" s="237"/>
      <c r="K809" s="237"/>
      <c r="L809" s="242"/>
      <c r="M809" s="243"/>
      <c r="N809" s="244"/>
      <c r="O809" s="244"/>
      <c r="P809" s="244"/>
      <c r="Q809" s="244"/>
      <c r="R809" s="244"/>
      <c r="S809" s="244"/>
      <c r="T809" s="245"/>
      <c r="U809" s="13"/>
      <c r="V809" s="13"/>
      <c r="W809" s="13"/>
      <c r="X809" s="13"/>
      <c r="Y809" s="13"/>
      <c r="Z809" s="13"/>
      <c r="AA809" s="13"/>
      <c r="AB809" s="13"/>
      <c r="AC809" s="13"/>
      <c r="AD809" s="13"/>
      <c r="AE809" s="13"/>
      <c r="AT809" s="246" t="s">
        <v>358</v>
      </c>
      <c r="AU809" s="246" t="s">
        <v>82</v>
      </c>
      <c r="AV809" s="13" t="s">
        <v>138</v>
      </c>
      <c r="AW809" s="13" t="s">
        <v>35</v>
      </c>
      <c r="AX809" s="13" t="s">
        <v>74</v>
      </c>
      <c r="AY809" s="246" t="s">
        <v>351</v>
      </c>
    </row>
    <row r="810" spans="1:51" s="13" customFormat="1" ht="12">
      <c r="A810" s="13"/>
      <c r="B810" s="236"/>
      <c r="C810" s="237"/>
      <c r="D810" s="227" t="s">
        <v>358</v>
      </c>
      <c r="E810" s="238" t="s">
        <v>3811</v>
      </c>
      <c r="F810" s="239" t="s">
        <v>3812</v>
      </c>
      <c r="G810" s="237"/>
      <c r="H810" s="240">
        <v>76</v>
      </c>
      <c r="I810" s="241"/>
      <c r="J810" s="237"/>
      <c r="K810" s="237"/>
      <c r="L810" s="242"/>
      <c r="M810" s="243"/>
      <c r="N810" s="244"/>
      <c r="O810" s="244"/>
      <c r="P810" s="244"/>
      <c r="Q810" s="244"/>
      <c r="R810" s="244"/>
      <c r="S810" s="244"/>
      <c r="T810" s="245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  <c r="AE810" s="13"/>
      <c r="AT810" s="246" t="s">
        <v>358</v>
      </c>
      <c r="AU810" s="246" t="s">
        <v>82</v>
      </c>
      <c r="AV810" s="13" t="s">
        <v>138</v>
      </c>
      <c r="AW810" s="13" t="s">
        <v>35</v>
      </c>
      <c r="AX810" s="13" t="s">
        <v>82</v>
      </c>
      <c r="AY810" s="246" t="s">
        <v>351</v>
      </c>
    </row>
    <row r="811" spans="1:65" s="2" customFormat="1" ht="16.5" customHeight="1">
      <c r="A811" s="38"/>
      <c r="B811" s="39"/>
      <c r="C811" s="247" t="s">
        <v>422</v>
      </c>
      <c r="D811" s="247" t="s">
        <v>612</v>
      </c>
      <c r="E811" s="248" t="s">
        <v>3813</v>
      </c>
      <c r="F811" s="249" t="s">
        <v>3814</v>
      </c>
      <c r="G811" s="250" t="s">
        <v>534</v>
      </c>
      <c r="H811" s="251">
        <v>20</v>
      </c>
      <c r="I811" s="252"/>
      <c r="J811" s="253">
        <f>ROUND(I811*H811,2)</f>
        <v>0</v>
      </c>
      <c r="K811" s="249" t="s">
        <v>28</v>
      </c>
      <c r="L811" s="254"/>
      <c r="M811" s="255" t="s">
        <v>28</v>
      </c>
      <c r="N811" s="256" t="s">
        <v>45</v>
      </c>
      <c r="O811" s="84"/>
      <c r="P811" s="221">
        <f>O811*H811</f>
        <v>0</v>
      </c>
      <c r="Q811" s="221">
        <v>0.0007</v>
      </c>
      <c r="R811" s="221">
        <f>Q811*H811</f>
        <v>0.014</v>
      </c>
      <c r="S811" s="221">
        <v>0</v>
      </c>
      <c r="T811" s="222">
        <f>S811*H811</f>
        <v>0</v>
      </c>
      <c r="U811" s="38"/>
      <c r="V811" s="38"/>
      <c r="W811" s="38"/>
      <c r="X811" s="38"/>
      <c r="Y811" s="38"/>
      <c r="Z811" s="38"/>
      <c r="AA811" s="38"/>
      <c r="AB811" s="38"/>
      <c r="AC811" s="38"/>
      <c r="AD811" s="38"/>
      <c r="AE811" s="38"/>
      <c r="AR811" s="223" t="s">
        <v>405</v>
      </c>
      <c r="AT811" s="223" t="s">
        <v>612</v>
      </c>
      <c r="AU811" s="223" t="s">
        <v>82</v>
      </c>
      <c r="AY811" s="17" t="s">
        <v>351</v>
      </c>
      <c r="BE811" s="224">
        <f>IF(N811="základní",J811,0)</f>
        <v>0</v>
      </c>
      <c r="BF811" s="224">
        <f>IF(N811="snížená",J811,0)</f>
        <v>0</v>
      </c>
      <c r="BG811" s="224">
        <f>IF(N811="zákl. přenesená",J811,0)</f>
        <v>0</v>
      </c>
      <c r="BH811" s="224">
        <f>IF(N811="sníž. přenesená",J811,0)</f>
        <v>0</v>
      </c>
      <c r="BI811" s="224">
        <f>IF(N811="nulová",J811,0)</f>
        <v>0</v>
      </c>
      <c r="BJ811" s="17" t="s">
        <v>82</v>
      </c>
      <c r="BK811" s="224">
        <f>ROUND(I811*H811,2)</f>
        <v>0</v>
      </c>
      <c r="BL811" s="17" t="s">
        <v>228</v>
      </c>
      <c r="BM811" s="223" t="s">
        <v>3815</v>
      </c>
    </row>
    <row r="812" spans="1:51" s="13" customFormat="1" ht="12">
      <c r="A812" s="13"/>
      <c r="B812" s="236"/>
      <c r="C812" s="237"/>
      <c r="D812" s="227" t="s">
        <v>358</v>
      </c>
      <c r="E812" s="238" t="s">
        <v>426</v>
      </c>
      <c r="F812" s="239" t="s">
        <v>3816</v>
      </c>
      <c r="G812" s="237"/>
      <c r="H812" s="240">
        <v>20</v>
      </c>
      <c r="I812" s="241"/>
      <c r="J812" s="237"/>
      <c r="K812" s="237"/>
      <c r="L812" s="242"/>
      <c r="M812" s="243"/>
      <c r="N812" s="244"/>
      <c r="O812" s="244"/>
      <c r="P812" s="244"/>
      <c r="Q812" s="244"/>
      <c r="R812" s="244"/>
      <c r="S812" s="244"/>
      <c r="T812" s="245"/>
      <c r="U812" s="13"/>
      <c r="V812" s="13"/>
      <c r="W812" s="13"/>
      <c r="X812" s="13"/>
      <c r="Y812" s="13"/>
      <c r="Z812" s="13"/>
      <c r="AA812" s="13"/>
      <c r="AB812" s="13"/>
      <c r="AC812" s="13"/>
      <c r="AD812" s="13"/>
      <c r="AE812" s="13"/>
      <c r="AT812" s="246" t="s">
        <v>358</v>
      </c>
      <c r="AU812" s="246" t="s">
        <v>82</v>
      </c>
      <c r="AV812" s="13" t="s">
        <v>138</v>
      </c>
      <c r="AW812" s="13" t="s">
        <v>35</v>
      </c>
      <c r="AX812" s="13" t="s">
        <v>74</v>
      </c>
      <c r="AY812" s="246" t="s">
        <v>351</v>
      </c>
    </row>
    <row r="813" spans="1:51" s="13" customFormat="1" ht="12">
      <c r="A813" s="13"/>
      <c r="B813" s="236"/>
      <c r="C813" s="237"/>
      <c r="D813" s="227" t="s">
        <v>358</v>
      </c>
      <c r="E813" s="238" t="s">
        <v>3817</v>
      </c>
      <c r="F813" s="239" t="s">
        <v>3818</v>
      </c>
      <c r="G813" s="237"/>
      <c r="H813" s="240">
        <v>20</v>
      </c>
      <c r="I813" s="241"/>
      <c r="J813" s="237"/>
      <c r="K813" s="237"/>
      <c r="L813" s="242"/>
      <c r="M813" s="243"/>
      <c r="N813" s="244"/>
      <c r="O813" s="244"/>
      <c r="P813" s="244"/>
      <c r="Q813" s="244"/>
      <c r="R813" s="244"/>
      <c r="S813" s="244"/>
      <c r="T813" s="245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  <c r="AE813" s="13"/>
      <c r="AT813" s="246" t="s">
        <v>358</v>
      </c>
      <c r="AU813" s="246" t="s">
        <v>82</v>
      </c>
      <c r="AV813" s="13" t="s">
        <v>138</v>
      </c>
      <c r="AW813" s="13" t="s">
        <v>35</v>
      </c>
      <c r="AX813" s="13" t="s">
        <v>82</v>
      </c>
      <c r="AY813" s="246" t="s">
        <v>351</v>
      </c>
    </row>
    <row r="814" spans="1:65" s="2" customFormat="1" ht="16.5" customHeight="1">
      <c r="A814" s="38"/>
      <c r="B814" s="39"/>
      <c r="C814" s="247" t="s">
        <v>428</v>
      </c>
      <c r="D814" s="247" t="s">
        <v>612</v>
      </c>
      <c r="E814" s="248" t="s">
        <v>3819</v>
      </c>
      <c r="F814" s="249" t="s">
        <v>3820</v>
      </c>
      <c r="G814" s="250" t="s">
        <v>534</v>
      </c>
      <c r="H814" s="251">
        <v>12</v>
      </c>
      <c r="I814" s="252"/>
      <c r="J814" s="253">
        <f>ROUND(I814*H814,2)</f>
        <v>0</v>
      </c>
      <c r="K814" s="249" t="s">
        <v>28</v>
      </c>
      <c r="L814" s="254"/>
      <c r="M814" s="255" t="s">
        <v>28</v>
      </c>
      <c r="N814" s="256" t="s">
        <v>45</v>
      </c>
      <c r="O814" s="84"/>
      <c r="P814" s="221">
        <f>O814*H814</f>
        <v>0</v>
      </c>
      <c r="Q814" s="221">
        <v>0.0008</v>
      </c>
      <c r="R814" s="221">
        <f>Q814*H814</f>
        <v>0.009600000000000001</v>
      </c>
      <c r="S814" s="221">
        <v>0</v>
      </c>
      <c r="T814" s="222">
        <f>S814*H814</f>
        <v>0</v>
      </c>
      <c r="U814" s="38"/>
      <c r="V814" s="38"/>
      <c r="W814" s="38"/>
      <c r="X814" s="38"/>
      <c r="Y814" s="38"/>
      <c r="Z814" s="38"/>
      <c r="AA814" s="38"/>
      <c r="AB814" s="38"/>
      <c r="AC814" s="38"/>
      <c r="AD814" s="38"/>
      <c r="AE814" s="38"/>
      <c r="AR814" s="223" t="s">
        <v>405</v>
      </c>
      <c r="AT814" s="223" t="s">
        <v>612</v>
      </c>
      <c r="AU814" s="223" t="s">
        <v>82</v>
      </c>
      <c r="AY814" s="17" t="s">
        <v>351</v>
      </c>
      <c r="BE814" s="224">
        <f>IF(N814="základní",J814,0)</f>
        <v>0</v>
      </c>
      <c r="BF814" s="224">
        <f>IF(N814="snížená",J814,0)</f>
        <v>0</v>
      </c>
      <c r="BG814" s="224">
        <f>IF(N814="zákl. přenesená",J814,0)</f>
        <v>0</v>
      </c>
      <c r="BH814" s="224">
        <f>IF(N814="sníž. přenesená",J814,0)</f>
        <v>0</v>
      </c>
      <c r="BI814" s="224">
        <f>IF(N814="nulová",J814,0)</f>
        <v>0</v>
      </c>
      <c r="BJ814" s="17" t="s">
        <v>82</v>
      </c>
      <c r="BK814" s="224">
        <f>ROUND(I814*H814,2)</f>
        <v>0</v>
      </c>
      <c r="BL814" s="17" t="s">
        <v>228</v>
      </c>
      <c r="BM814" s="223" t="s">
        <v>3821</v>
      </c>
    </row>
    <row r="815" spans="1:51" s="13" customFormat="1" ht="12">
      <c r="A815" s="13"/>
      <c r="B815" s="236"/>
      <c r="C815" s="237"/>
      <c r="D815" s="227" t="s">
        <v>358</v>
      </c>
      <c r="E815" s="238" t="s">
        <v>432</v>
      </c>
      <c r="F815" s="239" t="s">
        <v>3822</v>
      </c>
      <c r="G815" s="237"/>
      <c r="H815" s="240">
        <v>12</v>
      </c>
      <c r="I815" s="241"/>
      <c r="J815" s="237"/>
      <c r="K815" s="237"/>
      <c r="L815" s="242"/>
      <c r="M815" s="243"/>
      <c r="N815" s="244"/>
      <c r="O815" s="244"/>
      <c r="P815" s="244"/>
      <c r="Q815" s="244"/>
      <c r="R815" s="244"/>
      <c r="S815" s="244"/>
      <c r="T815" s="245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  <c r="AT815" s="246" t="s">
        <v>358</v>
      </c>
      <c r="AU815" s="246" t="s">
        <v>82</v>
      </c>
      <c r="AV815" s="13" t="s">
        <v>138</v>
      </c>
      <c r="AW815" s="13" t="s">
        <v>35</v>
      </c>
      <c r="AX815" s="13" t="s">
        <v>74</v>
      </c>
      <c r="AY815" s="246" t="s">
        <v>351</v>
      </c>
    </row>
    <row r="816" spans="1:51" s="13" customFormat="1" ht="12">
      <c r="A816" s="13"/>
      <c r="B816" s="236"/>
      <c r="C816" s="237"/>
      <c r="D816" s="227" t="s">
        <v>358</v>
      </c>
      <c r="E816" s="238" t="s">
        <v>3823</v>
      </c>
      <c r="F816" s="239" t="s">
        <v>3824</v>
      </c>
      <c r="G816" s="237"/>
      <c r="H816" s="240">
        <v>12</v>
      </c>
      <c r="I816" s="241"/>
      <c r="J816" s="237"/>
      <c r="K816" s="237"/>
      <c r="L816" s="242"/>
      <c r="M816" s="243"/>
      <c r="N816" s="244"/>
      <c r="O816" s="244"/>
      <c r="P816" s="244"/>
      <c r="Q816" s="244"/>
      <c r="R816" s="244"/>
      <c r="S816" s="244"/>
      <c r="T816" s="245"/>
      <c r="U816" s="13"/>
      <c r="V816" s="13"/>
      <c r="W816" s="13"/>
      <c r="X816" s="13"/>
      <c r="Y816" s="13"/>
      <c r="Z816" s="13"/>
      <c r="AA816" s="13"/>
      <c r="AB816" s="13"/>
      <c r="AC816" s="13"/>
      <c r="AD816" s="13"/>
      <c r="AE816" s="13"/>
      <c r="AT816" s="246" t="s">
        <v>358</v>
      </c>
      <c r="AU816" s="246" t="s">
        <v>82</v>
      </c>
      <c r="AV816" s="13" t="s">
        <v>138</v>
      </c>
      <c r="AW816" s="13" t="s">
        <v>35</v>
      </c>
      <c r="AX816" s="13" t="s">
        <v>82</v>
      </c>
      <c r="AY816" s="246" t="s">
        <v>351</v>
      </c>
    </row>
    <row r="817" spans="1:65" s="2" customFormat="1" ht="16.5" customHeight="1">
      <c r="A817" s="38"/>
      <c r="B817" s="39"/>
      <c r="C817" s="247" t="s">
        <v>433</v>
      </c>
      <c r="D817" s="247" t="s">
        <v>612</v>
      </c>
      <c r="E817" s="248" t="s">
        <v>3825</v>
      </c>
      <c r="F817" s="249" t="s">
        <v>3826</v>
      </c>
      <c r="G817" s="250" t="s">
        <v>534</v>
      </c>
      <c r="H817" s="251">
        <v>5</v>
      </c>
      <c r="I817" s="252"/>
      <c r="J817" s="253">
        <f>ROUND(I817*H817,2)</f>
        <v>0</v>
      </c>
      <c r="K817" s="249" t="s">
        <v>28</v>
      </c>
      <c r="L817" s="254"/>
      <c r="M817" s="255" t="s">
        <v>28</v>
      </c>
      <c r="N817" s="256" t="s">
        <v>45</v>
      </c>
      <c r="O817" s="84"/>
      <c r="P817" s="221">
        <f>O817*H817</f>
        <v>0</v>
      </c>
      <c r="Q817" s="221">
        <v>0.00035</v>
      </c>
      <c r="R817" s="221">
        <f>Q817*H817</f>
        <v>0.00175</v>
      </c>
      <c r="S817" s="221">
        <v>0</v>
      </c>
      <c r="T817" s="222">
        <f>S817*H817</f>
        <v>0</v>
      </c>
      <c r="U817" s="38"/>
      <c r="V817" s="38"/>
      <c r="W817" s="38"/>
      <c r="X817" s="38"/>
      <c r="Y817" s="38"/>
      <c r="Z817" s="38"/>
      <c r="AA817" s="38"/>
      <c r="AB817" s="38"/>
      <c r="AC817" s="38"/>
      <c r="AD817" s="38"/>
      <c r="AE817" s="38"/>
      <c r="AR817" s="223" t="s">
        <v>405</v>
      </c>
      <c r="AT817" s="223" t="s">
        <v>612</v>
      </c>
      <c r="AU817" s="223" t="s">
        <v>82</v>
      </c>
      <c r="AY817" s="17" t="s">
        <v>351</v>
      </c>
      <c r="BE817" s="224">
        <f>IF(N817="základní",J817,0)</f>
        <v>0</v>
      </c>
      <c r="BF817" s="224">
        <f>IF(N817="snížená",J817,0)</f>
        <v>0</v>
      </c>
      <c r="BG817" s="224">
        <f>IF(N817="zákl. přenesená",J817,0)</f>
        <v>0</v>
      </c>
      <c r="BH817" s="224">
        <f>IF(N817="sníž. přenesená",J817,0)</f>
        <v>0</v>
      </c>
      <c r="BI817" s="224">
        <f>IF(N817="nulová",J817,0)</f>
        <v>0</v>
      </c>
      <c r="BJ817" s="17" t="s">
        <v>82</v>
      </c>
      <c r="BK817" s="224">
        <f>ROUND(I817*H817,2)</f>
        <v>0</v>
      </c>
      <c r="BL817" s="17" t="s">
        <v>228</v>
      </c>
      <c r="BM817" s="223" t="s">
        <v>3827</v>
      </c>
    </row>
    <row r="818" spans="1:51" s="13" customFormat="1" ht="12">
      <c r="A818" s="13"/>
      <c r="B818" s="236"/>
      <c r="C818" s="237"/>
      <c r="D818" s="227" t="s">
        <v>358</v>
      </c>
      <c r="E818" s="238" t="s">
        <v>437</v>
      </c>
      <c r="F818" s="239" t="s">
        <v>3828</v>
      </c>
      <c r="G818" s="237"/>
      <c r="H818" s="240">
        <v>5</v>
      </c>
      <c r="I818" s="241"/>
      <c r="J818" s="237"/>
      <c r="K818" s="237"/>
      <c r="L818" s="242"/>
      <c r="M818" s="243"/>
      <c r="N818" s="244"/>
      <c r="O818" s="244"/>
      <c r="P818" s="244"/>
      <c r="Q818" s="244"/>
      <c r="R818" s="244"/>
      <c r="S818" s="244"/>
      <c r="T818" s="245"/>
      <c r="U818" s="13"/>
      <c r="V818" s="13"/>
      <c r="W818" s="13"/>
      <c r="X818" s="13"/>
      <c r="Y818" s="13"/>
      <c r="Z818" s="13"/>
      <c r="AA818" s="13"/>
      <c r="AB818" s="13"/>
      <c r="AC818" s="13"/>
      <c r="AD818" s="13"/>
      <c r="AE818" s="13"/>
      <c r="AT818" s="246" t="s">
        <v>358</v>
      </c>
      <c r="AU818" s="246" t="s">
        <v>82</v>
      </c>
      <c r="AV818" s="13" t="s">
        <v>138</v>
      </c>
      <c r="AW818" s="13" t="s">
        <v>35</v>
      </c>
      <c r="AX818" s="13" t="s">
        <v>74</v>
      </c>
      <c r="AY818" s="246" t="s">
        <v>351</v>
      </c>
    </row>
    <row r="819" spans="1:51" s="13" customFormat="1" ht="12">
      <c r="A819" s="13"/>
      <c r="B819" s="236"/>
      <c r="C819" s="237"/>
      <c r="D819" s="227" t="s">
        <v>358</v>
      </c>
      <c r="E819" s="238" t="s">
        <v>3829</v>
      </c>
      <c r="F819" s="239" t="s">
        <v>3830</v>
      </c>
      <c r="G819" s="237"/>
      <c r="H819" s="240">
        <v>5</v>
      </c>
      <c r="I819" s="241"/>
      <c r="J819" s="237"/>
      <c r="K819" s="237"/>
      <c r="L819" s="242"/>
      <c r="M819" s="243"/>
      <c r="N819" s="244"/>
      <c r="O819" s="244"/>
      <c r="P819" s="244"/>
      <c r="Q819" s="244"/>
      <c r="R819" s="244"/>
      <c r="S819" s="244"/>
      <c r="T819" s="245"/>
      <c r="U819" s="13"/>
      <c r="V819" s="13"/>
      <c r="W819" s="13"/>
      <c r="X819" s="13"/>
      <c r="Y819" s="13"/>
      <c r="Z819" s="13"/>
      <c r="AA819" s="13"/>
      <c r="AB819" s="13"/>
      <c r="AC819" s="13"/>
      <c r="AD819" s="13"/>
      <c r="AE819" s="13"/>
      <c r="AT819" s="246" t="s">
        <v>358</v>
      </c>
      <c r="AU819" s="246" t="s">
        <v>82</v>
      </c>
      <c r="AV819" s="13" t="s">
        <v>138</v>
      </c>
      <c r="AW819" s="13" t="s">
        <v>35</v>
      </c>
      <c r="AX819" s="13" t="s">
        <v>82</v>
      </c>
      <c r="AY819" s="246" t="s">
        <v>351</v>
      </c>
    </row>
    <row r="820" spans="1:65" s="2" customFormat="1" ht="16.5" customHeight="1">
      <c r="A820" s="38"/>
      <c r="B820" s="39"/>
      <c r="C820" s="247" t="s">
        <v>438</v>
      </c>
      <c r="D820" s="247" t="s">
        <v>612</v>
      </c>
      <c r="E820" s="248" t="s">
        <v>3831</v>
      </c>
      <c r="F820" s="249" t="s">
        <v>3832</v>
      </c>
      <c r="G820" s="250" t="s">
        <v>534</v>
      </c>
      <c r="H820" s="251">
        <v>19</v>
      </c>
      <c r="I820" s="252"/>
      <c r="J820" s="253">
        <f>ROUND(I820*H820,2)</f>
        <v>0</v>
      </c>
      <c r="K820" s="249" t="s">
        <v>28</v>
      </c>
      <c r="L820" s="254"/>
      <c r="M820" s="255" t="s">
        <v>28</v>
      </c>
      <c r="N820" s="256" t="s">
        <v>45</v>
      </c>
      <c r="O820" s="84"/>
      <c r="P820" s="221">
        <f>O820*H820</f>
        <v>0</v>
      </c>
      <c r="Q820" s="221">
        <v>0.0015</v>
      </c>
      <c r="R820" s="221">
        <f>Q820*H820</f>
        <v>0.0285</v>
      </c>
      <c r="S820" s="221">
        <v>0</v>
      </c>
      <c r="T820" s="222">
        <f>S820*H820</f>
        <v>0</v>
      </c>
      <c r="U820" s="38"/>
      <c r="V820" s="38"/>
      <c r="W820" s="38"/>
      <c r="X820" s="38"/>
      <c r="Y820" s="38"/>
      <c r="Z820" s="38"/>
      <c r="AA820" s="38"/>
      <c r="AB820" s="38"/>
      <c r="AC820" s="38"/>
      <c r="AD820" s="38"/>
      <c r="AE820" s="38"/>
      <c r="AR820" s="223" t="s">
        <v>405</v>
      </c>
      <c r="AT820" s="223" t="s">
        <v>612</v>
      </c>
      <c r="AU820" s="223" t="s">
        <v>82</v>
      </c>
      <c r="AY820" s="17" t="s">
        <v>351</v>
      </c>
      <c r="BE820" s="224">
        <f>IF(N820="základní",J820,0)</f>
        <v>0</v>
      </c>
      <c r="BF820" s="224">
        <f>IF(N820="snížená",J820,0)</f>
        <v>0</v>
      </c>
      <c r="BG820" s="224">
        <f>IF(N820="zákl. přenesená",J820,0)</f>
        <v>0</v>
      </c>
      <c r="BH820" s="224">
        <f>IF(N820="sníž. přenesená",J820,0)</f>
        <v>0</v>
      </c>
      <c r="BI820" s="224">
        <f>IF(N820="nulová",J820,0)</f>
        <v>0</v>
      </c>
      <c r="BJ820" s="17" t="s">
        <v>82</v>
      </c>
      <c r="BK820" s="224">
        <f>ROUND(I820*H820,2)</f>
        <v>0</v>
      </c>
      <c r="BL820" s="17" t="s">
        <v>228</v>
      </c>
      <c r="BM820" s="223" t="s">
        <v>3833</v>
      </c>
    </row>
    <row r="821" spans="1:51" s="13" customFormat="1" ht="12">
      <c r="A821" s="13"/>
      <c r="B821" s="236"/>
      <c r="C821" s="237"/>
      <c r="D821" s="227" t="s">
        <v>358</v>
      </c>
      <c r="E821" s="238" t="s">
        <v>442</v>
      </c>
      <c r="F821" s="239" t="s">
        <v>3834</v>
      </c>
      <c r="G821" s="237"/>
      <c r="H821" s="240">
        <v>19</v>
      </c>
      <c r="I821" s="241"/>
      <c r="J821" s="237"/>
      <c r="K821" s="237"/>
      <c r="L821" s="242"/>
      <c r="M821" s="243"/>
      <c r="N821" s="244"/>
      <c r="O821" s="244"/>
      <c r="P821" s="244"/>
      <c r="Q821" s="244"/>
      <c r="R821" s="244"/>
      <c r="S821" s="244"/>
      <c r="T821" s="245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  <c r="AE821" s="13"/>
      <c r="AT821" s="246" t="s">
        <v>358</v>
      </c>
      <c r="AU821" s="246" t="s">
        <v>82</v>
      </c>
      <c r="AV821" s="13" t="s">
        <v>138</v>
      </c>
      <c r="AW821" s="13" t="s">
        <v>35</v>
      </c>
      <c r="AX821" s="13" t="s">
        <v>74</v>
      </c>
      <c r="AY821" s="246" t="s">
        <v>351</v>
      </c>
    </row>
    <row r="822" spans="1:51" s="13" customFormat="1" ht="12">
      <c r="A822" s="13"/>
      <c r="B822" s="236"/>
      <c r="C822" s="237"/>
      <c r="D822" s="227" t="s">
        <v>358</v>
      </c>
      <c r="E822" s="238" t="s">
        <v>3835</v>
      </c>
      <c r="F822" s="239" t="s">
        <v>3836</v>
      </c>
      <c r="G822" s="237"/>
      <c r="H822" s="240">
        <v>19</v>
      </c>
      <c r="I822" s="241"/>
      <c r="J822" s="237"/>
      <c r="K822" s="237"/>
      <c r="L822" s="242"/>
      <c r="M822" s="243"/>
      <c r="N822" s="244"/>
      <c r="O822" s="244"/>
      <c r="P822" s="244"/>
      <c r="Q822" s="244"/>
      <c r="R822" s="244"/>
      <c r="S822" s="244"/>
      <c r="T822" s="245"/>
      <c r="U822" s="13"/>
      <c r="V822" s="13"/>
      <c r="W822" s="13"/>
      <c r="X822" s="13"/>
      <c r="Y822" s="13"/>
      <c r="Z822" s="13"/>
      <c r="AA822" s="13"/>
      <c r="AB822" s="13"/>
      <c r="AC822" s="13"/>
      <c r="AD822" s="13"/>
      <c r="AE822" s="13"/>
      <c r="AT822" s="246" t="s">
        <v>358</v>
      </c>
      <c r="AU822" s="246" t="s">
        <v>82</v>
      </c>
      <c r="AV822" s="13" t="s">
        <v>138</v>
      </c>
      <c r="AW822" s="13" t="s">
        <v>35</v>
      </c>
      <c r="AX822" s="13" t="s">
        <v>82</v>
      </c>
      <c r="AY822" s="246" t="s">
        <v>351</v>
      </c>
    </row>
    <row r="823" spans="1:65" s="2" customFormat="1" ht="16.5" customHeight="1">
      <c r="A823" s="38"/>
      <c r="B823" s="39"/>
      <c r="C823" s="247" t="s">
        <v>8</v>
      </c>
      <c r="D823" s="247" t="s">
        <v>612</v>
      </c>
      <c r="E823" s="248" t="s">
        <v>3837</v>
      </c>
      <c r="F823" s="249" t="s">
        <v>3838</v>
      </c>
      <c r="G823" s="250" t="s">
        <v>534</v>
      </c>
      <c r="H823" s="251">
        <v>16</v>
      </c>
      <c r="I823" s="252"/>
      <c r="J823" s="253">
        <f>ROUND(I823*H823,2)</f>
        <v>0</v>
      </c>
      <c r="K823" s="249" t="s">
        <v>28</v>
      </c>
      <c r="L823" s="254"/>
      <c r="M823" s="255" t="s">
        <v>28</v>
      </c>
      <c r="N823" s="256" t="s">
        <v>45</v>
      </c>
      <c r="O823" s="84"/>
      <c r="P823" s="221">
        <f>O823*H823</f>
        <v>0</v>
      </c>
      <c r="Q823" s="221">
        <v>0.0019</v>
      </c>
      <c r="R823" s="221">
        <f>Q823*H823</f>
        <v>0.0304</v>
      </c>
      <c r="S823" s="221">
        <v>0</v>
      </c>
      <c r="T823" s="222">
        <f>S823*H823</f>
        <v>0</v>
      </c>
      <c r="U823" s="38"/>
      <c r="V823" s="38"/>
      <c r="W823" s="38"/>
      <c r="X823" s="38"/>
      <c r="Y823" s="38"/>
      <c r="Z823" s="38"/>
      <c r="AA823" s="38"/>
      <c r="AB823" s="38"/>
      <c r="AC823" s="38"/>
      <c r="AD823" s="38"/>
      <c r="AE823" s="38"/>
      <c r="AR823" s="223" t="s">
        <v>405</v>
      </c>
      <c r="AT823" s="223" t="s">
        <v>612</v>
      </c>
      <c r="AU823" s="223" t="s">
        <v>82</v>
      </c>
      <c r="AY823" s="17" t="s">
        <v>351</v>
      </c>
      <c r="BE823" s="224">
        <f>IF(N823="základní",J823,0)</f>
        <v>0</v>
      </c>
      <c r="BF823" s="224">
        <f>IF(N823="snížená",J823,0)</f>
        <v>0</v>
      </c>
      <c r="BG823" s="224">
        <f>IF(N823="zákl. přenesená",J823,0)</f>
        <v>0</v>
      </c>
      <c r="BH823" s="224">
        <f>IF(N823="sníž. přenesená",J823,0)</f>
        <v>0</v>
      </c>
      <c r="BI823" s="224">
        <f>IF(N823="nulová",J823,0)</f>
        <v>0</v>
      </c>
      <c r="BJ823" s="17" t="s">
        <v>82</v>
      </c>
      <c r="BK823" s="224">
        <f>ROUND(I823*H823,2)</f>
        <v>0</v>
      </c>
      <c r="BL823" s="17" t="s">
        <v>228</v>
      </c>
      <c r="BM823" s="223" t="s">
        <v>3839</v>
      </c>
    </row>
    <row r="824" spans="1:51" s="13" customFormat="1" ht="12">
      <c r="A824" s="13"/>
      <c r="B824" s="236"/>
      <c r="C824" s="237"/>
      <c r="D824" s="227" t="s">
        <v>358</v>
      </c>
      <c r="E824" s="238" t="s">
        <v>446</v>
      </c>
      <c r="F824" s="239" t="s">
        <v>3840</v>
      </c>
      <c r="G824" s="237"/>
      <c r="H824" s="240">
        <v>16</v>
      </c>
      <c r="I824" s="241"/>
      <c r="J824" s="237"/>
      <c r="K824" s="237"/>
      <c r="L824" s="242"/>
      <c r="M824" s="243"/>
      <c r="N824" s="244"/>
      <c r="O824" s="244"/>
      <c r="P824" s="244"/>
      <c r="Q824" s="244"/>
      <c r="R824" s="244"/>
      <c r="S824" s="244"/>
      <c r="T824" s="245"/>
      <c r="U824" s="13"/>
      <c r="V824" s="13"/>
      <c r="W824" s="13"/>
      <c r="X824" s="13"/>
      <c r="Y824" s="13"/>
      <c r="Z824" s="13"/>
      <c r="AA824" s="13"/>
      <c r="AB824" s="13"/>
      <c r="AC824" s="13"/>
      <c r="AD824" s="13"/>
      <c r="AE824" s="13"/>
      <c r="AT824" s="246" t="s">
        <v>358</v>
      </c>
      <c r="AU824" s="246" t="s">
        <v>82</v>
      </c>
      <c r="AV824" s="13" t="s">
        <v>138</v>
      </c>
      <c r="AW824" s="13" t="s">
        <v>35</v>
      </c>
      <c r="AX824" s="13" t="s">
        <v>74</v>
      </c>
      <c r="AY824" s="246" t="s">
        <v>351</v>
      </c>
    </row>
    <row r="825" spans="1:51" s="13" customFormat="1" ht="12">
      <c r="A825" s="13"/>
      <c r="B825" s="236"/>
      <c r="C825" s="237"/>
      <c r="D825" s="227" t="s">
        <v>358</v>
      </c>
      <c r="E825" s="238" t="s">
        <v>145</v>
      </c>
      <c r="F825" s="239" t="s">
        <v>3841</v>
      </c>
      <c r="G825" s="237"/>
      <c r="H825" s="240">
        <v>16</v>
      </c>
      <c r="I825" s="241"/>
      <c r="J825" s="237"/>
      <c r="K825" s="237"/>
      <c r="L825" s="242"/>
      <c r="M825" s="243"/>
      <c r="N825" s="244"/>
      <c r="O825" s="244"/>
      <c r="P825" s="244"/>
      <c r="Q825" s="244"/>
      <c r="R825" s="244"/>
      <c r="S825" s="244"/>
      <c r="T825" s="245"/>
      <c r="U825" s="13"/>
      <c r="V825" s="13"/>
      <c r="W825" s="13"/>
      <c r="X825" s="13"/>
      <c r="Y825" s="13"/>
      <c r="Z825" s="13"/>
      <c r="AA825" s="13"/>
      <c r="AB825" s="13"/>
      <c r="AC825" s="13"/>
      <c r="AD825" s="13"/>
      <c r="AE825" s="13"/>
      <c r="AT825" s="246" t="s">
        <v>358</v>
      </c>
      <c r="AU825" s="246" t="s">
        <v>82</v>
      </c>
      <c r="AV825" s="13" t="s">
        <v>138</v>
      </c>
      <c r="AW825" s="13" t="s">
        <v>35</v>
      </c>
      <c r="AX825" s="13" t="s">
        <v>82</v>
      </c>
      <c r="AY825" s="246" t="s">
        <v>351</v>
      </c>
    </row>
    <row r="826" spans="1:65" s="2" customFormat="1" ht="16.5" customHeight="1">
      <c r="A826" s="38"/>
      <c r="B826" s="39"/>
      <c r="C826" s="247" t="s">
        <v>451</v>
      </c>
      <c r="D826" s="247" t="s">
        <v>612</v>
      </c>
      <c r="E826" s="248" t="s">
        <v>3842</v>
      </c>
      <c r="F826" s="249" t="s">
        <v>3843</v>
      </c>
      <c r="G826" s="250" t="s">
        <v>534</v>
      </c>
      <c r="H826" s="251">
        <v>4</v>
      </c>
      <c r="I826" s="252"/>
      <c r="J826" s="253">
        <f>ROUND(I826*H826,2)</f>
        <v>0</v>
      </c>
      <c r="K826" s="249" t="s">
        <v>28</v>
      </c>
      <c r="L826" s="254"/>
      <c r="M826" s="255" t="s">
        <v>28</v>
      </c>
      <c r="N826" s="256" t="s">
        <v>45</v>
      </c>
      <c r="O826" s="84"/>
      <c r="P826" s="221">
        <f>O826*H826</f>
        <v>0</v>
      </c>
      <c r="Q826" s="221">
        <v>0.0021</v>
      </c>
      <c r="R826" s="221">
        <f>Q826*H826</f>
        <v>0.0084</v>
      </c>
      <c r="S826" s="221">
        <v>0</v>
      </c>
      <c r="T826" s="222">
        <f>S826*H826</f>
        <v>0</v>
      </c>
      <c r="U826" s="38"/>
      <c r="V826" s="38"/>
      <c r="W826" s="38"/>
      <c r="X826" s="38"/>
      <c r="Y826" s="38"/>
      <c r="Z826" s="38"/>
      <c r="AA826" s="38"/>
      <c r="AB826" s="38"/>
      <c r="AC826" s="38"/>
      <c r="AD826" s="38"/>
      <c r="AE826" s="38"/>
      <c r="AR826" s="223" t="s">
        <v>405</v>
      </c>
      <c r="AT826" s="223" t="s">
        <v>612</v>
      </c>
      <c r="AU826" s="223" t="s">
        <v>82</v>
      </c>
      <c r="AY826" s="17" t="s">
        <v>351</v>
      </c>
      <c r="BE826" s="224">
        <f>IF(N826="základní",J826,0)</f>
        <v>0</v>
      </c>
      <c r="BF826" s="224">
        <f>IF(N826="snížená",J826,0)</f>
        <v>0</v>
      </c>
      <c r="BG826" s="224">
        <f>IF(N826="zákl. přenesená",J826,0)</f>
        <v>0</v>
      </c>
      <c r="BH826" s="224">
        <f>IF(N826="sníž. přenesená",J826,0)</f>
        <v>0</v>
      </c>
      <c r="BI826" s="224">
        <f>IF(N826="nulová",J826,0)</f>
        <v>0</v>
      </c>
      <c r="BJ826" s="17" t="s">
        <v>82</v>
      </c>
      <c r="BK826" s="224">
        <f>ROUND(I826*H826,2)</f>
        <v>0</v>
      </c>
      <c r="BL826" s="17" t="s">
        <v>228</v>
      </c>
      <c r="BM826" s="223" t="s">
        <v>3844</v>
      </c>
    </row>
    <row r="827" spans="1:51" s="13" customFormat="1" ht="12">
      <c r="A827" s="13"/>
      <c r="B827" s="236"/>
      <c r="C827" s="237"/>
      <c r="D827" s="227" t="s">
        <v>358</v>
      </c>
      <c r="E827" s="238" t="s">
        <v>455</v>
      </c>
      <c r="F827" s="239" t="s">
        <v>3845</v>
      </c>
      <c r="G827" s="237"/>
      <c r="H827" s="240">
        <v>4</v>
      </c>
      <c r="I827" s="241"/>
      <c r="J827" s="237"/>
      <c r="K827" s="237"/>
      <c r="L827" s="242"/>
      <c r="M827" s="243"/>
      <c r="N827" s="244"/>
      <c r="O827" s="244"/>
      <c r="P827" s="244"/>
      <c r="Q827" s="244"/>
      <c r="R827" s="244"/>
      <c r="S827" s="244"/>
      <c r="T827" s="245"/>
      <c r="U827" s="13"/>
      <c r="V827" s="13"/>
      <c r="W827" s="13"/>
      <c r="X827" s="13"/>
      <c r="Y827" s="13"/>
      <c r="Z827" s="13"/>
      <c r="AA827" s="13"/>
      <c r="AB827" s="13"/>
      <c r="AC827" s="13"/>
      <c r="AD827" s="13"/>
      <c r="AE827" s="13"/>
      <c r="AT827" s="246" t="s">
        <v>358</v>
      </c>
      <c r="AU827" s="246" t="s">
        <v>82</v>
      </c>
      <c r="AV827" s="13" t="s">
        <v>138</v>
      </c>
      <c r="AW827" s="13" t="s">
        <v>35</v>
      </c>
      <c r="AX827" s="13" t="s">
        <v>74</v>
      </c>
      <c r="AY827" s="246" t="s">
        <v>351</v>
      </c>
    </row>
    <row r="828" spans="1:51" s="13" customFormat="1" ht="12">
      <c r="A828" s="13"/>
      <c r="B828" s="236"/>
      <c r="C828" s="237"/>
      <c r="D828" s="227" t="s">
        <v>358</v>
      </c>
      <c r="E828" s="238" t="s">
        <v>150</v>
      </c>
      <c r="F828" s="239" t="s">
        <v>3846</v>
      </c>
      <c r="G828" s="237"/>
      <c r="H828" s="240">
        <v>4</v>
      </c>
      <c r="I828" s="241"/>
      <c r="J828" s="237"/>
      <c r="K828" s="237"/>
      <c r="L828" s="242"/>
      <c r="M828" s="243"/>
      <c r="N828" s="244"/>
      <c r="O828" s="244"/>
      <c r="P828" s="244"/>
      <c r="Q828" s="244"/>
      <c r="R828" s="244"/>
      <c r="S828" s="244"/>
      <c r="T828" s="245"/>
      <c r="U828" s="13"/>
      <c r="V828" s="13"/>
      <c r="W828" s="13"/>
      <c r="X828" s="13"/>
      <c r="Y828" s="13"/>
      <c r="Z828" s="13"/>
      <c r="AA828" s="13"/>
      <c r="AB828" s="13"/>
      <c r="AC828" s="13"/>
      <c r="AD828" s="13"/>
      <c r="AE828" s="13"/>
      <c r="AT828" s="246" t="s">
        <v>358</v>
      </c>
      <c r="AU828" s="246" t="s">
        <v>82</v>
      </c>
      <c r="AV828" s="13" t="s">
        <v>138</v>
      </c>
      <c r="AW828" s="13" t="s">
        <v>35</v>
      </c>
      <c r="AX828" s="13" t="s">
        <v>82</v>
      </c>
      <c r="AY828" s="246" t="s">
        <v>351</v>
      </c>
    </row>
    <row r="829" spans="1:65" s="2" customFormat="1" ht="21.75" customHeight="1">
      <c r="A829" s="38"/>
      <c r="B829" s="39"/>
      <c r="C829" s="212" t="s">
        <v>461</v>
      </c>
      <c r="D829" s="212" t="s">
        <v>352</v>
      </c>
      <c r="E829" s="213" t="s">
        <v>3847</v>
      </c>
      <c r="F829" s="214" t="s">
        <v>3848</v>
      </c>
      <c r="G829" s="215" t="s">
        <v>534</v>
      </c>
      <c r="H829" s="216">
        <v>2</v>
      </c>
      <c r="I829" s="217"/>
      <c r="J829" s="218">
        <f>ROUND(I829*H829,2)</f>
        <v>0</v>
      </c>
      <c r="K829" s="214" t="s">
        <v>28</v>
      </c>
      <c r="L829" s="44"/>
      <c r="M829" s="219" t="s">
        <v>28</v>
      </c>
      <c r="N829" s="220" t="s">
        <v>45</v>
      </c>
      <c r="O829" s="84"/>
      <c r="P829" s="221">
        <f>O829*H829</f>
        <v>0</v>
      </c>
      <c r="Q829" s="221">
        <v>0</v>
      </c>
      <c r="R829" s="221">
        <f>Q829*H829</f>
        <v>0</v>
      </c>
      <c r="S829" s="221">
        <v>0</v>
      </c>
      <c r="T829" s="222">
        <f>S829*H829</f>
        <v>0</v>
      </c>
      <c r="U829" s="38"/>
      <c r="V829" s="38"/>
      <c r="W829" s="38"/>
      <c r="X829" s="38"/>
      <c r="Y829" s="38"/>
      <c r="Z829" s="38"/>
      <c r="AA829" s="38"/>
      <c r="AB829" s="38"/>
      <c r="AC829" s="38"/>
      <c r="AD829" s="38"/>
      <c r="AE829" s="38"/>
      <c r="AR829" s="223" t="s">
        <v>228</v>
      </c>
      <c r="AT829" s="223" t="s">
        <v>352</v>
      </c>
      <c r="AU829" s="223" t="s">
        <v>82</v>
      </c>
      <c r="AY829" s="17" t="s">
        <v>351</v>
      </c>
      <c r="BE829" s="224">
        <f>IF(N829="základní",J829,0)</f>
        <v>0</v>
      </c>
      <c r="BF829" s="224">
        <f>IF(N829="snížená",J829,0)</f>
        <v>0</v>
      </c>
      <c r="BG829" s="224">
        <f>IF(N829="zákl. přenesená",J829,0)</f>
        <v>0</v>
      </c>
      <c r="BH829" s="224">
        <f>IF(N829="sníž. přenesená",J829,0)</f>
        <v>0</v>
      </c>
      <c r="BI829" s="224">
        <f>IF(N829="nulová",J829,0)</f>
        <v>0</v>
      </c>
      <c r="BJ829" s="17" t="s">
        <v>82</v>
      </c>
      <c r="BK829" s="224">
        <f>ROUND(I829*H829,2)</f>
        <v>0</v>
      </c>
      <c r="BL829" s="17" t="s">
        <v>228</v>
      </c>
      <c r="BM829" s="223" t="s">
        <v>3849</v>
      </c>
    </row>
    <row r="830" spans="1:51" s="12" customFormat="1" ht="12">
      <c r="A830" s="12"/>
      <c r="B830" s="225"/>
      <c r="C830" s="226"/>
      <c r="D830" s="227" t="s">
        <v>358</v>
      </c>
      <c r="E830" s="228" t="s">
        <v>28</v>
      </c>
      <c r="F830" s="229" t="s">
        <v>3850</v>
      </c>
      <c r="G830" s="226"/>
      <c r="H830" s="228" t="s">
        <v>28</v>
      </c>
      <c r="I830" s="230"/>
      <c r="J830" s="226"/>
      <c r="K830" s="226"/>
      <c r="L830" s="231"/>
      <c r="M830" s="232"/>
      <c r="N830" s="233"/>
      <c r="O830" s="233"/>
      <c r="P830" s="233"/>
      <c r="Q830" s="233"/>
      <c r="R830" s="233"/>
      <c r="S830" s="233"/>
      <c r="T830" s="234"/>
      <c r="U830" s="12"/>
      <c r="V830" s="12"/>
      <c r="W830" s="12"/>
      <c r="X830" s="12"/>
      <c r="Y830" s="12"/>
      <c r="Z830" s="12"/>
      <c r="AA830" s="12"/>
      <c r="AB830" s="12"/>
      <c r="AC830" s="12"/>
      <c r="AD830" s="12"/>
      <c r="AE830" s="12"/>
      <c r="AT830" s="235" t="s">
        <v>358</v>
      </c>
      <c r="AU830" s="235" t="s">
        <v>82</v>
      </c>
      <c r="AV830" s="12" t="s">
        <v>82</v>
      </c>
      <c r="AW830" s="12" t="s">
        <v>35</v>
      </c>
      <c r="AX830" s="12" t="s">
        <v>74</v>
      </c>
      <c r="AY830" s="235" t="s">
        <v>351</v>
      </c>
    </row>
    <row r="831" spans="1:51" s="13" customFormat="1" ht="12">
      <c r="A831" s="13"/>
      <c r="B831" s="236"/>
      <c r="C831" s="237"/>
      <c r="D831" s="227" t="s">
        <v>358</v>
      </c>
      <c r="E831" s="238" t="s">
        <v>465</v>
      </c>
      <c r="F831" s="239" t="s">
        <v>3851</v>
      </c>
      <c r="G831" s="237"/>
      <c r="H831" s="240">
        <v>1</v>
      </c>
      <c r="I831" s="241"/>
      <c r="J831" s="237"/>
      <c r="K831" s="237"/>
      <c r="L831" s="242"/>
      <c r="M831" s="243"/>
      <c r="N831" s="244"/>
      <c r="O831" s="244"/>
      <c r="P831" s="244"/>
      <c r="Q831" s="244"/>
      <c r="R831" s="244"/>
      <c r="S831" s="244"/>
      <c r="T831" s="245"/>
      <c r="U831" s="13"/>
      <c r="V831" s="13"/>
      <c r="W831" s="13"/>
      <c r="X831" s="13"/>
      <c r="Y831" s="13"/>
      <c r="Z831" s="13"/>
      <c r="AA831" s="13"/>
      <c r="AB831" s="13"/>
      <c r="AC831" s="13"/>
      <c r="AD831" s="13"/>
      <c r="AE831" s="13"/>
      <c r="AT831" s="246" t="s">
        <v>358</v>
      </c>
      <c r="AU831" s="246" t="s">
        <v>82</v>
      </c>
      <c r="AV831" s="13" t="s">
        <v>138</v>
      </c>
      <c r="AW831" s="13" t="s">
        <v>35</v>
      </c>
      <c r="AX831" s="13" t="s">
        <v>74</v>
      </c>
      <c r="AY831" s="246" t="s">
        <v>351</v>
      </c>
    </row>
    <row r="832" spans="1:51" s="13" customFormat="1" ht="12">
      <c r="A832" s="13"/>
      <c r="B832" s="236"/>
      <c r="C832" s="237"/>
      <c r="D832" s="227" t="s">
        <v>358</v>
      </c>
      <c r="E832" s="238" t="s">
        <v>2604</v>
      </c>
      <c r="F832" s="239" t="s">
        <v>3852</v>
      </c>
      <c r="G832" s="237"/>
      <c r="H832" s="240">
        <v>1</v>
      </c>
      <c r="I832" s="241"/>
      <c r="J832" s="237"/>
      <c r="K832" s="237"/>
      <c r="L832" s="242"/>
      <c r="M832" s="243"/>
      <c r="N832" s="244"/>
      <c r="O832" s="244"/>
      <c r="P832" s="244"/>
      <c r="Q832" s="244"/>
      <c r="R832" s="244"/>
      <c r="S832" s="244"/>
      <c r="T832" s="245"/>
      <c r="U832" s="13"/>
      <c r="V832" s="13"/>
      <c r="W832" s="13"/>
      <c r="X832" s="13"/>
      <c r="Y832" s="13"/>
      <c r="Z832" s="13"/>
      <c r="AA832" s="13"/>
      <c r="AB832" s="13"/>
      <c r="AC832" s="13"/>
      <c r="AD832" s="13"/>
      <c r="AE832" s="13"/>
      <c r="AT832" s="246" t="s">
        <v>358</v>
      </c>
      <c r="AU832" s="246" t="s">
        <v>82</v>
      </c>
      <c r="AV832" s="13" t="s">
        <v>138</v>
      </c>
      <c r="AW832" s="13" t="s">
        <v>35</v>
      </c>
      <c r="AX832" s="13" t="s">
        <v>74</v>
      </c>
      <c r="AY832" s="246" t="s">
        <v>351</v>
      </c>
    </row>
    <row r="833" spans="1:51" s="13" customFormat="1" ht="12">
      <c r="A833" s="13"/>
      <c r="B833" s="236"/>
      <c r="C833" s="237"/>
      <c r="D833" s="227" t="s">
        <v>358</v>
      </c>
      <c r="E833" s="238" t="s">
        <v>3853</v>
      </c>
      <c r="F833" s="239" t="s">
        <v>3854</v>
      </c>
      <c r="G833" s="237"/>
      <c r="H833" s="240">
        <v>2</v>
      </c>
      <c r="I833" s="241"/>
      <c r="J833" s="237"/>
      <c r="K833" s="237"/>
      <c r="L833" s="242"/>
      <c r="M833" s="243"/>
      <c r="N833" s="244"/>
      <c r="O833" s="244"/>
      <c r="P833" s="244"/>
      <c r="Q833" s="244"/>
      <c r="R833" s="244"/>
      <c r="S833" s="244"/>
      <c r="T833" s="245"/>
      <c r="U833" s="13"/>
      <c r="V833" s="13"/>
      <c r="W833" s="13"/>
      <c r="X833" s="13"/>
      <c r="Y833" s="13"/>
      <c r="Z833" s="13"/>
      <c r="AA833" s="13"/>
      <c r="AB833" s="13"/>
      <c r="AC833" s="13"/>
      <c r="AD833" s="13"/>
      <c r="AE833" s="13"/>
      <c r="AT833" s="246" t="s">
        <v>358</v>
      </c>
      <c r="AU833" s="246" t="s">
        <v>82</v>
      </c>
      <c r="AV833" s="13" t="s">
        <v>138</v>
      </c>
      <c r="AW833" s="13" t="s">
        <v>35</v>
      </c>
      <c r="AX833" s="13" t="s">
        <v>82</v>
      </c>
      <c r="AY833" s="246" t="s">
        <v>351</v>
      </c>
    </row>
    <row r="834" spans="1:65" s="2" customFormat="1" ht="21.75" customHeight="1">
      <c r="A834" s="38"/>
      <c r="B834" s="39"/>
      <c r="C834" s="212" t="s">
        <v>467</v>
      </c>
      <c r="D834" s="212" t="s">
        <v>352</v>
      </c>
      <c r="E834" s="213" t="s">
        <v>3855</v>
      </c>
      <c r="F834" s="214" t="s">
        <v>3856</v>
      </c>
      <c r="G834" s="215" t="s">
        <v>534</v>
      </c>
      <c r="H834" s="216">
        <v>3</v>
      </c>
      <c r="I834" s="217"/>
      <c r="J834" s="218">
        <f>ROUND(I834*H834,2)</f>
        <v>0</v>
      </c>
      <c r="K834" s="214" t="s">
        <v>28</v>
      </c>
      <c r="L834" s="44"/>
      <c r="M834" s="219" t="s">
        <v>28</v>
      </c>
      <c r="N834" s="220" t="s">
        <v>45</v>
      </c>
      <c r="O834" s="84"/>
      <c r="P834" s="221">
        <f>O834*H834</f>
        <v>0</v>
      </c>
      <c r="Q834" s="221">
        <v>0</v>
      </c>
      <c r="R834" s="221">
        <f>Q834*H834</f>
        <v>0</v>
      </c>
      <c r="S834" s="221">
        <v>0</v>
      </c>
      <c r="T834" s="222">
        <f>S834*H834</f>
        <v>0</v>
      </c>
      <c r="U834" s="38"/>
      <c r="V834" s="38"/>
      <c r="W834" s="38"/>
      <c r="X834" s="38"/>
      <c r="Y834" s="38"/>
      <c r="Z834" s="38"/>
      <c r="AA834" s="38"/>
      <c r="AB834" s="38"/>
      <c r="AC834" s="38"/>
      <c r="AD834" s="38"/>
      <c r="AE834" s="38"/>
      <c r="AR834" s="223" t="s">
        <v>228</v>
      </c>
      <c r="AT834" s="223" t="s">
        <v>352</v>
      </c>
      <c r="AU834" s="223" t="s">
        <v>82</v>
      </c>
      <c r="AY834" s="17" t="s">
        <v>351</v>
      </c>
      <c r="BE834" s="224">
        <f>IF(N834="základní",J834,0)</f>
        <v>0</v>
      </c>
      <c r="BF834" s="224">
        <f>IF(N834="snížená",J834,0)</f>
        <v>0</v>
      </c>
      <c r="BG834" s="224">
        <f>IF(N834="zákl. přenesená",J834,0)</f>
        <v>0</v>
      </c>
      <c r="BH834" s="224">
        <f>IF(N834="sníž. přenesená",J834,0)</f>
        <v>0</v>
      </c>
      <c r="BI834" s="224">
        <f>IF(N834="nulová",J834,0)</f>
        <v>0</v>
      </c>
      <c r="BJ834" s="17" t="s">
        <v>82</v>
      </c>
      <c r="BK834" s="224">
        <f>ROUND(I834*H834,2)</f>
        <v>0</v>
      </c>
      <c r="BL834" s="17" t="s">
        <v>228</v>
      </c>
      <c r="BM834" s="223" t="s">
        <v>3857</v>
      </c>
    </row>
    <row r="835" spans="1:51" s="12" customFormat="1" ht="12">
      <c r="A835" s="12"/>
      <c r="B835" s="225"/>
      <c r="C835" s="226"/>
      <c r="D835" s="227" t="s">
        <v>358</v>
      </c>
      <c r="E835" s="228" t="s">
        <v>28</v>
      </c>
      <c r="F835" s="229" t="s">
        <v>2864</v>
      </c>
      <c r="G835" s="226"/>
      <c r="H835" s="228" t="s">
        <v>28</v>
      </c>
      <c r="I835" s="230"/>
      <c r="J835" s="226"/>
      <c r="K835" s="226"/>
      <c r="L835" s="231"/>
      <c r="M835" s="232"/>
      <c r="N835" s="233"/>
      <c r="O835" s="233"/>
      <c r="P835" s="233"/>
      <c r="Q835" s="233"/>
      <c r="R835" s="233"/>
      <c r="S835" s="233"/>
      <c r="T835" s="234"/>
      <c r="U835" s="12"/>
      <c r="V835" s="12"/>
      <c r="W835" s="12"/>
      <c r="X835" s="12"/>
      <c r="Y835" s="12"/>
      <c r="Z835" s="12"/>
      <c r="AA835" s="12"/>
      <c r="AB835" s="12"/>
      <c r="AC835" s="12"/>
      <c r="AD835" s="12"/>
      <c r="AE835" s="12"/>
      <c r="AT835" s="235" t="s">
        <v>358</v>
      </c>
      <c r="AU835" s="235" t="s">
        <v>82</v>
      </c>
      <c r="AV835" s="12" t="s">
        <v>82</v>
      </c>
      <c r="AW835" s="12" t="s">
        <v>35</v>
      </c>
      <c r="AX835" s="12" t="s">
        <v>74</v>
      </c>
      <c r="AY835" s="235" t="s">
        <v>351</v>
      </c>
    </row>
    <row r="836" spans="1:51" s="13" customFormat="1" ht="12">
      <c r="A836" s="13"/>
      <c r="B836" s="236"/>
      <c r="C836" s="237"/>
      <c r="D836" s="227" t="s">
        <v>358</v>
      </c>
      <c r="E836" s="238" t="s">
        <v>471</v>
      </c>
      <c r="F836" s="239" t="s">
        <v>3858</v>
      </c>
      <c r="G836" s="237"/>
      <c r="H836" s="240">
        <v>1</v>
      </c>
      <c r="I836" s="241"/>
      <c r="J836" s="237"/>
      <c r="K836" s="237"/>
      <c r="L836" s="242"/>
      <c r="M836" s="243"/>
      <c r="N836" s="244"/>
      <c r="O836" s="244"/>
      <c r="P836" s="244"/>
      <c r="Q836" s="244"/>
      <c r="R836" s="244"/>
      <c r="S836" s="244"/>
      <c r="T836" s="245"/>
      <c r="U836" s="13"/>
      <c r="V836" s="13"/>
      <c r="W836" s="13"/>
      <c r="X836" s="13"/>
      <c r="Y836" s="13"/>
      <c r="Z836" s="13"/>
      <c r="AA836" s="13"/>
      <c r="AB836" s="13"/>
      <c r="AC836" s="13"/>
      <c r="AD836" s="13"/>
      <c r="AE836" s="13"/>
      <c r="AT836" s="246" t="s">
        <v>358</v>
      </c>
      <c r="AU836" s="246" t="s">
        <v>82</v>
      </c>
      <c r="AV836" s="13" t="s">
        <v>138</v>
      </c>
      <c r="AW836" s="13" t="s">
        <v>35</v>
      </c>
      <c r="AX836" s="13" t="s">
        <v>74</v>
      </c>
      <c r="AY836" s="246" t="s">
        <v>351</v>
      </c>
    </row>
    <row r="837" spans="1:51" s="13" customFormat="1" ht="12">
      <c r="A837" s="13"/>
      <c r="B837" s="236"/>
      <c r="C837" s="237"/>
      <c r="D837" s="227" t="s">
        <v>358</v>
      </c>
      <c r="E837" s="238" t="s">
        <v>2606</v>
      </c>
      <c r="F837" s="239" t="s">
        <v>3859</v>
      </c>
      <c r="G837" s="237"/>
      <c r="H837" s="240">
        <v>2</v>
      </c>
      <c r="I837" s="241"/>
      <c r="J837" s="237"/>
      <c r="K837" s="237"/>
      <c r="L837" s="242"/>
      <c r="M837" s="243"/>
      <c r="N837" s="244"/>
      <c r="O837" s="244"/>
      <c r="P837" s="244"/>
      <c r="Q837" s="244"/>
      <c r="R837" s="244"/>
      <c r="S837" s="244"/>
      <c r="T837" s="245"/>
      <c r="U837" s="13"/>
      <c r="V837" s="13"/>
      <c r="W837" s="13"/>
      <c r="X837" s="13"/>
      <c r="Y837" s="13"/>
      <c r="Z837" s="13"/>
      <c r="AA837" s="13"/>
      <c r="AB837" s="13"/>
      <c r="AC837" s="13"/>
      <c r="AD837" s="13"/>
      <c r="AE837" s="13"/>
      <c r="AT837" s="246" t="s">
        <v>358</v>
      </c>
      <c r="AU837" s="246" t="s">
        <v>82</v>
      </c>
      <c r="AV837" s="13" t="s">
        <v>138</v>
      </c>
      <c r="AW837" s="13" t="s">
        <v>35</v>
      </c>
      <c r="AX837" s="13" t="s">
        <v>74</v>
      </c>
      <c r="AY837" s="246" t="s">
        <v>351</v>
      </c>
    </row>
    <row r="838" spans="1:51" s="13" customFormat="1" ht="12">
      <c r="A838" s="13"/>
      <c r="B838" s="236"/>
      <c r="C838" s="237"/>
      <c r="D838" s="227" t="s">
        <v>358</v>
      </c>
      <c r="E838" s="238" t="s">
        <v>3860</v>
      </c>
      <c r="F838" s="239" t="s">
        <v>3861</v>
      </c>
      <c r="G838" s="237"/>
      <c r="H838" s="240">
        <v>3</v>
      </c>
      <c r="I838" s="241"/>
      <c r="J838" s="237"/>
      <c r="K838" s="237"/>
      <c r="L838" s="242"/>
      <c r="M838" s="243"/>
      <c r="N838" s="244"/>
      <c r="O838" s="244"/>
      <c r="P838" s="244"/>
      <c r="Q838" s="244"/>
      <c r="R838" s="244"/>
      <c r="S838" s="244"/>
      <c r="T838" s="245"/>
      <c r="U838" s="13"/>
      <c r="V838" s="13"/>
      <c r="W838" s="13"/>
      <c r="X838" s="13"/>
      <c r="Y838" s="13"/>
      <c r="Z838" s="13"/>
      <c r="AA838" s="13"/>
      <c r="AB838" s="13"/>
      <c r="AC838" s="13"/>
      <c r="AD838" s="13"/>
      <c r="AE838" s="13"/>
      <c r="AT838" s="246" t="s">
        <v>358</v>
      </c>
      <c r="AU838" s="246" t="s">
        <v>82</v>
      </c>
      <c r="AV838" s="13" t="s">
        <v>138</v>
      </c>
      <c r="AW838" s="13" t="s">
        <v>35</v>
      </c>
      <c r="AX838" s="13" t="s">
        <v>82</v>
      </c>
      <c r="AY838" s="246" t="s">
        <v>351</v>
      </c>
    </row>
    <row r="839" spans="1:65" s="2" customFormat="1" ht="21.75" customHeight="1">
      <c r="A839" s="38"/>
      <c r="B839" s="39"/>
      <c r="C839" s="212" t="s">
        <v>472</v>
      </c>
      <c r="D839" s="212" t="s">
        <v>352</v>
      </c>
      <c r="E839" s="213" t="s">
        <v>3862</v>
      </c>
      <c r="F839" s="214" t="s">
        <v>3863</v>
      </c>
      <c r="G839" s="215" t="s">
        <v>534</v>
      </c>
      <c r="H839" s="216">
        <v>1</v>
      </c>
      <c r="I839" s="217"/>
      <c r="J839" s="218">
        <f>ROUND(I839*H839,2)</f>
        <v>0</v>
      </c>
      <c r="K839" s="214" t="s">
        <v>28</v>
      </c>
      <c r="L839" s="44"/>
      <c r="M839" s="219" t="s">
        <v>28</v>
      </c>
      <c r="N839" s="220" t="s">
        <v>45</v>
      </c>
      <c r="O839" s="84"/>
      <c r="P839" s="221">
        <f>O839*H839</f>
        <v>0</v>
      </c>
      <c r="Q839" s="221">
        <v>0</v>
      </c>
      <c r="R839" s="221">
        <f>Q839*H839</f>
        <v>0</v>
      </c>
      <c r="S839" s="221">
        <v>0</v>
      </c>
      <c r="T839" s="222">
        <f>S839*H839</f>
        <v>0</v>
      </c>
      <c r="U839" s="38"/>
      <c r="V839" s="38"/>
      <c r="W839" s="38"/>
      <c r="X839" s="38"/>
      <c r="Y839" s="38"/>
      <c r="Z839" s="38"/>
      <c r="AA839" s="38"/>
      <c r="AB839" s="38"/>
      <c r="AC839" s="38"/>
      <c r="AD839" s="38"/>
      <c r="AE839" s="38"/>
      <c r="AR839" s="223" t="s">
        <v>228</v>
      </c>
      <c r="AT839" s="223" t="s">
        <v>352</v>
      </c>
      <c r="AU839" s="223" t="s">
        <v>82</v>
      </c>
      <c r="AY839" s="17" t="s">
        <v>351</v>
      </c>
      <c r="BE839" s="224">
        <f>IF(N839="základní",J839,0)</f>
        <v>0</v>
      </c>
      <c r="BF839" s="224">
        <f>IF(N839="snížená",J839,0)</f>
        <v>0</v>
      </c>
      <c r="BG839" s="224">
        <f>IF(N839="zákl. přenesená",J839,0)</f>
        <v>0</v>
      </c>
      <c r="BH839" s="224">
        <f>IF(N839="sníž. přenesená",J839,0)</f>
        <v>0</v>
      </c>
      <c r="BI839" s="224">
        <f>IF(N839="nulová",J839,0)</f>
        <v>0</v>
      </c>
      <c r="BJ839" s="17" t="s">
        <v>82</v>
      </c>
      <c r="BK839" s="224">
        <f>ROUND(I839*H839,2)</f>
        <v>0</v>
      </c>
      <c r="BL839" s="17" t="s">
        <v>228</v>
      </c>
      <c r="BM839" s="223" t="s">
        <v>3864</v>
      </c>
    </row>
    <row r="840" spans="1:51" s="13" customFormat="1" ht="12">
      <c r="A840" s="13"/>
      <c r="B840" s="236"/>
      <c r="C840" s="237"/>
      <c r="D840" s="227" t="s">
        <v>358</v>
      </c>
      <c r="E840" s="238" t="s">
        <v>476</v>
      </c>
      <c r="F840" s="239" t="s">
        <v>3865</v>
      </c>
      <c r="G840" s="237"/>
      <c r="H840" s="240">
        <v>1</v>
      </c>
      <c r="I840" s="241"/>
      <c r="J840" s="237"/>
      <c r="K840" s="237"/>
      <c r="L840" s="242"/>
      <c r="M840" s="243"/>
      <c r="N840" s="244"/>
      <c r="O840" s="244"/>
      <c r="P840" s="244"/>
      <c r="Q840" s="244"/>
      <c r="R840" s="244"/>
      <c r="S840" s="244"/>
      <c r="T840" s="245"/>
      <c r="U840" s="13"/>
      <c r="V840" s="13"/>
      <c r="W840" s="13"/>
      <c r="X840" s="13"/>
      <c r="Y840" s="13"/>
      <c r="Z840" s="13"/>
      <c r="AA840" s="13"/>
      <c r="AB840" s="13"/>
      <c r="AC840" s="13"/>
      <c r="AD840" s="13"/>
      <c r="AE840" s="13"/>
      <c r="AT840" s="246" t="s">
        <v>358</v>
      </c>
      <c r="AU840" s="246" t="s">
        <v>82</v>
      </c>
      <c r="AV840" s="13" t="s">
        <v>138</v>
      </c>
      <c r="AW840" s="13" t="s">
        <v>35</v>
      </c>
      <c r="AX840" s="13" t="s">
        <v>74</v>
      </c>
      <c r="AY840" s="246" t="s">
        <v>351</v>
      </c>
    </row>
    <row r="841" spans="1:51" s="13" customFormat="1" ht="12">
      <c r="A841" s="13"/>
      <c r="B841" s="236"/>
      <c r="C841" s="237"/>
      <c r="D841" s="227" t="s">
        <v>358</v>
      </c>
      <c r="E841" s="238" t="s">
        <v>3866</v>
      </c>
      <c r="F841" s="239" t="s">
        <v>3867</v>
      </c>
      <c r="G841" s="237"/>
      <c r="H841" s="240">
        <v>1</v>
      </c>
      <c r="I841" s="241"/>
      <c r="J841" s="237"/>
      <c r="K841" s="237"/>
      <c r="L841" s="242"/>
      <c r="M841" s="243"/>
      <c r="N841" s="244"/>
      <c r="O841" s="244"/>
      <c r="P841" s="244"/>
      <c r="Q841" s="244"/>
      <c r="R841" s="244"/>
      <c r="S841" s="244"/>
      <c r="T841" s="245"/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  <c r="AE841" s="13"/>
      <c r="AT841" s="246" t="s">
        <v>358</v>
      </c>
      <c r="AU841" s="246" t="s">
        <v>82</v>
      </c>
      <c r="AV841" s="13" t="s">
        <v>138</v>
      </c>
      <c r="AW841" s="13" t="s">
        <v>35</v>
      </c>
      <c r="AX841" s="13" t="s">
        <v>82</v>
      </c>
      <c r="AY841" s="246" t="s">
        <v>351</v>
      </c>
    </row>
    <row r="842" spans="1:65" s="2" customFormat="1" ht="21.75" customHeight="1">
      <c r="A842" s="38"/>
      <c r="B842" s="39"/>
      <c r="C842" s="212" t="s">
        <v>477</v>
      </c>
      <c r="D842" s="212" t="s">
        <v>352</v>
      </c>
      <c r="E842" s="213" t="s">
        <v>3868</v>
      </c>
      <c r="F842" s="214" t="s">
        <v>3869</v>
      </c>
      <c r="G842" s="215" t="s">
        <v>612</v>
      </c>
      <c r="H842" s="216">
        <v>10.27</v>
      </c>
      <c r="I842" s="217"/>
      <c r="J842" s="218">
        <f>ROUND(I842*H842,2)</f>
        <v>0</v>
      </c>
      <c r="K842" s="214" t="s">
        <v>28</v>
      </c>
      <c r="L842" s="44"/>
      <c r="M842" s="219" t="s">
        <v>28</v>
      </c>
      <c r="N842" s="220" t="s">
        <v>45</v>
      </c>
      <c r="O842" s="84"/>
      <c r="P842" s="221">
        <f>O842*H842</f>
        <v>0</v>
      </c>
      <c r="Q842" s="221">
        <v>0</v>
      </c>
      <c r="R842" s="221">
        <f>Q842*H842</f>
        <v>0</v>
      </c>
      <c r="S842" s="221">
        <v>0</v>
      </c>
      <c r="T842" s="222">
        <f>S842*H842</f>
        <v>0</v>
      </c>
      <c r="U842" s="38"/>
      <c r="V842" s="38"/>
      <c r="W842" s="38"/>
      <c r="X842" s="38"/>
      <c r="Y842" s="38"/>
      <c r="Z842" s="38"/>
      <c r="AA842" s="38"/>
      <c r="AB842" s="38"/>
      <c r="AC842" s="38"/>
      <c r="AD842" s="38"/>
      <c r="AE842" s="38"/>
      <c r="AR842" s="223" t="s">
        <v>228</v>
      </c>
      <c r="AT842" s="223" t="s">
        <v>352</v>
      </c>
      <c r="AU842" s="223" t="s">
        <v>82</v>
      </c>
      <c r="AY842" s="17" t="s">
        <v>351</v>
      </c>
      <c r="BE842" s="224">
        <f>IF(N842="základní",J842,0)</f>
        <v>0</v>
      </c>
      <c r="BF842" s="224">
        <f>IF(N842="snížená",J842,0)</f>
        <v>0</v>
      </c>
      <c r="BG842" s="224">
        <f>IF(N842="zákl. přenesená",J842,0)</f>
        <v>0</v>
      </c>
      <c r="BH842" s="224">
        <f>IF(N842="sníž. přenesená",J842,0)</f>
        <v>0</v>
      </c>
      <c r="BI842" s="224">
        <f>IF(N842="nulová",J842,0)</f>
        <v>0</v>
      </c>
      <c r="BJ842" s="17" t="s">
        <v>82</v>
      </c>
      <c r="BK842" s="224">
        <f>ROUND(I842*H842,2)</f>
        <v>0</v>
      </c>
      <c r="BL842" s="17" t="s">
        <v>228</v>
      </c>
      <c r="BM842" s="223" t="s">
        <v>3870</v>
      </c>
    </row>
    <row r="843" spans="1:51" s="12" customFormat="1" ht="12">
      <c r="A843" s="12"/>
      <c r="B843" s="225"/>
      <c r="C843" s="226"/>
      <c r="D843" s="227" t="s">
        <v>358</v>
      </c>
      <c r="E843" s="228" t="s">
        <v>28</v>
      </c>
      <c r="F843" s="229" t="s">
        <v>2669</v>
      </c>
      <c r="G843" s="226"/>
      <c r="H843" s="228" t="s">
        <v>28</v>
      </c>
      <c r="I843" s="230"/>
      <c r="J843" s="226"/>
      <c r="K843" s="226"/>
      <c r="L843" s="231"/>
      <c r="M843" s="232"/>
      <c r="N843" s="233"/>
      <c r="O843" s="233"/>
      <c r="P843" s="233"/>
      <c r="Q843" s="233"/>
      <c r="R843" s="233"/>
      <c r="S843" s="233"/>
      <c r="T843" s="234"/>
      <c r="U843" s="12"/>
      <c r="V843" s="12"/>
      <c r="W843" s="12"/>
      <c r="X843" s="12"/>
      <c r="Y843" s="12"/>
      <c r="Z843" s="12"/>
      <c r="AA843" s="12"/>
      <c r="AB843" s="12"/>
      <c r="AC843" s="12"/>
      <c r="AD843" s="12"/>
      <c r="AE843" s="12"/>
      <c r="AT843" s="235" t="s">
        <v>358</v>
      </c>
      <c r="AU843" s="235" t="s">
        <v>82</v>
      </c>
      <c r="AV843" s="12" t="s">
        <v>82</v>
      </c>
      <c r="AW843" s="12" t="s">
        <v>35</v>
      </c>
      <c r="AX843" s="12" t="s">
        <v>74</v>
      </c>
      <c r="AY843" s="235" t="s">
        <v>351</v>
      </c>
    </row>
    <row r="844" spans="1:51" s="13" customFormat="1" ht="12">
      <c r="A844" s="13"/>
      <c r="B844" s="236"/>
      <c r="C844" s="237"/>
      <c r="D844" s="227" t="s">
        <v>358</v>
      </c>
      <c r="E844" s="238" t="s">
        <v>481</v>
      </c>
      <c r="F844" s="239" t="s">
        <v>3871</v>
      </c>
      <c r="G844" s="237"/>
      <c r="H844" s="240">
        <v>1.31</v>
      </c>
      <c r="I844" s="241"/>
      <c r="J844" s="237"/>
      <c r="K844" s="237"/>
      <c r="L844" s="242"/>
      <c r="M844" s="243"/>
      <c r="N844" s="244"/>
      <c r="O844" s="244"/>
      <c r="P844" s="244"/>
      <c r="Q844" s="244"/>
      <c r="R844" s="244"/>
      <c r="S844" s="244"/>
      <c r="T844" s="245"/>
      <c r="U844" s="13"/>
      <c r="V844" s="13"/>
      <c r="W844" s="13"/>
      <c r="X844" s="13"/>
      <c r="Y844" s="13"/>
      <c r="Z844" s="13"/>
      <c r="AA844" s="13"/>
      <c r="AB844" s="13"/>
      <c r="AC844" s="13"/>
      <c r="AD844" s="13"/>
      <c r="AE844" s="13"/>
      <c r="AT844" s="246" t="s">
        <v>358</v>
      </c>
      <c r="AU844" s="246" t="s">
        <v>82</v>
      </c>
      <c r="AV844" s="13" t="s">
        <v>138</v>
      </c>
      <c r="AW844" s="13" t="s">
        <v>35</v>
      </c>
      <c r="AX844" s="13" t="s">
        <v>74</v>
      </c>
      <c r="AY844" s="246" t="s">
        <v>351</v>
      </c>
    </row>
    <row r="845" spans="1:51" s="13" customFormat="1" ht="12">
      <c r="A845" s="13"/>
      <c r="B845" s="236"/>
      <c r="C845" s="237"/>
      <c r="D845" s="227" t="s">
        <v>358</v>
      </c>
      <c r="E845" s="238" t="s">
        <v>483</v>
      </c>
      <c r="F845" s="239" t="s">
        <v>3872</v>
      </c>
      <c r="G845" s="237"/>
      <c r="H845" s="240">
        <v>1.31</v>
      </c>
      <c r="I845" s="241"/>
      <c r="J845" s="237"/>
      <c r="K845" s="237"/>
      <c r="L845" s="242"/>
      <c r="M845" s="243"/>
      <c r="N845" s="244"/>
      <c r="O845" s="244"/>
      <c r="P845" s="244"/>
      <c r="Q845" s="244"/>
      <c r="R845" s="244"/>
      <c r="S845" s="244"/>
      <c r="T845" s="245"/>
      <c r="U845" s="13"/>
      <c r="V845" s="13"/>
      <c r="W845" s="13"/>
      <c r="X845" s="13"/>
      <c r="Y845" s="13"/>
      <c r="Z845" s="13"/>
      <c r="AA845" s="13"/>
      <c r="AB845" s="13"/>
      <c r="AC845" s="13"/>
      <c r="AD845" s="13"/>
      <c r="AE845" s="13"/>
      <c r="AT845" s="246" t="s">
        <v>358</v>
      </c>
      <c r="AU845" s="246" t="s">
        <v>82</v>
      </c>
      <c r="AV845" s="13" t="s">
        <v>138</v>
      </c>
      <c r="AW845" s="13" t="s">
        <v>35</v>
      </c>
      <c r="AX845" s="13" t="s">
        <v>74</v>
      </c>
      <c r="AY845" s="246" t="s">
        <v>351</v>
      </c>
    </row>
    <row r="846" spans="1:51" s="13" customFormat="1" ht="12">
      <c r="A846" s="13"/>
      <c r="B846" s="236"/>
      <c r="C846" s="237"/>
      <c r="D846" s="227" t="s">
        <v>358</v>
      </c>
      <c r="E846" s="238" t="s">
        <v>155</v>
      </c>
      <c r="F846" s="239" t="s">
        <v>3873</v>
      </c>
      <c r="G846" s="237"/>
      <c r="H846" s="240">
        <v>3.49</v>
      </c>
      <c r="I846" s="241"/>
      <c r="J846" s="237"/>
      <c r="K846" s="237"/>
      <c r="L846" s="242"/>
      <c r="M846" s="243"/>
      <c r="N846" s="244"/>
      <c r="O846" s="244"/>
      <c r="P846" s="244"/>
      <c r="Q846" s="244"/>
      <c r="R846" s="244"/>
      <c r="S846" s="244"/>
      <c r="T846" s="245"/>
      <c r="U846" s="13"/>
      <c r="V846" s="13"/>
      <c r="W846" s="13"/>
      <c r="X846" s="13"/>
      <c r="Y846" s="13"/>
      <c r="Z846" s="13"/>
      <c r="AA846" s="13"/>
      <c r="AB846" s="13"/>
      <c r="AC846" s="13"/>
      <c r="AD846" s="13"/>
      <c r="AE846" s="13"/>
      <c r="AT846" s="246" t="s">
        <v>358</v>
      </c>
      <c r="AU846" s="246" t="s">
        <v>82</v>
      </c>
      <c r="AV846" s="13" t="s">
        <v>138</v>
      </c>
      <c r="AW846" s="13" t="s">
        <v>35</v>
      </c>
      <c r="AX846" s="13" t="s">
        <v>74</v>
      </c>
      <c r="AY846" s="246" t="s">
        <v>351</v>
      </c>
    </row>
    <row r="847" spans="1:51" s="13" customFormat="1" ht="12">
      <c r="A847" s="13"/>
      <c r="B847" s="236"/>
      <c r="C847" s="237"/>
      <c r="D847" s="227" t="s">
        <v>358</v>
      </c>
      <c r="E847" s="238" t="s">
        <v>486</v>
      </c>
      <c r="F847" s="239" t="s">
        <v>3874</v>
      </c>
      <c r="G847" s="237"/>
      <c r="H847" s="240">
        <v>6.11</v>
      </c>
      <c r="I847" s="241"/>
      <c r="J847" s="237"/>
      <c r="K847" s="237"/>
      <c r="L847" s="242"/>
      <c r="M847" s="243"/>
      <c r="N847" s="244"/>
      <c r="O847" s="244"/>
      <c r="P847" s="244"/>
      <c r="Q847" s="244"/>
      <c r="R847" s="244"/>
      <c r="S847" s="244"/>
      <c r="T847" s="245"/>
      <c r="U847" s="13"/>
      <c r="V847" s="13"/>
      <c r="W847" s="13"/>
      <c r="X847" s="13"/>
      <c r="Y847" s="13"/>
      <c r="Z847" s="13"/>
      <c r="AA847" s="13"/>
      <c r="AB847" s="13"/>
      <c r="AC847" s="13"/>
      <c r="AD847" s="13"/>
      <c r="AE847" s="13"/>
      <c r="AT847" s="246" t="s">
        <v>358</v>
      </c>
      <c r="AU847" s="246" t="s">
        <v>82</v>
      </c>
      <c r="AV847" s="13" t="s">
        <v>138</v>
      </c>
      <c r="AW847" s="13" t="s">
        <v>35</v>
      </c>
      <c r="AX847" s="13" t="s">
        <v>74</v>
      </c>
      <c r="AY847" s="246" t="s">
        <v>351</v>
      </c>
    </row>
    <row r="848" spans="1:51" s="12" customFormat="1" ht="12">
      <c r="A848" s="12"/>
      <c r="B848" s="225"/>
      <c r="C848" s="226"/>
      <c r="D848" s="227" t="s">
        <v>358</v>
      </c>
      <c r="E848" s="228" t="s">
        <v>28</v>
      </c>
      <c r="F848" s="229" t="s">
        <v>2864</v>
      </c>
      <c r="G848" s="226"/>
      <c r="H848" s="228" t="s">
        <v>28</v>
      </c>
      <c r="I848" s="230"/>
      <c r="J848" s="226"/>
      <c r="K848" s="226"/>
      <c r="L848" s="231"/>
      <c r="M848" s="232"/>
      <c r="N848" s="233"/>
      <c r="O848" s="233"/>
      <c r="P848" s="233"/>
      <c r="Q848" s="233"/>
      <c r="R848" s="233"/>
      <c r="S848" s="233"/>
      <c r="T848" s="234"/>
      <c r="U848" s="12"/>
      <c r="V848" s="12"/>
      <c r="W848" s="12"/>
      <c r="X848" s="12"/>
      <c r="Y848" s="12"/>
      <c r="Z848" s="12"/>
      <c r="AA848" s="12"/>
      <c r="AB848" s="12"/>
      <c r="AC848" s="12"/>
      <c r="AD848" s="12"/>
      <c r="AE848" s="12"/>
      <c r="AT848" s="235" t="s">
        <v>358</v>
      </c>
      <c r="AU848" s="235" t="s">
        <v>82</v>
      </c>
      <c r="AV848" s="12" t="s">
        <v>82</v>
      </c>
      <c r="AW848" s="12" t="s">
        <v>35</v>
      </c>
      <c r="AX848" s="12" t="s">
        <v>74</v>
      </c>
      <c r="AY848" s="235" t="s">
        <v>351</v>
      </c>
    </row>
    <row r="849" spans="1:51" s="13" customFormat="1" ht="12">
      <c r="A849" s="13"/>
      <c r="B849" s="236"/>
      <c r="C849" s="237"/>
      <c r="D849" s="227" t="s">
        <v>358</v>
      </c>
      <c r="E849" s="238" t="s">
        <v>157</v>
      </c>
      <c r="F849" s="239" t="s">
        <v>3875</v>
      </c>
      <c r="G849" s="237"/>
      <c r="H849" s="240">
        <v>0.9</v>
      </c>
      <c r="I849" s="241"/>
      <c r="J849" s="237"/>
      <c r="K849" s="237"/>
      <c r="L849" s="242"/>
      <c r="M849" s="243"/>
      <c r="N849" s="244"/>
      <c r="O849" s="244"/>
      <c r="P849" s="244"/>
      <c r="Q849" s="244"/>
      <c r="R849" s="244"/>
      <c r="S849" s="244"/>
      <c r="T849" s="245"/>
      <c r="U849" s="13"/>
      <c r="V849" s="13"/>
      <c r="W849" s="13"/>
      <c r="X849" s="13"/>
      <c r="Y849" s="13"/>
      <c r="Z849" s="13"/>
      <c r="AA849" s="13"/>
      <c r="AB849" s="13"/>
      <c r="AC849" s="13"/>
      <c r="AD849" s="13"/>
      <c r="AE849" s="13"/>
      <c r="AT849" s="246" t="s">
        <v>358</v>
      </c>
      <c r="AU849" s="246" t="s">
        <v>82</v>
      </c>
      <c r="AV849" s="13" t="s">
        <v>138</v>
      </c>
      <c r="AW849" s="13" t="s">
        <v>35</v>
      </c>
      <c r="AX849" s="13" t="s">
        <v>74</v>
      </c>
      <c r="AY849" s="246" t="s">
        <v>351</v>
      </c>
    </row>
    <row r="850" spans="1:51" s="13" customFormat="1" ht="12">
      <c r="A850" s="13"/>
      <c r="B850" s="236"/>
      <c r="C850" s="237"/>
      <c r="D850" s="227" t="s">
        <v>358</v>
      </c>
      <c r="E850" s="238" t="s">
        <v>489</v>
      </c>
      <c r="F850" s="239" t="s">
        <v>3876</v>
      </c>
      <c r="G850" s="237"/>
      <c r="H850" s="240">
        <v>2.16</v>
      </c>
      <c r="I850" s="241"/>
      <c r="J850" s="237"/>
      <c r="K850" s="237"/>
      <c r="L850" s="242"/>
      <c r="M850" s="243"/>
      <c r="N850" s="244"/>
      <c r="O850" s="244"/>
      <c r="P850" s="244"/>
      <c r="Q850" s="244"/>
      <c r="R850" s="244"/>
      <c r="S850" s="244"/>
      <c r="T850" s="245"/>
      <c r="U850" s="13"/>
      <c r="V850" s="13"/>
      <c r="W850" s="13"/>
      <c r="X850" s="13"/>
      <c r="Y850" s="13"/>
      <c r="Z850" s="13"/>
      <c r="AA850" s="13"/>
      <c r="AB850" s="13"/>
      <c r="AC850" s="13"/>
      <c r="AD850" s="13"/>
      <c r="AE850" s="13"/>
      <c r="AT850" s="246" t="s">
        <v>358</v>
      </c>
      <c r="AU850" s="246" t="s">
        <v>82</v>
      </c>
      <c r="AV850" s="13" t="s">
        <v>138</v>
      </c>
      <c r="AW850" s="13" t="s">
        <v>35</v>
      </c>
      <c r="AX850" s="13" t="s">
        <v>74</v>
      </c>
      <c r="AY850" s="246" t="s">
        <v>351</v>
      </c>
    </row>
    <row r="851" spans="1:51" s="13" customFormat="1" ht="12">
      <c r="A851" s="13"/>
      <c r="B851" s="236"/>
      <c r="C851" s="237"/>
      <c r="D851" s="227" t="s">
        <v>358</v>
      </c>
      <c r="E851" s="238" t="s">
        <v>491</v>
      </c>
      <c r="F851" s="239" t="s">
        <v>3877</v>
      </c>
      <c r="G851" s="237"/>
      <c r="H851" s="240">
        <v>0.3</v>
      </c>
      <c r="I851" s="241"/>
      <c r="J851" s="237"/>
      <c r="K851" s="237"/>
      <c r="L851" s="242"/>
      <c r="M851" s="243"/>
      <c r="N851" s="244"/>
      <c r="O851" s="244"/>
      <c r="P851" s="244"/>
      <c r="Q851" s="244"/>
      <c r="R851" s="244"/>
      <c r="S851" s="244"/>
      <c r="T851" s="245"/>
      <c r="U851" s="13"/>
      <c r="V851" s="13"/>
      <c r="W851" s="13"/>
      <c r="X851" s="13"/>
      <c r="Y851" s="13"/>
      <c r="Z851" s="13"/>
      <c r="AA851" s="13"/>
      <c r="AB851" s="13"/>
      <c r="AC851" s="13"/>
      <c r="AD851" s="13"/>
      <c r="AE851" s="13"/>
      <c r="AT851" s="246" t="s">
        <v>358</v>
      </c>
      <c r="AU851" s="246" t="s">
        <v>82</v>
      </c>
      <c r="AV851" s="13" t="s">
        <v>138</v>
      </c>
      <c r="AW851" s="13" t="s">
        <v>35</v>
      </c>
      <c r="AX851" s="13" t="s">
        <v>74</v>
      </c>
      <c r="AY851" s="246" t="s">
        <v>351</v>
      </c>
    </row>
    <row r="852" spans="1:51" s="13" customFormat="1" ht="12">
      <c r="A852" s="13"/>
      <c r="B852" s="236"/>
      <c r="C852" s="237"/>
      <c r="D852" s="227" t="s">
        <v>358</v>
      </c>
      <c r="E852" s="238" t="s">
        <v>3878</v>
      </c>
      <c r="F852" s="239" t="s">
        <v>3879</v>
      </c>
      <c r="G852" s="237"/>
      <c r="H852" s="240">
        <v>3.36</v>
      </c>
      <c r="I852" s="241"/>
      <c r="J852" s="237"/>
      <c r="K852" s="237"/>
      <c r="L852" s="242"/>
      <c r="M852" s="243"/>
      <c r="N852" s="244"/>
      <c r="O852" s="244"/>
      <c r="P852" s="244"/>
      <c r="Q852" s="244"/>
      <c r="R852" s="244"/>
      <c r="S852" s="244"/>
      <c r="T852" s="245"/>
      <c r="U852" s="13"/>
      <c r="V852" s="13"/>
      <c r="W852" s="13"/>
      <c r="X852" s="13"/>
      <c r="Y852" s="13"/>
      <c r="Z852" s="13"/>
      <c r="AA852" s="13"/>
      <c r="AB852" s="13"/>
      <c r="AC852" s="13"/>
      <c r="AD852" s="13"/>
      <c r="AE852" s="13"/>
      <c r="AT852" s="246" t="s">
        <v>358</v>
      </c>
      <c r="AU852" s="246" t="s">
        <v>82</v>
      </c>
      <c r="AV852" s="13" t="s">
        <v>138</v>
      </c>
      <c r="AW852" s="13" t="s">
        <v>35</v>
      </c>
      <c r="AX852" s="13" t="s">
        <v>74</v>
      </c>
      <c r="AY852" s="246" t="s">
        <v>351</v>
      </c>
    </row>
    <row r="853" spans="1:51" s="13" customFormat="1" ht="12">
      <c r="A853" s="13"/>
      <c r="B853" s="236"/>
      <c r="C853" s="237"/>
      <c r="D853" s="227" t="s">
        <v>358</v>
      </c>
      <c r="E853" s="238" t="s">
        <v>2617</v>
      </c>
      <c r="F853" s="239" t="s">
        <v>3880</v>
      </c>
      <c r="G853" s="237"/>
      <c r="H853" s="240">
        <v>0.8</v>
      </c>
      <c r="I853" s="241"/>
      <c r="J853" s="237"/>
      <c r="K853" s="237"/>
      <c r="L853" s="242"/>
      <c r="M853" s="243"/>
      <c r="N853" s="244"/>
      <c r="O853" s="244"/>
      <c r="P853" s="244"/>
      <c r="Q853" s="244"/>
      <c r="R853" s="244"/>
      <c r="S853" s="244"/>
      <c r="T853" s="245"/>
      <c r="U853" s="13"/>
      <c r="V853" s="13"/>
      <c r="W853" s="13"/>
      <c r="X853" s="13"/>
      <c r="Y853" s="13"/>
      <c r="Z853" s="13"/>
      <c r="AA853" s="13"/>
      <c r="AB853" s="13"/>
      <c r="AC853" s="13"/>
      <c r="AD853" s="13"/>
      <c r="AE853" s="13"/>
      <c r="AT853" s="246" t="s">
        <v>358</v>
      </c>
      <c r="AU853" s="246" t="s">
        <v>82</v>
      </c>
      <c r="AV853" s="13" t="s">
        <v>138</v>
      </c>
      <c r="AW853" s="13" t="s">
        <v>35</v>
      </c>
      <c r="AX853" s="13" t="s">
        <v>74</v>
      </c>
      <c r="AY853" s="246" t="s">
        <v>351</v>
      </c>
    </row>
    <row r="854" spans="1:51" s="13" customFormat="1" ht="12">
      <c r="A854" s="13"/>
      <c r="B854" s="236"/>
      <c r="C854" s="237"/>
      <c r="D854" s="227" t="s">
        <v>358</v>
      </c>
      <c r="E854" s="238" t="s">
        <v>3881</v>
      </c>
      <c r="F854" s="239" t="s">
        <v>3882</v>
      </c>
      <c r="G854" s="237"/>
      <c r="H854" s="240">
        <v>10.27</v>
      </c>
      <c r="I854" s="241"/>
      <c r="J854" s="237"/>
      <c r="K854" s="237"/>
      <c r="L854" s="242"/>
      <c r="M854" s="243"/>
      <c r="N854" s="244"/>
      <c r="O854" s="244"/>
      <c r="P854" s="244"/>
      <c r="Q854" s="244"/>
      <c r="R854" s="244"/>
      <c r="S854" s="244"/>
      <c r="T854" s="245"/>
      <c r="U854" s="13"/>
      <c r="V854" s="13"/>
      <c r="W854" s="13"/>
      <c r="X854" s="13"/>
      <c r="Y854" s="13"/>
      <c r="Z854" s="13"/>
      <c r="AA854" s="13"/>
      <c r="AB854" s="13"/>
      <c r="AC854" s="13"/>
      <c r="AD854" s="13"/>
      <c r="AE854" s="13"/>
      <c r="AT854" s="246" t="s">
        <v>358</v>
      </c>
      <c r="AU854" s="246" t="s">
        <v>82</v>
      </c>
      <c r="AV854" s="13" t="s">
        <v>138</v>
      </c>
      <c r="AW854" s="13" t="s">
        <v>35</v>
      </c>
      <c r="AX854" s="13" t="s">
        <v>82</v>
      </c>
      <c r="AY854" s="246" t="s">
        <v>351</v>
      </c>
    </row>
    <row r="855" spans="1:65" s="2" customFormat="1" ht="21.75" customHeight="1">
      <c r="A855" s="38"/>
      <c r="B855" s="39"/>
      <c r="C855" s="212" t="s">
        <v>7</v>
      </c>
      <c r="D855" s="212" t="s">
        <v>352</v>
      </c>
      <c r="E855" s="213" t="s">
        <v>3883</v>
      </c>
      <c r="F855" s="214" t="s">
        <v>3884</v>
      </c>
      <c r="G855" s="215" t="s">
        <v>612</v>
      </c>
      <c r="H855" s="216">
        <v>4.42</v>
      </c>
      <c r="I855" s="217"/>
      <c r="J855" s="218">
        <f>ROUND(I855*H855,2)</f>
        <v>0</v>
      </c>
      <c r="K855" s="214" t="s">
        <v>28</v>
      </c>
      <c r="L855" s="44"/>
      <c r="M855" s="219" t="s">
        <v>28</v>
      </c>
      <c r="N855" s="220" t="s">
        <v>45</v>
      </c>
      <c r="O855" s="84"/>
      <c r="P855" s="221">
        <f>O855*H855</f>
        <v>0</v>
      </c>
      <c r="Q855" s="221">
        <v>0</v>
      </c>
      <c r="R855" s="221">
        <f>Q855*H855</f>
        <v>0</v>
      </c>
      <c r="S855" s="221">
        <v>0</v>
      </c>
      <c r="T855" s="222">
        <f>S855*H855</f>
        <v>0</v>
      </c>
      <c r="U855" s="38"/>
      <c r="V855" s="38"/>
      <c r="W855" s="38"/>
      <c r="X855" s="38"/>
      <c r="Y855" s="38"/>
      <c r="Z855" s="38"/>
      <c r="AA855" s="38"/>
      <c r="AB855" s="38"/>
      <c r="AC855" s="38"/>
      <c r="AD855" s="38"/>
      <c r="AE855" s="38"/>
      <c r="AR855" s="223" t="s">
        <v>228</v>
      </c>
      <c r="AT855" s="223" t="s">
        <v>352</v>
      </c>
      <c r="AU855" s="223" t="s">
        <v>82</v>
      </c>
      <c r="AY855" s="17" t="s">
        <v>351</v>
      </c>
      <c r="BE855" s="224">
        <f>IF(N855="základní",J855,0)</f>
        <v>0</v>
      </c>
      <c r="BF855" s="224">
        <f>IF(N855="snížená",J855,0)</f>
        <v>0</v>
      </c>
      <c r="BG855" s="224">
        <f>IF(N855="zákl. přenesená",J855,0)</f>
        <v>0</v>
      </c>
      <c r="BH855" s="224">
        <f>IF(N855="sníž. přenesená",J855,0)</f>
        <v>0</v>
      </c>
      <c r="BI855" s="224">
        <f>IF(N855="nulová",J855,0)</f>
        <v>0</v>
      </c>
      <c r="BJ855" s="17" t="s">
        <v>82</v>
      </c>
      <c r="BK855" s="224">
        <f>ROUND(I855*H855,2)</f>
        <v>0</v>
      </c>
      <c r="BL855" s="17" t="s">
        <v>228</v>
      </c>
      <c r="BM855" s="223" t="s">
        <v>3885</v>
      </c>
    </row>
    <row r="856" spans="1:51" s="12" customFormat="1" ht="12">
      <c r="A856" s="12"/>
      <c r="B856" s="225"/>
      <c r="C856" s="226"/>
      <c r="D856" s="227" t="s">
        <v>358</v>
      </c>
      <c r="E856" s="228" t="s">
        <v>28</v>
      </c>
      <c r="F856" s="229" t="s">
        <v>2669</v>
      </c>
      <c r="G856" s="226"/>
      <c r="H856" s="228" t="s">
        <v>28</v>
      </c>
      <c r="I856" s="230"/>
      <c r="J856" s="226"/>
      <c r="K856" s="226"/>
      <c r="L856" s="231"/>
      <c r="M856" s="232"/>
      <c r="N856" s="233"/>
      <c r="O856" s="233"/>
      <c r="P856" s="233"/>
      <c r="Q856" s="233"/>
      <c r="R856" s="233"/>
      <c r="S856" s="233"/>
      <c r="T856" s="234"/>
      <c r="U856" s="12"/>
      <c r="V856" s="12"/>
      <c r="W856" s="12"/>
      <c r="X856" s="12"/>
      <c r="Y856" s="12"/>
      <c r="Z856" s="12"/>
      <c r="AA856" s="12"/>
      <c r="AB856" s="12"/>
      <c r="AC856" s="12"/>
      <c r="AD856" s="12"/>
      <c r="AE856" s="12"/>
      <c r="AT856" s="235" t="s">
        <v>358</v>
      </c>
      <c r="AU856" s="235" t="s">
        <v>82</v>
      </c>
      <c r="AV856" s="12" t="s">
        <v>82</v>
      </c>
      <c r="AW856" s="12" t="s">
        <v>35</v>
      </c>
      <c r="AX856" s="12" t="s">
        <v>74</v>
      </c>
      <c r="AY856" s="235" t="s">
        <v>351</v>
      </c>
    </row>
    <row r="857" spans="1:51" s="13" customFormat="1" ht="12">
      <c r="A857" s="13"/>
      <c r="B857" s="236"/>
      <c r="C857" s="237"/>
      <c r="D857" s="227" t="s">
        <v>358</v>
      </c>
      <c r="E857" s="238" t="s">
        <v>497</v>
      </c>
      <c r="F857" s="239" t="s">
        <v>3886</v>
      </c>
      <c r="G857" s="237"/>
      <c r="H857" s="240">
        <v>1.42</v>
      </c>
      <c r="I857" s="241"/>
      <c r="J857" s="237"/>
      <c r="K857" s="237"/>
      <c r="L857" s="242"/>
      <c r="M857" s="243"/>
      <c r="N857" s="244"/>
      <c r="O857" s="244"/>
      <c r="P857" s="244"/>
      <c r="Q857" s="244"/>
      <c r="R857" s="244"/>
      <c r="S857" s="244"/>
      <c r="T857" s="245"/>
      <c r="U857" s="13"/>
      <c r="V857" s="13"/>
      <c r="W857" s="13"/>
      <c r="X857" s="13"/>
      <c r="Y857" s="13"/>
      <c r="Z857" s="13"/>
      <c r="AA857" s="13"/>
      <c r="AB857" s="13"/>
      <c r="AC857" s="13"/>
      <c r="AD857" s="13"/>
      <c r="AE857" s="13"/>
      <c r="AT857" s="246" t="s">
        <v>358</v>
      </c>
      <c r="AU857" s="246" t="s">
        <v>82</v>
      </c>
      <c r="AV857" s="13" t="s">
        <v>138</v>
      </c>
      <c r="AW857" s="13" t="s">
        <v>35</v>
      </c>
      <c r="AX857" s="13" t="s">
        <v>74</v>
      </c>
      <c r="AY857" s="246" t="s">
        <v>351</v>
      </c>
    </row>
    <row r="858" spans="1:51" s="13" customFormat="1" ht="12">
      <c r="A858" s="13"/>
      <c r="B858" s="236"/>
      <c r="C858" s="237"/>
      <c r="D858" s="227" t="s">
        <v>358</v>
      </c>
      <c r="E858" s="238" t="s">
        <v>499</v>
      </c>
      <c r="F858" s="239" t="s">
        <v>3887</v>
      </c>
      <c r="G858" s="237"/>
      <c r="H858" s="240">
        <v>1.42</v>
      </c>
      <c r="I858" s="241"/>
      <c r="J858" s="237"/>
      <c r="K858" s="237"/>
      <c r="L858" s="242"/>
      <c r="M858" s="243"/>
      <c r="N858" s="244"/>
      <c r="O858" s="244"/>
      <c r="P858" s="244"/>
      <c r="Q858" s="244"/>
      <c r="R858" s="244"/>
      <c r="S858" s="244"/>
      <c r="T858" s="245"/>
      <c r="U858" s="13"/>
      <c r="V858" s="13"/>
      <c r="W858" s="13"/>
      <c r="X858" s="13"/>
      <c r="Y858" s="13"/>
      <c r="Z858" s="13"/>
      <c r="AA858" s="13"/>
      <c r="AB858" s="13"/>
      <c r="AC858" s="13"/>
      <c r="AD858" s="13"/>
      <c r="AE858" s="13"/>
      <c r="AT858" s="246" t="s">
        <v>358</v>
      </c>
      <c r="AU858" s="246" t="s">
        <v>82</v>
      </c>
      <c r="AV858" s="13" t="s">
        <v>138</v>
      </c>
      <c r="AW858" s="13" t="s">
        <v>35</v>
      </c>
      <c r="AX858" s="13" t="s">
        <v>74</v>
      </c>
      <c r="AY858" s="246" t="s">
        <v>351</v>
      </c>
    </row>
    <row r="859" spans="1:51" s="13" customFormat="1" ht="12">
      <c r="A859" s="13"/>
      <c r="B859" s="236"/>
      <c r="C859" s="237"/>
      <c r="D859" s="227" t="s">
        <v>358</v>
      </c>
      <c r="E859" s="238" t="s">
        <v>2621</v>
      </c>
      <c r="F859" s="239" t="s">
        <v>3888</v>
      </c>
      <c r="G859" s="237"/>
      <c r="H859" s="240">
        <v>0.7</v>
      </c>
      <c r="I859" s="241"/>
      <c r="J859" s="237"/>
      <c r="K859" s="237"/>
      <c r="L859" s="242"/>
      <c r="M859" s="243"/>
      <c r="N859" s="244"/>
      <c r="O859" s="244"/>
      <c r="P859" s="244"/>
      <c r="Q859" s="244"/>
      <c r="R859" s="244"/>
      <c r="S859" s="244"/>
      <c r="T859" s="245"/>
      <c r="U859" s="13"/>
      <c r="V859" s="13"/>
      <c r="W859" s="13"/>
      <c r="X859" s="13"/>
      <c r="Y859" s="13"/>
      <c r="Z859" s="13"/>
      <c r="AA859" s="13"/>
      <c r="AB859" s="13"/>
      <c r="AC859" s="13"/>
      <c r="AD859" s="13"/>
      <c r="AE859" s="13"/>
      <c r="AT859" s="246" t="s">
        <v>358</v>
      </c>
      <c r="AU859" s="246" t="s">
        <v>82</v>
      </c>
      <c r="AV859" s="13" t="s">
        <v>138</v>
      </c>
      <c r="AW859" s="13" t="s">
        <v>35</v>
      </c>
      <c r="AX859" s="13" t="s">
        <v>74</v>
      </c>
      <c r="AY859" s="246" t="s">
        <v>351</v>
      </c>
    </row>
    <row r="860" spans="1:51" s="13" customFormat="1" ht="12">
      <c r="A860" s="13"/>
      <c r="B860" s="236"/>
      <c r="C860" s="237"/>
      <c r="D860" s="227" t="s">
        <v>358</v>
      </c>
      <c r="E860" s="238" t="s">
        <v>2623</v>
      </c>
      <c r="F860" s="239" t="s">
        <v>3889</v>
      </c>
      <c r="G860" s="237"/>
      <c r="H860" s="240">
        <v>0.88</v>
      </c>
      <c r="I860" s="241"/>
      <c r="J860" s="237"/>
      <c r="K860" s="237"/>
      <c r="L860" s="242"/>
      <c r="M860" s="243"/>
      <c r="N860" s="244"/>
      <c r="O860" s="244"/>
      <c r="P860" s="244"/>
      <c r="Q860" s="244"/>
      <c r="R860" s="244"/>
      <c r="S860" s="244"/>
      <c r="T860" s="245"/>
      <c r="U860" s="13"/>
      <c r="V860" s="13"/>
      <c r="W860" s="13"/>
      <c r="X860" s="13"/>
      <c r="Y860" s="13"/>
      <c r="Z860" s="13"/>
      <c r="AA860" s="13"/>
      <c r="AB860" s="13"/>
      <c r="AC860" s="13"/>
      <c r="AD860" s="13"/>
      <c r="AE860" s="13"/>
      <c r="AT860" s="246" t="s">
        <v>358</v>
      </c>
      <c r="AU860" s="246" t="s">
        <v>82</v>
      </c>
      <c r="AV860" s="13" t="s">
        <v>138</v>
      </c>
      <c r="AW860" s="13" t="s">
        <v>35</v>
      </c>
      <c r="AX860" s="13" t="s">
        <v>74</v>
      </c>
      <c r="AY860" s="246" t="s">
        <v>351</v>
      </c>
    </row>
    <row r="861" spans="1:51" s="13" customFormat="1" ht="12">
      <c r="A861" s="13"/>
      <c r="B861" s="236"/>
      <c r="C861" s="237"/>
      <c r="D861" s="227" t="s">
        <v>358</v>
      </c>
      <c r="E861" s="238" t="s">
        <v>3890</v>
      </c>
      <c r="F861" s="239" t="s">
        <v>3891</v>
      </c>
      <c r="G861" s="237"/>
      <c r="H861" s="240">
        <v>4.42</v>
      </c>
      <c r="I861" s="241"/>
      <c r="J861" s="237"/>
      <c r="K861" s="237"/>
      <c r="L861" s="242"/>
      <c r="M861" s="243"/>
      <c r="N861" s="244"/>
      <c r="O861" s="244"/>
      <c r="P861" s="244"/>
      <c r="Q861" s="244"/>
      <c r="R861" s="244"/>
      <c r="S861" s="244"/>
      <c r="T861" s="245"/>
      <c r="U861" s="13"/>
      <c r="V861" s="13"/>
      <c r="W861" s="13"/>
      <c r="X861" s="13"/>
      <c r="Y861" s="13"/>
      <c r="Z861" s="13"/>
      <c r="AA861" s="13"/>
      <c r="AB861" s="13"/>
      <c r="AC861" s="13"/>
      <c r="AD861" s="13"/>
      <c r="AE861" s="13"/>
      <c r="AT861" s="246" t="s">
        <v>358</v>
      </c>
      <c r="AU861" s="246" t="s">
        <v>82</v>
      </c>
      <c r="AV861" s="13" t="s">
        <v>138</v>
      </c>
      <c r="AW861" s="13" t="s">
        <v>35</v>
      </c>
      <c r="AX861" s="13" t="s">
        <v>82</v>
      </c>
      <c r="AY861" s="246" t="s">
        <v>351</v>
      </c>
    </row>
    <row r="862" spans="1:65" s="2" customFormat="1" ht="21.75" customHeight="1">
      <c r="A862" s="38"/>
      <c r="B862" s="39"/>
      <c r="C862" s="212" t="s">
        <v>501</v>
      </c>
      <c r="D862" s="212" t="s">
        <v>352</v>
      </c>
      <c r="E862" s="213" t="s">
        <v>3892</v>
      </c>
      <c r="F862" s="214" t="s">
        <v>3893</v>
      </c>
      <c r="G862" s="215" t="s">
        <v>612</v>
      </c>
      <c r="H862" s="216">
        <v>7.06</v>
      </c>
      <c r="I862" s="217"/>
      <c r="J862" s="218">
        <f>ROUND(I862*H862,2)</f>
        <v>0</v>
      </c>
      <c r="K862" s="214" t="s">
        <v>28</v>
      </c>
      <c r="L862" s="44"/>
      <c r="M862" s="219" t="s">
        <v>28</v>
      </c>
      <c r="N862" s="220" t="s">
        <v>45</v>
      </c>
      <c r="O862" s="84"/>
      <c r="P862" s="221">
        <f>O862*H862</f>
        <v>0</v>
      </c>
      <c r="Q862" s="221">
        <v>0</v>
      </c>
      <c r="R862" s="221">
        <f>Q862*H862</f>
        <v>0</v>
      </c>
      <c r="S862" s="221">
        <v>0</v>
      </c>
      <c r="T862" s="222">
        <f>S862*H862</f>
        <v>0</v>
      </c>
      <c r="U862" s="38"/>
      <c r="V862" s="38"/>
      <c r="W862" s="38"/>
      <c r="X862" s="38"/>
      <c r="Y862" s="38"/>
      <c r="Z862" s="38"/>
      <c r="AA862" s="38"/>
      <c r="AB862" s="38"/>
      <c r="AC862" s="38"/>
      <c r="AD862" s="38"/>
      <c r="AE862" s="38"/>
      <c r="AR862" s="223" t="s">
        <v>228</v>
      </c>
      <c r="AT862" s="223" t="s">
        <v>352</v>
      </c>
      <c r="AU862" s="223" t="s">
        <v>82</v>
      </c>
      <c r="AY862" s="17" t="s">
        <v>351</v>
      </c>
      <c r="BE862" s="224">
        <f>IF(N862="základní",J862,0)</f>
        <v>0</v>
      </c>
      <c r="BF862" s="224">
        <f>IF(N862="snížená",J862,0)</f>
        <v>0</v>
      </c>
      <c r="BG862" s="224">
        <f>IF(N862="zákl. přenesená",J862,0)</f>
        <v>0</v>
      </c>
      <c r="BH862" s="224">
        <f>IF(N862="sníž. přenesená",J862,0)</f>
        <v>0</v>
      </c>
      <c r="BI862" s="224">
        <f>IF(N862="nulová",J862,0)</f>
        <v>0</v>
      </c>
      <c r="BJ862" s="17" t="s">
        <v>82</v>
      </c>
      <c r="BK862" s="224">
        <f>ROUND(I862*H862,2)</f>
        <v>0</v>
      </c>
      <c r="BL862" s="17" t="s">
        <v>228</v>
      </c>
      <c r="BM862" s="223" t="s">
        <v>3894</v>
      </c>
    </row>
    <row r="863" spans="1:51" s="12" customFormat="1" ht="12">
      <c r="A863" s="12"/>
      <c r="B863" s="225"/>
      <c r="C863" s="226"/>
      <c r="D863" s="227" t="s">
        <v>358</v>
      </c>
      <c r="E863" s="228" t="s">
        <v>28</v>
      </c>
      <c r="F863" s="229" t="s">
        <v>2864</v>
      </c>
      <c r="G863" s="226"/>
      <c r="H863" s="228" t="s">
        <v>28</v>
      </c>
      <c r="I863" s="230"/>
      <c r="J863" s="226"/>
      <c r="K863" s="226"/>
      <c r="L863" s="231"/>
      <c r="M863" s="232"/>
      <c r="N863" s="233"/>
      <c r="O863" s="233"/>
      <c r="P863" s="233"/>
      <c r="Q863" s="233"/>
      <c r="R863" s="233"/>
      <c r="S863" s="233"/>
      <c r="T863" s="234"/>
      <c r="U863" s="12"/>
      <c r="V863" s="12"/>
      <c r="W863" s="12"/>
      <c r="X863" s="12"/>
      <c r="Y863" s="12"/>
      <c r="Z863" s="12"/>
      <c r="AA863" s="12"/>
      <c r="AB863" s="12"/>
      <c r="AC863" s="12"/>
      <c r="AD863" s="12"/>
      <c r="AE863" s="12"/>
      <c r="AT863" s="235" t="s">
        <v>358</v>
      </c>
      <c r="AU863" s="235" t="s">
        <v>82</v>
      </c>
      <c r="AV863" s="12" t="s">
        <v>82</v>
      </c>
      <c r="AW863" s="12" t="s">
        <v>35</v>
      </c>
      <c r="AX863" s="12" t="s">
        <v>74</v>
      </c>
      <c r="AY863" s="235" t="s">
        <v>351</v>
      </c>
    </row>
    <row r="864" spans="1:51" s="13" customFormat="1" ht="12">
      <c r="A864" s="13"/>
      <c r="B864" s="236"/>
      <c r="C864" s="237"/>
      <c r="D864" s="227" t="s">
        <v>358</v>
      </c>
      <c r="E864" s="238" t="s">
        <v>505</v>
      </c>
      <c r="F864" s="239" t="s">
        <v>3895</v>
      </c>
      <c r="G864" s="237"/>
      <c r="H864" s="240">
        <v>4.09</v>
      </c>
      <c r="I864" s="241"/>
      <c r="J864" s="237"/>
      <c r="K864" s="237"/>
      <c r="L864" s="242"/>
      <c r="M864" s="243"/>
      <c r="N864" s="244"/>
      <c r="O864" s="244"/>
      <c r="P864" s="244"/>
      <c r="Q864" s="244"/>
      <c r="R864" s="244"/>
      <c r="S864" s="244"/>
      <c r="T864" s="245"/>
      <c r="U864" s="13"/>
      <c r="V864" s="13"/>
      <c r="W864" s="13"/>
      <c r="X864" s="13"/>
      <c r="Y864" s="13"/>
      <c r="Z864" s="13"/>
      <c r="AA864" s="13"/>
      <c r="AB864" s="13"/>
      <c r="AC864" s="13"/>
      <c r="AD864" s="13"/>
      <c r="AE864" s="13"/>
      <c r="AT864" s="246" t="s">
        <v>358</v>
      </c>
      <c r="AU864" s="246" t="s">
        <v>82</v>
      </c>
      <c r="AV864" s="13" t="s">
        <v>138</v>
      </c>
      <c r="AW864" s="13" t="s">
        <v>35</v>
      </c>
      <c r="AX864" s="13" t="s">
        <v>74</v>
      </c>
      <c r="AY864" s="246" t="s">
        <v>351</v>
      </c>
    </row>
    <row r="865" spans="1:51" s="13" customFormat="1" ht="12">
      <c r="A865" s="13"/>
      <c r="B865" s="236"/>
      <c r="C865" s="237"/>
      <c r="D865" s="227" t="s">
        <v>358</v>
      </c>
      <c r="E865" s="238" t="s">
        <v>2625</v>
      </c>
      <c r="F865" s="239" t="s">
        <v>3896</v>
      </c>
      <c r="G865" s="237"/>
      <c r="H865" s="240">
        <v>2.97</v>
      </c>
      <c r="I865" s="241"/>
      <c r="J865" s="237"/>
      <c r="K865" s="237"/>
      <c r="L865" s="242"/>
      <c r="M865" s="243"/>
      <c r="N865" s="244"/>
      <c r="O865" s="244"/>
      <c r="P865" s="244"/>
      <c r="Q865" s="244"/>
      <c r="R865" s="244"/>
      <c r="S865" s="244"/>
      <c r="T865" s="245"/>
      <c r="U865" s="13"/>
      <c r="V865" s="13"/>
      <c r="W865" s="13"/>
      <c r="X865" s="13"/>
      <c r="Y865" s="13"/>
      <c r="Z865" s="13"/>
      <c r="AA865" s="13"/>
      <c r="AB865" s="13"/>
      <c r="AC865" s="13"/>
      <c r="AD865" s="13"/>
      <c r="AE865" s="13"/>
      <c r="AT865" s="246" t="s">
        <v>358</v>
      </c>
      <c r="AU865" s="246" t="s">
        <v>82</v>
      </c>
      <c r="AV865" s="13" t="s">
        <v>138</v>
      </c>
      <c r="AW865" s="13" t="s">
        <v>35</v>
      </c>
      <c r="AX865" s="13" t="s">
        <v>74</v>
      </c>
      <c r="AY865" s="246" t="s">
        <v>351</v>
      </c>
    </row>
    <row r="866" spans="1:51" s="13" customFormat="1" ht="12">
      <c r="A866" s="13"/>
      <c r="B866" s="236"/>
      <c r="C866" s="237"/>
      <c r="D866" s="227" t="s">
        <v>358</v>
      </c>
      <c r="E866" s="238" t="s">
        <v>3897</v>
      </c>
      <c r="F866" s="239" t="s">
        <v>3898</v>
      </c>
      <c r="G866" s="237"/>
      <c r="H866" s="240">
        <v>7.06</v>
      </c>
      <c r="I866" s="241"/>
      <c r="J866" s="237"/>
      <c r="K866" s="237"/>
      <c r="L866" s="242"/>
      <c r="M866" s="243"/>
      <c r="N866" s="244"/>
      <c r="O866" s="244"/>
      <c r="P866" s="244"/>
      <c r="Q866" s="244"/>
      <c r="R866" s="244"/>
      <c r="S866" s="244"/>
      <c r="T866" s="245"/>
      <c r="U866" s="13"/>
      <c r="V866" s="13"/>
      <c r="W866" s="13"/>
      <c r="X866" s="13"/>
      <c r="Y866" s="13"/>
      <c r="Z866" s="13"/>
      <c r="AA866" s="13"/>
      <c r="AB866" s="13"/>
      <c r="AC866" s="13"/>
      <c r="AD866" s="13"/>
      <c r="AE866" s="13"/>
      <c r="AT866" s="246" t="s">
        <v>358</v>
      </c>
      <c r="AU866" s="246" t="s">
        <v>82</v>
      </c>
      <c r="AV866" s="13" t="s">
        <v>138</v>
      </c>
      <c r="AW866" s="13" t="s">
        <v>35</v>
      </c>
      <c r="AX866" s="13" t="s">
        <v>82</v>
      </c>
      <c r="AY866" s="246" t="s">
        <v>351</v>
      </c>
    </row>
    <row r="867" spans="1:65" s="2" customFormat="1" ht="21.75" customHeight="1">
      <c r="A867" s="38"/>
      <c r="B867" s="39"/>
      <c r="C867" s="212" t="s">
        <v>507</v>
      </c>
      <c r="D867" s="212" t="s">
        <v>352</v>
      </c>
      <c r="E867" s="213" t="s">
        <v>3899</v>
      </c>
      <c r="F867" s="214" t="s">
        <v>3900</v>
      </c>
      <c r="G867" s="215" t="s">
        <v>612</v>
      </c>
      <c r="H867" s="216">
        <v>9.5</v>
      </c>
      <c r="I867" s="217"/>
      <c r="J867" s="218">
        <f>ROUND(I867*H867,2)</f>
        <v>0</v>
      </c>
      <c r="K867" s="214" t="s">
        <v>28</v>
      </c>
      <c r="L867" s="44"/>
      <c r="M867" s="219" t="s">
        <v>28</v>
      </c>
      <c r="N867" s="220" t="s">
        <v>45</v>
      </c>
      <c r="O867" s="84"/>
      <c r="P867" s="221">
        <f>O867*H867</f>
        <v>0</v>
      </c>
      <c r="Q867" s="221">
        <v>0</v>
      </c>
      <c r="R867" s="221">
        <f>Q867*H867</f>
        <v>0</v>
      </c>
      <c r="S867" s="221">
        <v>0</v>
      </c>
      <c r="T867" s="222">
        <f>S867*H867</f>
        <v>0</v>
      </c>
      <c r="U867" s="38"/>
      <c r="V867" s="38"/>
      <c r="W867" s="38"/>
      <c r="X867" s="38"/>
      <c r="Y867" s="38"/>
      <c r="Z867" s="38"/>
      <c r="AA867" s="38"/>
      <c r="AB867" s="38"/>
      <c r="AC867" s="38"/>
      <c r="AD867" s="38"/>
      <c r="AE867" s="38"/>
      <c r="AR867" s="223" t="s">
        <v>228</v>
      </c>
      <c r="AT867" s="223" t="s">
        <v>352</v>
      </c>
      <c r="AU867" s="223" t="s">
        <v>82</v>
      </c>
      <c r="AY867" s="17" t="s">
        <v>351</v>
      </c>
      <c r="BE867" s="224">
        <f>IF(N867="základní",J867,0)</f>
        <v>0</v>
      </c>
      <c r="BF867" s="224">
        <f>IF(N867="snížená",J867,0)</f>
        <v>0</v>
      </c>
      <c r="BG867" s="224">
        <f>IF(N867="zákl. přenesená",J867,0)</f>
        <v>0</v>
      </c>
      <c r="BH867" s="224">
        <f>IF(N867="sníž. přenesená",J867,0)</f>
        <v>0</v>
      </c>
      <c r="BI867" s="224">
        <f>IF(N867="nulová",J867,0)</f>
        <v>0</v>
      </c>
      <c r="BJ867" s="17" t="s">
        <v>82</v>
      </c>
      <c r="BK867" s="224">
        <f>ROUND(I867*H867,2)</f>
        <v>0</v>
      </c>
      <c r="BL867" s="17" t="s">
        <v>228</v>
      </c>
      <c r="BM867" s="223" t="s">
        <v>3901</v>
      </c>
    </row>
    <row r="868" spans="1:51" s="12" customFormat="1" ht="12">
      <c r="A868" s="12"/>
      <c r="B868" s="225"/>
      <c r="C868" s="226"/>
      <c r="D868" s="227" t="s">
        <v>358</v>
      </c>
      <c r="E868" s="228" t="s">
        <v>28</v>
      </c>
      <c r="F868" s="229" t="s">
        <v>2864</v>
      </c>
      <c r="G868" s="226"/>
      <c r="H868" s="228" t="s">
        <v>28</v>
      </c>
      <c r="I868" s="230"/>
      <c r="J868" s="226"/>
      <c r="K868" s="226"/>
      <c r="L868" s="231"/>
      <c r="M868" s="232"/>
      <c r="N868" s="233"/>
      <c r="O868" s="233"/>
      <c r="P868" s="233"/>
      <c r="Q868" s="233"/>
      <c r="R868" s="233"/>
      <c r="S868" s="233"/>
      <c r="T868" s="234"/>
      <c r="U868" s="12"/>
      <c r="V868" s="12"/>
      <c r="W868" s="12"/>
      <c r="X868" s="12"/>
      <c r="Y868" s="12"/>
      <c r="Z868" s="12"/>
      <c r="AA868" s="12"/>
      <c r="AB868" s="12"/>
      <c r="AC868" s="12"/>
      <c r="AD868" s="12"/>
      <c r="AE868" s="12"/>
      <c r="AT868" s="235" t="s">
        <v>358</v>
      </c>
      <c r="AU868" s="235" t="s">
        <v>82</v>
      </c>
      <c r="AV868" s="12" t="s">
        <v>82</v>
      </c>
      <c r="AW868" s="12" t="s">
        <v>35</v>
      </c>
      <c r="AX868" s="12" t="s">
        <v>74</v>
      </c>
      <c r="AY868" s="235" t="s">
        <v>351</v>
      </c>
    </row>
    <row r="869" spans="1:51" s="13" customFormat="1" ht="12">
      <c r="A869" s="13"/>
      <c r="B869" s="236"/>
      <c r="C869" s="237"/>
      <c r="D869" s="227" t="s">
        <v>358</v>
      </c>
      <c r="E869" s="238" t="s">
        <v>511</v>
      </c>
      <c r="F869" s="239" t="s">
        <v>3902</v>
      </c>
      <c r="G869" s="237"/>
      <c r="H869" s="240">
        <v>5.46</v>
      </c>
      <c r="I869" s="241"/>
      <c r="J869" s="237"/>
      <c r="K869" s="237"/>
      <c r="L869" s="242"/>
      <c r="M869" s="243"/>
      <c r="N869" s="244"/>
      <c r="O869" s="244"/>
      <c r="P869" s="244"/>
      <c r="Q869" s="244"/>
      <c r="R869" s="244"/>
      <c r="S869" s="244"/>
      <c r="T869" s="245"/>
      <c r="U869" s="13"/>
      <c r="V869" s="13"/>
      <c r="W869" s="13"/>
      <c r="X869" s="13"/>
      <c r="Y869" s="13"/>
      <c r="Z869" s="13"/>
      <c r="AA869" s="13"/>
      <c r="AB869" s="13"/>
      <c r="AC869" s="13"/>
      <c r="AD869" s="13"/>
      <c r="AE869" s="13"/>
      <c r="AT869" s="246" t="s">
        <v>358</v>
      </c>
      <c r="AU869" s="246" t="s">
        <v>82</v>
      </c>
      <c r="AV869" s="13" t="s">
        <v>138</v>
      </c>
      <c r="AW869" s="13" t="s">
        <v>35</v>
      </c>
      <c r="AX869" s="13" t="s">
        <v>74</v>
      </c>
      <c r="AY869" s="246" t="s">
        <v>351</v>
      </c>
    </row>
    <row r="870" spans="1:51" s="13" customFormat="1" ht="12">
      <c r="A870" s="13"/>
      <c r="B870" s="236"/>
      <c r="C870" s="237"/>
      <c r="D870" s="227" t="s">
        <v>358</v>
      </c>
      <c r="E870" s="238" t="s">
        <v>2627</v>
      </c>
      <c r="F870" s="239" t="s">
        <v>3903</v>
      </c>
      <c r="G870" s="237"/>
      <c r="H870" s="240">
        <v>4.04</v>
      </c>
      <c r="I870" s="241"/>
      <c r="J870" s="237"/>
      <c r="K870" s="237"/>
      <c r="L870" s="242"/>
      <c r="M870" s="243"/>
      <c r="N870" s="244"/>
      <c r="O870" s="244"/>
      <c r="P870" s="244"/>
      <c r="Q870" s="244"/>
      <c r="R870" s="244"/>
      <c r="S870" s="244"/>
      <c r="T870" s="245"/>
      <c r="U870" s="13"/>
      <c r="V870" s="13"/>
      <c r="W870" s="13"/>
      <c r="X870" s="13"/>
      <c r="Y870" s="13"/>
      <c r="Z870" s="13"/>
      <c r="AA870" s="13"/>
      <c r="AB870" s="13"/>
      <c r="AC870" s="13"/>
      <c r="AD870" s="13"/>
      <c r="AE870" s="13"/>
      <c r="AT870" s="246" t="s">
        <v>358</v>
      </c>
      <c r="AU870" s="246" t="s">
        <v>82</v>
      </c>
      <c r="AV870" s="13" t="s">
        <v>138</v>
      </c>
      <c r="AW870" s="13" t="s">
        <v>35</v>
      </c>
      <c r="AX870" s="13" t="s">
        <v>74</v>
      </c>
      <c r="AY870" s="246" t="s">
        <v>351</v>
      </c>
    </row>
    <row r="871" spans="1:51" s="13" customFormat="1" ht="12">
      <c r="A871" s="13"/>
      <c r="B871" s="236"/>
      <c r="C871" s="237"/>
      <c r="D871" s="227" t="s">
        <v>358</v>
      </c>
      <c r="E871" s="238" t="s">
        <v>3904</v>
      </c>
      <c r="F871" s="239" t="s">
        <v>3905</v>
      </c>
      <c r="G871" s="237"/>
      <c r="H871" s="240">
        <v>9.5</v>
      </c>
      <c r="I871" s="241"/>
      <c r="J871" s="237"/>
      <c r="K871" s="237"/>
      <c r="L871" s="242"/>
      <c r="M871" s="243"/>
      <c r="N871" s="244"/>
      <c r="O871" s="244"/>
      <c r="P871" s="244"/>
      <c r="Q871" s="244"/>
      <c r="R871" s="244"/>
      <c r="S871" s="244"/>
      <c r="T871" s="245"/>
      <c r="U871" s="13"/>
      <c r="V871" s="13"/>
      <c r="W871" s="13"/>
      <c r="X871" s="13"/>
      <c r="Y871" s="13"/>
      <c r="Z871" s="13"/>
      <c r="AA871" s="13"/>
      <c r="AB871" s="13"/>
      <c r="AC871" s="13"/>
      <c r="AD871" s="13"/>
      <c r="AE871" s="13"/>
      <c r="AT871" s="246" t="s">
        <v>358</v>
      </c>
      <c r="AU871" s="246" t="s">
        <v>82</v>
      </c>
      <c r="AV871" s="13" t="s">
        <v>138</v>
      </c>
      <c r="AW871" s="13" t="s">
        <v>35</v>
      </c>
      <c r="AX871" s="13" t="s">
        <v>82</v>
      </c>
      <c r="AY871" s="246" t="s">
        <v>351</v>
      </c>
    </row>
    <row r="872" spans="1:65" s="2" customFormat="1" ht="21.75" customHeight="1">
      <c r="A872" s="38"/>
      <c r="B872" s="39"/>
      <c r="C872" s="212" t="s">
        <v>513</v>
      </c>
      <c r="D872" s="212" t="s">
        <v>352</v>
      </c>
      <c r="E872" s="213" t="s">
        <v>3906</v>
      </c>
      <c r="F872" s="214" t="s">
        <v>3907</v>
      </c>
      <c r="G872" s="215" t="s">
        <v>612</v>
      </c>
      <c r="H872" s="216">
        <v>2.72</v>
      </c>
      <c r="I872" s="217"/>
      <c r="J872" s="218">
        <f>ROUND(I872*H872,2)</f>
        <v>0</v>
      </c>
      <c r="K872" s="214" t="s">
        <v>28</v>
      </c>
      <c r="L872" s="44"/>
      <c r="M872" s="219" t="s">
        <v>28</v>
      </c>
      <c r="N872" s="220" t="s">
        <v>45</v>
      </c>
      <c r="O872" s="84"/>
      <c r="P872" s="221">
        <f>O872*H872</f>
        <v>0</v>
      </c>
      <c r="Q872" s="221">
        <v>0</v>
      </c>
      <c r="R872" s="221">
        <f>Q872*H872</f>
        <v>0</v>
      </c>
      <c r="S872" s="221">
        <v>0</v>
      </c>
      <c r="T872" s="222">
        <f>S872*H872</f>
        <v>0</v>
      </c>
      <c r="U872" s="38"/>
      <c r="V872" s="38"/>
      <c r="W872" s="38"/>
      <c r="X872" s="38"/>
      <c r="Y872" s="38"/>
      <c r="Z872" s="38"/>
      <c r="AA872" s="38"/>
      <c r="AB872" s="38"/>
      <c r="AC872" s="38"/>
      <c r="AD872" s="38"/>
      <c r="AE872" s="38"/>
      <c r="AR872" s="223" t="s">
        <v>228</v>
      </c>
      <c r="AT872" s="223" t="s">
        <v>352</v>
      </c>
      <c r="AU872" s="223" t="s">
        <v>82</v>
      </c>
      <c r="AY872" s="17" t="s">
        <v>351</v>
      </c>
      <c r="BE872" s="224">
        <f>IF(N872="základní",J872,0)</f>
        <v>0</v>
      </c>
      <c r="BF872" s="224">
        <f>IF(N872="snížená",J872,0)</f>
        <v>0</v>
      </c>
      <c r="BG872" s="224">
        <f>IF(N872="zákl. přenesená",J872,0)</f>
        <v>0</v>
      </c>
      <c r="BH872" s="224">
        <f>IF(N872="sníž. přenesená",J872,0)</f>
        <v>0</v>
      </c>
      <c r="BI872" s="224">
        <f>IF(N872="nulová",J872,0)</f>
        <v>0</v>
      </c>
      <c r="BJ872" s="17" t="s">
        <v>82</v>
      </c>
      <c r="BK872" s="224">
        <f>ROUND(I872*H872,2)</f>
        <v>0</v>
      </c>
      <c r="BL872" s="17" t="s">
        <v>228</v>
      </c>
      <c r="BM872" s="223" t="s">
        <v>3908</v>
      </c>
    </row>
    <row r="873" spans="1:51" s="12" customFormat="1" ht="12">
      <c r="A873" s="12"/>
      <c r="B873" s="225"/>
      <c r="C873" s="226"/>
      <c r="D873" s="227" t="s">
        <v>358</v>
      </c>
      <c r="E873" s="228" t="s">
        <v>28</v>
      </c>
      <c r="F873" s="229" t="s">
        <v>2669</v>
      </c>
      <c r="G873" s="226"/>
      <c r="H873" s="228" t="s">
        <v>28</v>
      </c>
      <c r="I873" s="230"/>
      <c r="J873" s="226"/>
      <c r="K873" s="226"/>
      <c r="L873" s="231"/>
      <c r="M873" s="232"/>
      <c r="N873" s="233"/>
      <c r="O873" s="233"/>
      <c r="P873" s="233"/>
      <c r="Q873" s="233"/>
      <c r="R873" s="233"/>
      <c r="S873" s="233"/>
      <c r="T873" s="234"/>
      <c r="U873" s="12"/>
      <c r="V873" s="12"/>
      <c r="W873" s="12"/>
      <c r="X873" s="12"/>
      <c r="Y873" s="12"/>
      <c r="Z873" s="12"/>
      <c r="AA873" s="12"/>
      <c r="AB873" s="12"/>
      <c r="AC873" s="12"/>
      <c r="AD873" s="12"/>
      <c r="AE873" s="12"/>
      <c r="AT873" s="235" t="s">
        <v>358</v>
      </c>
      <c r="AU873" s="235" t="s">
        <v>82</v>
      </c>
      <c r="AV873" s="12" t="s">
        <v>82</v>
      </c>
      <c r="AW873" s="12" t="s">
        <v>35</v>
      </c>
      <c r="AX873" s="12" t="s">
        <v>74</v>
      </c>
      <c r="AY873" s="235" t="s">
        <v>351</v>
      </c>
    </row>
    <row r="874" spans="1:51" s="13" customFormat="1" ht="12">
      <c r="A874" s="13"/>
      <c r="B874" s="236"/>
      <c r="C874" s="237"/>
      <c r="D874" s="227" t="s">
        <v>358</v>
      </c>
      <c r="E874" s="238" t="s">
        <v>517</v>
      </c>
      <c r="F874" s="239" t="s">
        <v>3909</v>
      </c>
      <c r="G874" s="237"/>
      <c r="H874" s="240">
        <v>2.72</v>
      </c>
      <c r="I874" s="241"/>
      <c r="J874" s="237"/>
      <c r="K874" s="237"/>
      <c r="L874" s="242"/>
      <c r="M874" s="243"/>
      <c r="N874" s="244"/>
      <c r="O874" s="244"/>
      <c r="P874" s="244"/>
      <c r="Q874" s="244"/>
      <c r="R874" s="244"/>
      <c r="S874" s="244"/>
      <c r="T874" s="245"/>
      <c r="U874" s="13"/>
      <c r="V874" s="13"/>
      <c r="W874" s="13"/>
      <c r="X874" s="13"/>
      <c r="Y874" s="13"/>
      <c r="Z874" s="13"/>
      <c r="AA874" s="13"/>
      <c r="AB874" s="13"/>
      <c r="AC874" s="13"/>
      <c r="AD874" s="13"/>
      <c r="AE874" s="13"/>
      <c r="AT874" s="246" t="s">
        <v>358</v>
      </c>
      <c r="AU874" s="246" t="s">
        <v>82</v>
      </c>
      <c r="AV874" s="13" t="s">
        <v>138</v>
      </c>
      <c r="AW874" s="13" t="s">
        <v>35</v>
      </c>
      <c r="AX874" s="13" t="s">
        <v>74</v>
      </c>
      <c r="AY874" s="246" t="s">
        <v>351</v>
      </c>
    </row>
    <row r="875" spans="1:51" s="13" customFormat="1" ht="12">
      <c r="A875" s="13"/>
      <c r="B875" s="236"/>
      <c r="C875" s="237"/>
      <c r="D875" s="227" t="s">
        <v>358</v>
      </c>
      <c r="E875" s="238" t="s">
        <v>3910</v>
      </c>
      <c r="F875" s="239" t="s">
        <v>3911</v>
      </c>
      <c r="G875" s="237"/>
      <c r="H875" s="240">
        <v>2.72</v>
      </c>
      <c r="I875" s="241"/>
      <c r="J875" s="237"/>
      <c r="K875" s="237"/>
      <c r="L875" s="242"/>
      <c r="M875" s="243"/>
      <c r="N875" s="244"/>
      <c r="O875" s="244"/>
      <c r="P875" s="244"/>
      <c r="Q875" s="244"/>
      <c r="R875" s="244"/>
      <c r="S875" s="244"/>
      <c r="T875" s="245"/>
      <c r="U875" s="13"/>
      <c r="V875" s="13"/>
      <c r="W875" s="13"/>
      <c r="X875" s="13"/>
      <c r="Y875" s="13"/>
      <c r="Z875" s="13"/>
      <c r="AA875" s="13"/>
      <c r="AB875" s="13"/>
      <c r="AC875" s="13"/>
      <c r="AD875" s="13"/>
      <c r="AE875" s="13"/>
      <c r="AT875" s="246" t="s">
        <v>358</v>
      </c>
      <c r="AU875" s="246" t="s">
        <v>82</v>
      </c>
      <c r="AV875" s="13" t="s">
        <v>138</v>
      </c>
      <c r="AW875" s="13" t="s">
        <v>35</v>
      </c>
      <c r="AX875" s="13" t="s">
        <v>82</v>
      </c>
      <c r="AY875" s="246" t="s">
        <v>351</v>
      </c>
    </row>
    <row r="876" spans="1:65" s="2" customFormat="1" ht="21.75" customHeight="1">
      <c r="A876" s="38"/>
      <c r="B876" s="39"/>
      <c r="C876" s="212" t="s">
        <v>519</v>
      </c>
      <c r="D876" s="212" t="s">
        <v>352</v>
      </c>
      <c r="E876" s="213" t="s">
        <v>3912</v>
      </c>
      <c r="F876" s="214" t="s">
        <v>3913</v>
      </c>
      <c r="G876" s="215" t="s">
        <v>612</v>
      </c>
      <c r="H876" s="216">
        <v>3.6</v>
      </c>
      <c r="I876" s="217"/>
      <c r="J876" s="218">
        <f>ROUND(I876*H876,2)</f>
        <v>0</v>
      </c>
      <c r="K876" s="214" t="s">
        <v>28</v>
      </c>
      <c r="L876" s="44"/>
      <c r="M876" s="219" t="s">
        <v>28</v>
      </c>
      <c r="N876" s="220" t="s">
        <v>45</v>
      </c>
      <c r="O876" s="84"/>
      <c r="P876" s="221">
        <f>O876*H876</f>
        <v>0</v>
      </c>
      <c r="Q876" s="221">
        <v>0</v>
      </c>
      <c r="R876" s="221">
        <f>Q876*H876</f>
        <v>0</v>
      </c>
      <c r="S876" s="221">
        <v>0</v>
      </c>
      <c r="T876" s="222">
        <f>S876*H876</f>
        <v>0</v>
      </c>
      <c r="U876" s="38"/>
      <c r="V876" s="38"/>
      <c r="W876" s="38"/>
      <c r="X876" s="38"/>
      <c r="Y876" s="38"/>
      <c r="Z876" s="38"/>
      <c r="AA876" s="38"/>
      <c r="AB876" s="38"/>
      <c r="AC876" s="38"/>
      <c r="AD876" s="38"/>
      <c r="AE876" s="38"/>
      <c r="AR876" s="223" t="s">
        <v>228</v>
      </c>
      <c r="AT876" s="223" t="s">
        <v>352</v>
      </c>
      <c r="AU876" s="223" t="s">
        <v>82</v>
      </c>
      <c r="AY876" s="17" t="s">
        <v>351</v>
      </c>
      <c r="BE876" s="224">
        <f>IF(N876="základní",J876,0)</f>
        <v>0</v>
      </c>
      <c r="BF876" s="224">
        <f>IF(N876="snížená",J876,0)</f>
        <v>0</v>
      </c>
      <c r="BG876" s="224">
        <f>IF(N876="zákl. přenesená",J876,0)</f>
        <v>0</v>
      </c>
      <c r="BH876" s="224">
        <f>IF(N876="sníž. přenesená",J876,0)</f>
        <v>0</v>
      </c>
      <c r="BI876" s="224">
        <f>IF(N876="nulová",J876,0)</f>
        <v>0</v>
      </c>
      <c r="BJ876" s="17" t="s">
        <v>82</v>
      </c>
      <c r="BK876" s="224">
        <f>ROUND(I876*H876,2)</f>
        <v>0</v>
      </c>
      <c r="BL876" s="17" t="s">
        <v>228</v>
      </c>
      <c r="BM876" s="223" t="s">
        <v>3914</v>
      </c>
    </row>
    <row r="877" spans="1:51" s="12" customFormat="1" ht="12">
      <c r="A877" s="12"/>
      <c r="B877" s="225"/>
      <c r="C877" s="226"/>
      <c r="D877" s="227" t="s">
        <v>358</v>
      </c>
      <c r="E877" s="228" t="s">
        <v>28</v>
      </c>
      <c r="F877" s="229" t="s">
        <v>2669</v>
      </c>
      <c r="G877" s="226"/>
      <c r="H877" s="228" t="s">
        <v>28</v>
      </c>
      <c r="I877" s="230"/>
      <c r="J877" s="226"/>
      <c r="K877" s="226"/>
      <c r="L877" s="231"/>
      <c r="M877" s="232"/>
      <c r="N877" s="233"/>
      <c r="O877" s="233"/>
      <c r="P877" s="233"/>
      <c r="Q877" s="233"/>
      <c r="R877" s="233"/>
      <c r="S877" s="233"/>
      <c r="T877" s="234"/>
      <c r="U877" s="12"/>
      <c r="V877" s="12"/>
      <c r="W877" s="12"/>
      <c r="X877" s="12"/>
      <c r="Y877" s="12"/>
      <c r="Z877" s="12"/>
      <c r="AA877" s="12"/>
      <c r="AB877" s="12"/>
      <c r="AC877" s="12"/>
      <c r="AD877" s="12"/>
      <c r="AE877" s="12"/>
      <c r="AT877" s="235" t="s">
        <v>358</v>
      </c>
      <c r="AU877" s="235" t="s">
        <v>82</v>
      </c>
      <c r="AV877" s="12" t="s">
        <v>82</v>
      </c>
      <c r="AW877" s="12" t="s">
        <v>35</v>
      </c>
      <c r="AX877" s="12" t="s">
        <v>74</v>
      </c>
      <c r="AY877" s="235" t="s">
        <v>351</v>
      </c>
    </row>
    <row r="878" spans="1:51" s="13" customFormat="1" ht="12">
      <c r="A878" s="13"/>
      <c r="B878" s="236"/>
      <c r="C878" s="237"/>
      <c r="D878" s="227" t="s">
        <v>358</v>
      </c>
      <c r="E878" s="238" t="s">
        <v>523</v>
      </c>
      <c r="F878" s="239" t="s">
        <v>3915</v>
      </c>
      <c r="G878" s="237"/>
      <c r="H878" s="240">
        <v>0.4</v>
      </c>
      <c r="I878" s="241"/>
      <c r="J878" s="237"/>
      <c r="K878" s="237"/>
      <c r="L878" s="242"/>
      <c r="M878" s="243"/>
      <c r="N878" s="244"/>
      <c r="O878" s="244"/>
      <c r="P878" s="244"/>
      <c r="Q878" s="244"/>
      <c r="R878" s="244"/>
      <c r="S878" s="244"/>
      <c r="T878" s="245"/>
      <c r="U878" s="13"/>
      <c r="V878" s="13"/>
      <c r="W878" s="13"/>
      <c r="X878" s="13"/>
      <c r="Y878" s="13"/>
      <c r="Z878" s="13"/>
      <c r="AA878" s="13"/>
      <c r="AB878" s="13"/>
      <c r="AC878" s="13"/>
      <c r="AD878" s="13"/>
      <c r="AE878" s="13"/>
      <c r="AT878" s="246" t="s">
        <v>358</v>
      </c>
      <c r="AU878" s="246" t="s">
        <v>82</v>
      </c>
      <c r="AV878" s="13" t="s">
        <v>138</v>
      </c>
      <c r="AW878" s="13" t="s">
        <v>35</v>
      </c>
      <c r="AX878" s="13" t="s">
        <v>74</v>
      </c>
      <c r="AY878" s="246" t="s">
        <v>351</v>
      </c>
    </row>
    <row r="879" spans="1:51" s="13" customFormat="1" ht="12">
      <c r="A879" s="13"/>
      <c r="B879" s="236"/>
      <c r="C879" s="237"/>
      <c r="D879" s="227" t="s">
        <v>358</v>
      </c>
      <c r="E879" s="238" t="s">
        <v>2629</v>
      </c>
      <c r="F879" s="239" t="s">
        <v>3916</v>
      </c>
      <c r="G879" s="237"/>
      <c r="H879" s="240">
        <v>3.2</v>
      </c>
      <c r="I879" s="241"/>
      <c r="J879" s="237"/>
      <c r="K879" s="237"/>
      <c r="L879" s="242"/>
      <c r="M879" s="243"/>
      <c r="N879" s="244"/>
      <c r="O879" s="244"/>
      <c r="P879" s="244"/>
      <c r="Q879" s="244"/>
      <c r="R879" s="244"/>
      <c r="S879" s="244"/>
      <c r="T879" s="245"/>
      <c r="U879" s="13"/>
      <c r="V879" s="13"/>
      <c r="W879" s="13"/>
      <c r="X879" s="13"/>
      <c r="Y879" s="13"/>
      <c r="Z879" s="13"/>
      <c r="AA879" s="13"/>
      <c r="AB879" s="13"/>
      <c r="AC879" s="13"/>
      <c r="AD879" s="13"/>
      <c r="AE879" s="13"/>
      <c r="AT879" s="246" t="s">
        <v>358</v>
      </c>
      <c r="AU879" s="246" t="s">
        <v>82</v>
      </c>
      <c r="AV879" s="13" t="s">
        <v>138</v>
      </c>
      <c r="AW879" s="13" t="s">
        <v>35</v>
      </c>
      <c r="AX879" s="13" t="s">
        <v>74</v>
      </c>
      <c r="AY879" s="246" t="s">
        <v>351</v>
      </c>
    </row>
    <row r="880" spans="1:51" s="13" customFormat="1" ht="12">
      <c r="A880" s="13"/>
      <c r="B880" s="236"/>
      <c r="C880" s="237"/>
      <c r="D880" s="227" t="s">
        <v>358</v>
      </c>
      <c r="E880" s="238" t="s">
        <v>3917</v>
      </c>
      <c r="F880" s="239" t="s">
        <v>3918</v>
      </c>
      <c r="G880" s="237"/>
      <c r="H880" s="240">
        <v>3.6</v>
      </c>
      <c r="I880" s="241"/>
      <c r="J880" s="237"/>
      <c r="K880" s="237"/>
      <c r="L880" s="242"/>
      <c r="M880" s="243"/>
      <c r="N880" s="244"/>
      <c r="O880" s="244"/>
      <c r="P880" s="244"/>
      <c r="Q880" s="244"/>
      <c r="R880" s="244"/>
      <c r="S880" s="244"/>
      <c r="T880" s="245"/>
      <c r="U880" s="13"/>
      <c r="V880" s="13"/>
      <c r="W880" s="13"/>
      <c r="X880" s="13"/>
      <c r="Y880" s="13"/>
      <c r="Z880" s="13"/>
      <c r="AA880" s="13"/>
      <c r="AB880" s="13"/>
      <c r="AC880" s="13"/>
      <c r="AD880" s="13"/>
      <c r="AE880" s="13"/>
      <c r="AT880" s="246" t="s">
        <v>358</v>
      </c>
      <c r="AU880" s="246" t="s">
        <v>82</v>
      </c>
      <c r="AV880" s="13" t="s">
        <v>138</v>
      </c>
      <c r="AW880" s="13" t="s">
        <v>35</v>
      </c>
      <c r="AX880" s="13" t="s">
        <v>82</v>
      </c>
      <c r="AY880" s="246" t="s">
        <v>351</v>
      </c>
    </row>
    <row r="881" spans="1:65" s="2" customFormat="1" ht="21.75" customHeight="1">
      <c r="A881" s="38"/>
      <c r="B881" s="39"/>
      <c r="C881" s="212" t="s">
        <v>525</v>
      </c>
      <c r="D881" s="212" t="s">
        <v>352</v>
      </c>
      <c r="E881" s="213" t="s">
        <v>3919</v>
      </c>
      <c r="F881" s="214" t="s">
        <v>3920</v>
      </c>
      <c r="G881" s="215" t="s">
        <v>612</v>
      </c>
      <c r="H881" s="216">
        <v>0.3</v>
      </c>
      <c r="I881" s="217"/>
      <c r="J881" s="218">
        <f>ROUND(I881*H881,2)</f>
        <v>0</v>
      </c>
      <c r="K881" s="214" t="s">
        <v>28</v>
      </c>
      <c r="L881" s="44"/>
      <c r="M881" s="219" t="s">
        <v>28</v>
      </c>
      <c r="N881" s="220" t="s">
        <v>45</v>
      </c>
      <c r="O881" s="84"/>
      <c r="P881" s="221">
        <f>O881*H881</f>
        <v>0</v>
      </c>
      <c r="Q881" s="221">
        <v>0.01</v>
      </c>
      <c r="R881" s="221">
        <f>Q881*H881</f>
        <v>0.003</v>
      </c>
      <c r="S881" s="221">
        <v>0</v>
      </c>
      <c r="T881" s="222">
        <f>S881*H881</f>
        <v>0</v>
      </c>
      <c r="U881" s="38"/>
      <c r="V881" s="38"/>
      <c r="W881" s="38"/>
      <c r="X881" s="38"/>
      <c r="Y881" s="38"/>
      <c r="Z881" s="38"/>
      <c r="AA881" s="38"/>
      <c r="AB881" s="38"/>
      <c r="AC881" s="38"/>
      <c r="AD881" s="38"/>
      <c r="AE881" s="38"/>
      <c r="AR881" s="223" t="s">
        <v>228</v>
      </c>
      <c r="AT881" s="223" t="s">
        <v>352</v>
      </c>
      <c r="AU881" s="223" t="s">
        <v>82</v>
      </c>
      <c r="AY881" s="17" t="s">
        <v>351</v>
      </c>
      <c r="BE881" s="224">
        <f>IF(N881="základní",J881,0)</f>
        <v>0</v>
      </c>
      <c r="BF881" s="224">
        <f>IF(N881="snížená",J881,0)</f>
        <v>0</v>
      </c>
      <c r="BG881" s="224">
        <f>IF(N881="zákl. přenesená",J881,0)</f>
        <v>0</v>
      </c>
      <c r="BH881" s="224">
        <f>IF(N881="sníž. přenesená",J881,0)</f>
        <v>0</v>
      </c>
      <c r="BI881" s="224">
        <f>IF(N881="nulová",J881,0)</f>
        <v>0</v>
      </c>
      <c r="BJ881" s="17" t="s">
        <v>82</v>
      </c>
      <c r="BK881" s="224">
        <f>ROUND(I881*H881,2)</f>
        <v>0</v>
      </c>
      <c r="BL881" s="17" t="s">
        <v>228</v>
      </c>
      <c r="BM881" s="223" t="s">
        <v>3921</v>
      </c>
    </row>
    <row r="882" spans="1:51" s="12" customFormat="1" ht="12">
      <c r="A882" s="12"/>
      <c r="B882" s="225"/>
      <c r="C882" s="226"/>
      <c r="D882" s="227" t="s">
        <v>358</v>
      </c>
      <c r="E882" s="228" t="s">
        <v>28</v>
      </c>
      <c r="F882" s="229" t="s">
        <v>2669</v>
      </c>
      <c r="G882" s="226"/>
      <c r="H882" s="228" t="s">
        <v>28</v>
      </c>
      <c r="I882" s="230"/>
      <c r="J882" s="226"/>
      <c r="K882" s="226"/>
      <c r="L882" s="231"/>
      <c r="M882" s="232"/>
      <c r="N882" s="233"/>
      <c r="O882" s="233"/>
      <c r="P882" s="233"/>
      <c r="Q882" s="233"/>
      <c r="R882" s="233"/>
      <c r="S882" s="233"/>
      <c r="T882" s="234"/>
      <c r="U882" s="12"/>
      <c r="V882" s="12"/>
      <c r="W882" s="12"/>
      <c r="X882" s="12"/>
      <c r="Y882" s="12"/>
      <c r="Z882" s="12"/>
      <c r="AA882" s="12"/>
      <c r="AB882" s="12"/>
      <c r="AC882" s="12"/>
      <c r="AD882" s="12"/>
      <c r="AE882" s="12"/>
      <c r="AT882" s="235" t="s">
        <v>358</v>
      </c>
      <c r="AU882" s="235" t="s">
        <v>82</v>
      </c>
      <c r="AV882" s="12" t="s">
        <v>82</v>
      </c>
      <c r="AW882" s="12" t="s">
        <v>35</v>
      </c>
      <c r="AX882" s="12" t="s">
        <v>74</v>
      </c>
      <c r="AY882" s="235" t="s">
        <v>351</v>
      </c>
    </row>
    <row r="883" spans="1:51" s="13" customFormat="1" ht="12">
      <c r="A883" s="13"/>
      <c r="B883" s="236"/>
      <c r="C883" s="237"/>
      <c r="D883" s="227" t="s">
        <v>358</v>
      </c>
      <c r="E883" s="238" t="s">
        <v>529</v>
      </c>
      <c r="F883" s="239" t="s">
        <v>3922</v>
      </c>
      <c r="G883" s="237"/>
      <c r="H883" s="240">
        <v>0.3</v>
      </c>
      <c r="I883" s="241"/>
      <c r="J883" s="237"/>
      <c r="K883" s="237"/>
      <c r="L883" s="242"/>
      <c r="M883" s="243"/>
      <c r="N883" s="244"/>
      <c r="O883" s="244"/>
      <c r="P883" s="244"/>
      <c r="Q883" s="244"/>
      <c r="R883" s="244"/>
      <c r="S883" s="244"/>
      <c r="T883" s="245"/>
      <c r="U883" s="13"/>
      <c r="V883" s="13"/>
      <c r="W883" s="13"/>
      <c r="X883" s="13"/>
      <c r="Y883" s="13"/>
      <c r="Z883" s="13"/>
      <c r="AA883" s="13"/>
      <c r="AB883" s="13"/>
      <c r="AC883" s="13"/>
      <c r="AD883" s="13"/>
      <c r="AE883" s="13"/>
      <c r="AT883" s="246" t="s">
        <v>358</v>
      </c>
      <c r="AU883" s="246" t="s">
        <v>82</v>
      </c>
      <c r="AV883" s="13" t="s">
        <v>138</v>
      </c>
      <c r="AW883" s="13" t="s">
        <v>35</v>
      </c>
      <c r="AX883" s="13" t="s">
        <v>74</v>
      </c>
      <c r="AY883" s="246" t="s">
        <v>351</v>
      </c>
    </row>
    <row r="884" spans="1:51" s="13" customFormat="1" ht="12">
      <c r="A884" s="13"/>
      <c r="B884" s="236"/>
      <c r="C884" s="237"/>
      <c r="D884" s="227" t="s">
        <v>358</v>
      </c>
      <c r="E884" s="238" t="s">
        <v>3923</v>
      </c>
      <c r="F884" s="239" t="s">
        <v>3924</v>
      </c>
      <c r="G884" s="237"/>
      <c r="H884" s="240">
        <v>0.3</v>
      </c>
      <c r="I884" s="241"/>
      <c r="J884" s="237"/>
      <c r="K884" s="237"/>
      <c r="L884" s="242"/>
      <c r="M884" s="243"/>
      <c r="N884" s="244"/>
      <c r="O884" s="244"/>
      <c r="P884" s="244"/>
      <c r="Q884" s="244"/>
      <c r="R884" s="244"/>
      <c r="S884" s="244"/>
      <c r="T884" s="245"/>
      <c r="U884" s="13"/>
      <c r="V884" s="13"/>
      <c r="W884" s="13"/>
      <c r="X884" s="13"/>
      <c r="Y884" s="13"/>
      <c r="Z884" s="13"/>
      <c r="AA884" s="13"/>
      <c r="AB884" s="13"/>
      <c r="AC884" s="13"/>
      <c r="AD884" s="13"/>
      <c r="AE884" s="13"/>
      <c r="AT884" s="246" t="s">
        <v>358</v>
      </c>
      <c r="AU884" s="246" t="s">
        <v>82</v>
      </c>
      <c r="AV884" s="13" t="s">
        <v>138</v>
      </c>
      <c r="AW884" s="13" t="s">
        <v>35</v>
      </c>
      <c r="AX884" s="13" t="s">
        <v>82</v>
      </c>
      <c r="AY884" s="246" t="s">
        <v>351</v>
      </c>
    </row>
    <row r="885" spans="1:63" s="11" customFormat="1" ht="25.9" customHeight="1">
      <c r="A885" s="11"/>
      <c r="B885" s="198"/>
      <c r="C885" s="199"/>
      <c r="D885" s="200" t="s">
        <v>73</v>
      </c>
      <c r="E885" s="201" t="s">
        <v>1016</v>
      </c>
      <c r="F885" s="201" t="s">
        <v>3925</v>
      </c>
      <c r="G885" s="199"/>
      <c r="H885" s="199"/>
      <c r="I885" s="202"/>
      <c r="J885" s="203">
        <f>BK885</f>
        <v>0</v>
      </c>
      <c r="K885" s="199"/>
      <c r="L885" s="204"/>
      <c r="M885" s="205"/>
      <c r="N885" s="206"/>
      <c r="O885" s="206"/>
      <c r="P885" s="207">
        <f>SUM(P886:P889)</f>
        <v>0</v>
      </c>
      <c r="Q885" s="206"/>
      <c r="R885" s="207">
        <f>SUM(R886:R889)</f>
        <v>0</v>
      </c>
      <c r="S885" s="206"/>
      <c r="T885" s="208">
        <f>SUM(T886:T889)</f>
        <v>0</v>
      </c>
      <c r="U885" s="11"/>
      <c r="V885" s="11"/>
      <c r="W885" s="11"/>
      <c r="X885" s="11"/>
      <c r="Y885" s="11"/>
      <c r="Z885" s="11"/>
      <c r="AA885" s="11"/>
      <c r="AB885" s="11"/>
      <c r="AC885" s="11"/>
      <c r="AD885" s="11"/>
      <c r="AE885" s="11"/>
      <c r="AR885" s="209" t="s">
        <v>228</v>
      </c>
      <c r="AT885" s="210" t="s">
        <v>73</v>
      </c>
      <c r="AU885" s="210" t="s">
        <v>74</v>
      </c>
      <c r="AY885" s="209" t="s">
        <v>351</v>
      </c>
      <c r="BK885" s="211">
        <f>SUM(BK886:BK889)</f>
        <v>0</v>
      </c>
    </row>
    <row r="886" spans="1:65" s="2" customFormat="1" ht="21.75" customHeight="1">
      <c r="A886" s="38"/>
      <c r="B886" s="39"/>
      <c r="C886" s="212" t="s">
        <v>531</v>
      </c>
      <c r="D886" s="212" t="s">
        <v>352</v>
      </c>
      <c r="E886" s="213" t="s">
        <v>3926</v>
      </c>
      <c r="F886" s="214" t="s">
        <v>3927</v>
      </c>
      <c r="G886" s="215" t="s">
        <v>540</v>
      </c>
      <c r="H886" s="216">
        <v>0.608</v>
      </c>
      <c r="I886" s="217"/>
      <c r="J886" s="218">
        <f>ROUND(I886*H886,2)</f>
        <v>0</v>
      </c>
      <c r="K886" s="214" t="s">
        <v>28</v>
      </c>
      <c r="L886" s="44"/>
      <c r="M886" s="219" t="s">
        <v>28</v>
      </c>
      <c r="N886" s="220" t="s">
        <v>45</v>
      </c>
      <c r="O886" s="84"/>
      <c r="P886" s="221">
        <f>O886*H886</f>
        <v>0</v>
      </c>
      <c r="Q886" s="221">
        <v>0</v>
      </c>
      <c r="R886" s="221">
        <f>Q886*H886</f>
        <v>0</v>
      </c>
      <c r="S886" s="221">
        <v>0</v>
      </c>
      <c r="T886" s="222">
        <f>S886*H886</f>
        <v>0</v>
      </c>
      <c r="U886" s="38"/>
      <c r="V886" s="38"/>
      <c r="W886" s="38"/>
      <c r="X886" s="38"/>
      <c r="Y886" s="38"/>
      <c r="Z886" s="38"/>
      <c r="AA886" s="38"/>
      <c r="AB886" s="38"/>
      <c r="AC886" s="38"/>
      <c r="AD886" s="38"/>
      <c r="AE886" s="38"/>
      <c r="AR886" s="223" t="s">
        <v>228</v>
      </c>
      <c r="AT886" s="223" t="s">
        <v>352</v>
      </c>
      <c r="AU886" s="223" t="s">
        <v>82</v>
      </c>
      <c r="AY886" s="17" t="s">
        <v>351</v>
      </c>
      <c r="BE886" s="224">
        <f>IF(N886="základní",J886,0)</f>
        <v>0</v>
      </c>
      <c r="BF886" s="224">
        <f>IF(N886="snížená",J886,0)</f>
        <v>0</v>
      </c>
      <c r="BG886" s="224">
        <f>IF(N886="zákl. přenesená",J886,0)</f>
        <v>0</v>
      </c>
      <c r="BH886" s="224">
        <f>IF(N886="sníž. přenesená",J886,0)</f>
        <v>0</v>
      </c>
      <c r="BI886" s="224">
        <f>IF(N886="nulová",J886,0)</f>
        <v>0</v>
      </c>
      <c r="BJ886" s="17" t="s">
        <v>82</v>
      </c>
      <c r="BK886" s="224">
        <f>ROUND(I886*H886,2)</f>
        <v>0</v>
      </c>
      <c r="BL886" s="17" t="s">
        <v>228</v>
      </c>
      <c r="BM886" s="223" t="s">
        <v>3928</v>
      </c>
    </row>
    <row r="887" spans="1:65" s="2" customFormat="1" ht="21.75" customHeight="1">
      <c r="A887" s="38"/>
      <c r="B887" s="39"/>
      <c r="C887" s="212" t="s">
        <v>537</v>
      </c>
      <c r="D887" s="212" t="s">
        <v>352</v>
      </c>
      <c r="E887" s="213" t="s">
        <v>2476</v>
      </c>
      <c r="F887" s="214" t="s">
        <v>3929</v>
      </c>
      <c r="G887" s="215" t="s">
        <v>540</v>
      </c>
      <c r="H887" s="216">
        <v>0.608</v>
      </c>
      <c r="I887" s="217"/>
      <c r="J887" s="218">
        <f>ROUND(I887*H887,2)</f>
        <v>0</v>
      </c>
      <c r="K887" s="214" t="s">
        <v>28</v>
      </c>
      <c r="L887" s="44"/>
      <c r="M887" s="219" t="s">
        <v>28</v>
      </c>
      <c r="N887" s="220" t="s">
        <v>45</v>
      </c>
      <c r="O887" s="84"/>
      <c r="P887" s="221">
        <f>O887*H887</f>
        <v>0</v>
      </c>
      <c r="Q887" s="221">
        <v>0</v>
      </c>
      <c r="R887" s="221">
        <f>Q887*H887</f>
        <v>0</v>
      </c>
      <c r="S887" s="221">
        <v>0</v>
      </c>
      <c r="T887" s="222">
        <f>S887*H887</f>
        <v>0</v>
      </c>
      <c r="U887" s="38"/>
      <c r="V887" s="38"/>
      <c r="W887" s="38"/>
      <c r="X887" s="38"/>
      <c r="Y887" s="38"/>
      <c r="Z887" s="38"/>
      <c r="AA887" s="38"/>
      <c r="AB887" s="38"/>
      <c r="AC887" s="38"/>
      <c r="AD887" s="38"/>
      <c r="AE887" s="38"/>
      <c r="AR887" s="223" t="s">
        <v>228</v>
      </c>
      <c r="AT887" s="223" t="s">
        <v>352</v>
      </c>
      <c r="AU887" s="223" t="s">
        <v>82</v>
      </c>
      <c r="AY887" s="17" t="s">
        <v>351</v>
      </c>
      <c r="BE887" s="224">
        <f>IF(N887="základní",J887,0)</f>
        <v>0</v>
      </c>
      <c r="BF887" s="224">
        <f>IF(N887="snížená",J887,0)</f>
        <v>0</v>
      </c>
      <c r="BG887" s="224">
        <f>IF(N887="zákl. přenesená",J887,0)</f>
        <v>0</v>
      </c>
      <c r="BH887" s="224">
        <f>IF(N887="sníž. přenesená",J887,0)</f>
        <v>0</v>
      </c>
      <c r="BI887" s="224">
        <f>IF(N887="nulová",J887,0)</f>
        <v>0</v>
      </c>
      <c r="BJ887" s="17" t="s">
        <v>82</v>
      </c>
      <c r="BK887" s="224">
        <f>ROUND(I887*H887,2)</f>
        <v>0</v>
      </c>
      <c r="BL887" s="17" t="s">
        <v>228</v>
      </c>
      <c r="BM887" s="223" t="s">
        <v>3930</v>
      </c>
    </row>
    <row r="888" spans="1:65" s="2" customFormat="1" ht="21.75" customHeight="1">
      <c r="A888" s="38"/>
      <c r="B888" s="39"/>
      <c r="C888" s="212" t="s">
        <v>547</v>
      </c>
      <c r="D888" s="212" t="s">
        <v>352</v>
      </c>
      <c r="E888" s="213" t="s">
        <v>3931</v>
      </c>
      <c r="F888" s="214" t="s">
        <v>3932</v>
      </c>
      <c r="G888" s="215" t="s">
        <v>540</v>
      </c>
      <c r="H888" s="216">
        <v>0.608</v>
      </c>
      <c r="I888" s="217"/>
      <c r="J888" s="218">
        <f>ROUND(I888*H888,2)</f>
        <v>0</v>
      </c>
      <c r="K888" s="214" t="s">
        <v>28</v>
      </c>
      <c r="L888" s="44"/>
      <c r="M888" s="219" t="s">
        <v>28</v>
      </c>
      <c r="N888" s="220" t="s">
        <v>45</v>
      </c>
      <c r="O888" s="84"/>
      <c r="P888" s="221">
        <f>O888*H888</f>
        <v>0</v>
      </c>
      <c r="Q888" s="221">
        <v>0</v>
      </c>
      <c r="R888" s="221">
        <f>Q888*H888</f>
        <v>0</v>
      </c>
      <c r="S888" s="221">
        <v>0</v>
      </c>
      <c r="T888" s="222">
        <f>S888*H888</f>
        <v>0</v>
      </c>
      <c r="U888" s="38"/>
      <c r="V888" s="38"/>
      <c r="W888" s="38"/>
      <c r="X888" s="38"/>
      <c r="Y888" s="38"/>
      <c r="Z888" s="38"/>
      <c r="AA888" s="38"/>
      <c r="AB888" s="38"/>
      <c r="AC888" s="38"/>
      <c r="AD888" s="38"/>
      <c r="AE888" s="38"/>
      <c r="AR888" s="223" t="s">
        <v>228</v>
      </c>
      <c r="AT888" s="223" t="s">
        <v>352</v>
      </c>
      <c r="AU888" s="223" t="s">
        <v>82</v>
      </c>
      <c r="AY888" s="17" t="s">
        <v>351</v>
      </c>
      <c r="BE888" s="224">
        <f>IF(N888="základní",J888,0)</f>
        <v>0</v>
      </c>
      <c r="BF888" s="224">
        <f>IF(N888="snížená",J888,0)</f>
        <v>0</v>
      </c>
      <c r="BG888" s="224">
        <f>IF(N888="zákl. přenesená",J888,0)</f>
        <v>0</v>
      </c>
      <c r="BH888" s="224">
        <f>IF(N888="sníž. přenesená",J888,0)</f>
        <v>0</v>
      </c>
      <c r="BI888" s="224">
        <f>IF(N888="nulová",J888,0)</f>
        <v>0</v>
      </c>
      <c r="BJ888" s="17" t="s">
        <v>82</v>
      </c>
      <c r="BK888" s="224">
        <f>ROUND(I888*H888,2)</f>
        <v>0</v>
      </c>
      <c r="BL888" s="17" t="s">
        <v>228</v>
      </c>
      <c r="BM888" s="223" t="s">
        <v>3933</v>
      </c>
    </row>
    <row r="889" spans="1:65" s="2" customFormat="1" ht="21.75" customHeight="1">
      <c r="A889" s="38"/>
      <c r="B889" s="39"/>
      <c r="C889" s="212" t="s">
        <v>557</v>
      </c>
      <c r="D889" s="212" t="s">
        <v>352</v>
      </c>
      <c r="E889" s="213" t="s">
        <v>3934</v>
      </c>
      <c r="F889" s="214" t="s">
        <v>3935</v>
      </c>
      <c r="G889" s="215" t="s">
        <v>540</v>
      </c>
      <c r="H889" s="216">
        <v>6.499</v>
      </c>
      <c r="I889" s="217"/>
      <c r="J889" s="218">
        <f>ROUND(I889*H889,2)</f>
        <v>0</v>
      </c>
      <c r="K889" s="214" t="s">
        <v>28</v>
      </c>
      <c r="L889" s="44"/>
      <c r="M889" s="257" t="s">
        <v>28</v>
      </c>
      <c r="N889" s="258" t="s">
        <v>45</v>
      </c>
      <c r="O889" s="259"/>
      <c r="P889" s="260">
        <f>O889*H889</f>
        <v>0</v>
      </c>
      <c r="Q889" s="260">
        <v>0</v>
      </c>
      <c r="R889" s="260">
        <f>Q889*H889</f>
        <v>0</v>
      </c>
      <c r="S889" s="260">
        <v>0</v>
      </c>
      <c r="T889" s="261">
        <f>S889*H889</f>
        <v>0</v>
      </c>
      <c r="U889" s="38"/>
      <c r="V889" s="38"/>
      <c r="W889" s="38"/>
      <c r="X889" s="38"/>
      <c r="Y889" s="38"/>
      <c r="Z889" s="38"/>
      <c r="AA889" s="38"/>
      <c r="AB889" s="38"/>
      <c r="AC889" s="38"/>
      <c r="AD889" s="38"/>
      <c r="AE889" s="38"/>
      <c r="AR889" s="223" t="s">
        <v>228</v>
      </c>
      <c r="AT889" s="223" t="s">
        <v>352</v>
      </c>
      <c r="AU889" s="223" t="s">
        <v>82</v>
      </c>
      <c r="AY889" s="17" t="s">
        <v>351</v>
      </c>
      <c r="BE889" s="224">
        <f>IF(N889="základní",J889,0)</f>
        <v>0</v>
      </c>
      <c r="BF889" s="224">
        <f>IF(N889="snížená",J889,0)</f>
        <v>0</v>
      </c>
      <c r="BG889" s="224">
        <f>IF(N889="zákl. přenesená",J889,0)</f>
        <v>0</v>
      </c>
      <c r="BH889" s="224">
        <f>IF(N889="sníž. přenesená",J889,0)</f>
        <v>0</v>
      </c>
      <c r="BI889" s="224">
        <f>IF(N889="nulová",J889,0)</f>
        <v>0</v>
      </c>
      <c r="BJ889" s="17" t="s">
        <v>82</v>
      </c>
      <c r="BK889" s="224">
        <f>ROUND(I889*H889,2)</f>
        <v>0</v>
      </c>
      <c r="BL889" s="17" t="s">
        <v>228</v>
      </c>
      <c r="BM889" s="223" t="s">
        <v>3936</v>
      </c>
    </row>
    <row r="890" spans="1:31" s="2" customFormat="1" ht="6.95" customHeight="1">
      <c r="A890" s="38"/>
      <c r="B890" s="59"/>
      <c r="C890" s="60"/>
      <c r="D890" s="60"/>
      <c r="E890" s="60"/>
      <c r="F890" s="60"/>
      <c r="G890" s="60"/>
      <c r="H890" s="60"/>
      <c r="I890" s="168"/>
      <c r="J890" s="60"/>
      <c r="K890" s="60"/>
      <c r="L890" s="44"/>
      <c r="M890" s="38"/>
      <c r="O890" s="38"/>
      <c r="P890" s="38"/>
      <c r="Q890" s="38"/>
      <c r="R890" s="38"/>
      <c r="S890" s="38"/>
      <c r="T890" s="38"/>
      <c r="U890" s="38"/>
      <c r="V890" s="38"/>
      <c r="W890" s="38"/>
      <c r="X890" s="38"/>
      <c r="Y890" s="38"/>
      <c r="Z890" s="38"/>
      <c r="AA890" s="38"/>
      <c r="AB890" s="38"/>
      <c r="AC890" s="38"/>
      <c r="AD890" s="38"/>
      <c r="AE890" s="38"/>
    </row>
  </sheetData>
  <sheetProtection password="CC35" sheet="1" objects="1" scenarios="1" formatColumns="0" formatRows="0" autoFilter="0"/>
  <autoFilter ref="C92:K889"/>
  <mergeCells count="9">
    <mergeCell ref="E7:H7"/>
    <mergeCell ref="E9:H9"/>
    <mergeCell ref="E18:H18"/>
    <mergeCell ref="E27:H27"/>
    <mergeCell ref="E48:H48"/>
    <mergeCell ref="E50:H50"/>
    <mergeCell ref="E83:H83"/>
    <mergeCell ref="E85:H8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28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28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90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2"/>
      <c r="J3" s="131"/>
      <c r="K3" s="131"/>
      <c r="L3" s="20"/>
      <c r="AT3" s="17" t="s">
        <v>84</v>
      </c>
    </row>
    <row r="4" spans="2:46" s="1" customFormat="1" ht="24.95" customHeight="1">
      <c r="B4" s="20"/>
      <c r="D4" s="133" t="s">
        <v>141</v>
      </c>
      <c r="I4" s="128"/>
      <c r="L4" s="20"/>
      <c r="M4" s="134" t="s">
        <v>10</v>
      </c>
      <c r="AT4" s="17" t="s">
        <v>4</v>
      </c>
    </row>
    <row r="5" spans="2:12" s="1" customFormat="1" ht="6.95" customHeight="1">
      <c r="B5" s="20"/>
      <c r="I5" s="128"/>
      <c r="L5" s="20"/>
    </row>
    <row r="6" spans="2:12" s="1" customFormat="1" ht="12" customHeight="1">
      <c r="B6" s="20"/>
      <c r="D6" s="135" t="s">
        <v>16</v>
      </c>
      <c r="I6" s="128"/>
      <c r="L6" s="20"/>
    </row>
    <row r="7" spans="2:12" s="1" customFormat="1" ht="16.5" customHeight="1">
      <c r="B7" s="20"/>
      <c r="E7" s="136" t="str">
        <f>'Rekapitulace stavby'!K6</f>
        <v>Transform. domova Kamelie Křižanov IV - SO.3 výstavba Měřín DA a DS</v>
      </c>
      <c r="F7" s="135"/>
      <c r="G7" s="135"/>
      <c r="H7" s="135"/>
      <c r="I7" s="128"/>
      <c r="L7" s="20"/>
    </row>
    <row r="8" spans="1:31" s="2" customFormat="1" ht="12" customHeight="1">
      <c r="A8" s="38"/>
      <c r="B8" s="44"/>
      <c r="C8" s="38"/>
      <c r="D8" s="135" t="s">
        <v>149</v>
      </c>
      <c r="E8" s="38"/>
      <c r="F8" s="38"/>
      <c r="G8" s="38"/>
      <c r="H8" s="38"/>
      <c r="I8" s="137"/>
      <c r="J8" s="38"/>
      <c r="K8" s="38"/>
      <c r="L8" s="1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9" t="s">
        <v>3937</v>
      </c>
      <c r="F9" s="38"/>
      <c r="G9" s="38"/>
      <c r="H9" s="38"/>
      <c r="I9" s="137"/>
      <c r="J9" s="38"/>
      <c r="K9" s="38"/>
      <c r="L9" s="1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137"/>
      <c r="J10" s="38"/>
      <c r="K10" s="38"/>
      <c r="L10" s="1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5" t="s">
        <v>18</v>
      </c>
      <c r="E11" s="38"/>
      <c r="F11" s="140" t="s">
        <v>28</v>
      </c>
      <c r="G11" s="38"/>
      <c r="H11" s="38"/>
      <c r="I11" s="141" t="s">
        <v>20</v>
      </c>
      <c r="J11" s="140" t="s">
        <v>28</v>
      </c>
      <c r="K11" s="38"/>
      <c r="L11" s="1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5" t="s">
        <v>22</v>
      </c>
      <c r="E12" s="38"/>
      <c r="F12" s="140" t="s">
        <v>23</v>
      </c>
      <c r="G12" s="38"/>
      <c r="H12" s="38"/>
      <c r="I12" s="141" t="s">
        <v>24</v>
      </c>
      <c r="J12" s="142" t="str">
        <f>'Rekapitulace stavby'!AN8</f>
        <v>27. 1. 2020</v>
      </c>
      <c r="K12" s="38"/>
      <c r="L12" s="1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37"/>
      <c r="J13" s="38"/>
      <c r="K13" s="38"/>
      <c r="L13" s="1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5" t="s">
        <v>26</v>
      </c>
      <c r="E14" s="38"/>
      <c r="F14" s="38"/>
      <c r="G14" s="38"/>
      <c r="H14" s="38"/>
      <c r="I14" s="141" t="s">
        <v>27</v>
      </c>
      <c r="J14" s="140" t="s">
        <v>28</v>
      </c>
      <c r="K14" s="38"/>
      <c r="L14" s="1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0" t="s">
        <v>29</v>
      </c>
      <c r="F15" s="38"/>
      <c r="G15" s="38"/>
      <c r="H15" s="38"/>
      <c r="I15" s="141" t="s">
        <v>30</v>
      </c>
      <c r="J15" s="140" t="s">
        <v>28</v>
      </c>
      <c r="K15" s="38"/>
      <c r="L15" s="1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137"/>
      <c r="J16" s="38"/>
      <c r="K16" s="38"/>
      <c r="L16" s="1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5" t="s">
        <v>31</v>
      </c>
      <c r="E17" s="38"/>
      <c r="F17" s="38"/>
      <c r="G17" s="38"/>
      <c r="H17" s="38"/>
      <c r="I17" s="141" t="s">
        <v>27</v>
      </c>
      <c r="J17" s="33" t="str">
        <f>'Rekapitulace stavby'!AN13</f>
        <v>Vyplň údaj</v>
      </c>
      <c r="K17" s="38"/>
      <c r="L17" s="1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0"/>
      <c r="G18" s="140"/>
      <c r="H18" s="140"/>
      <c r="I18" s="141" t="s">
        <v>30</v>
      </c>
      <c r="J18" s="33" t="str">
        <f>'Rekapitulace stavby'!AN14</f>
        <v>Vyplň údaj</v>
      </c>
      <c r="K18" s="38"/>
      <c r="L18" s="1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137"/>
      <c r="J19" s="38"/>
      <c r="K19" s="38"/>
      <c r="L19" s="1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5" t="s">
        <v>33</v>
      </c>
      <c r="E20" s="38"/>
      <c r="F20" s="38"/>
      <c r="G20" s="38"/>
      <c r="H20" s="38"/>
      <c r="I20" s="141" t="s">
        <v>27</v>
      </c>
      <c r="J20" s="140" t="s">
        <v>28</v>
      </c>
      <c r="K20" s="38"/>
      <c r="L20" s="1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0" t="s">
        <v>34</v>
      </c>
      <c r="F21" s="38"/>
      <c r="G21" s="38"/>
      <c r="H21" s="38"/>
      <c r="I21" s="141" t="s">
        <v>30</v>
      </c>
      <c r="J21" s="140" t="s">
        <v>28</v>
      </c>
      <c r="K21" s="38"/>
      <c r="L21" s="1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137"/>
      <c r="J22" s="38"/>
      <c r="K22" s="38"/>
      <c r="L22" s="1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5" t="s">
        <v>36</v>
      </c>
      <c r="E23" s="38"/>
      <c r="F23" s="38"/>
      <c r="G23" s="38"/>
      <c r="H23" s="38"/>
      <c r="I23" s="141" t="s">
        <v>27</v>
      </c>
      <c r="J23" s="140" t="str">
        <f>IF('Rekapitulace stavby'!AN19="","",'Rekapitulace stavby'!AN19)</f>
        <v/>
      </c>
      <c r="K23" s="38"/>
      <c r="L23" s="1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0" t="str">
        <f>IF('Rekapitulace stavby'!E20="","",'Rekapitulace stavby'!E20)</f>
        <v xml:space="preserve"> </v>
      </c>
      <c r="F24" s="38"/>
      <c r="G24" s="38"/>
      <c r="H24" s="38"/>
      <c r="I24" s="141" t="s">
        <v>30</v>
      </c>
      <c r="J24" s="140" t="str">
        <f>IF('Rekapitulace stavby'!AN20="","",'Rekapitulace stavby'!AN20)</f>
        <v/>
      </c>
      <c r="K24" s="38"/>
      <c r="L24" s="1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137"/>
      <c r="J25" s="38"/>
      <c r="K25" s="38"/>
      <c r="L25" s="1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5" t="s">
        <v>38</v>
      </c>
      <c r="E26" s="38"/>
      <c r="F26" s="38"/>
      <c r="G26" s="38"/>
      <c r="H26" s="38"/>
      <c r="I26" s="137"/>
      <c r="J26" s="38"/>
      <c r="K26" s="38"/>
      <c r="L26" s="1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3"/>
      <c r="B27" s="144"/>
      <c r="C27" s="143"/>
      <c r="D27" s="143"/>
      <c r="E27" s="145" t="s">
        <v>28</v>
      </c>
      <c r="F27" s="145"/>
      <c r="G27" s="145"/>
      <c r="H27" s="145"/>
      <c r="I27" s="146"/>
      <c r="J27" s="143"/>
      <c r="K27" s="143"/>
      <c r="L27" s="147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137"/>
      <c r="J28" s="38"/>
      <c r="K28" s="38"/>
      <c r="L28" s="1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50"/>
      <c r="J29" s="149"/>
      <c r="K29" s="149"/>
      <c r="L29" s="1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1" t="s">
        <v>40</v>
      </c>
      <c r="E30" s="38"/>
      <c r="F30" s="38"/>
      <c r="G30" s="38"/>
      <c r="H30" s="38"/>
      <c r="I30" s="137"/>
      <c r="J30" s="152">
        <f>ROUND(J84,2)</f>
        <v>0</v>
      </c>
      <c r="K30" s="38"/>
      <c r="L30" s="1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50"/>
      <c r="J31" s="149"/>
      <c r="K31" s="149"/>
      <c r="L31" s="1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3" t="s">
        <v>42</v>
      </c>
      <c r="G32" s="38"/>
      <c r="H32" s="38"/>
      <c r="I32" s="154" t="s">
        <v>41</v>
      </c>
      <c r="J32" s="153" t="s">
        <v>43</v>
      </c>
      <c r="K32" s="38"/>
      <c r="L32" s="1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5" t="s">
        <v>44</v>
      </c>
      <c r="E33" s="135" t="s">
        <v>45</v>
      </c>
      <c r="F33" s="156">
        <f>ROUND((SUM(BE84:BE121)),2)</f>
        <v>0</v>
      </c>
      <c r="G33" s="38"/>
      <c r="H33" s="38"/>
      <c r="I33" s="157">
        <v>0.21</v>
      </c>
      <c r="J33" s="156">
        <f>ROUND(((SUM(BE84:BE121))*I33),2)</f>
        <v>0</v>
      </c>
      <c r="K33" s="38"/>
      <c r="L33" s="1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5" t="s">
        <v>46</v>
      </c>
      <c r="F34" s="156">
        <f>ROUND((SUM(BF84:BF121)),2)</f>
        <v>0</v>
      </c>
      <c r="G34" s="38"/>
      <c r="H34" s="38"/>
      <c r="I34" s="157">
        <v>0.15</v>
      </c>
      <c r="J34" s="156">
        <f>ROUND(((SUM(BF84:BF121))*I34),2)</f>
        <v>0</v>
      </c>
      <c r="K34" s="38"/>
      <c r="L34" s="1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5" t="s">
        <v>47</v>
      </c>
      <c r="F35" s="156">
        <f>ROUND((SUM(BG84:BG121)),2)</f>
        <v>0</v>
      </c>
      <c r="G35" s="38"/>
      <c r="H35" s="38"/>
      <c r="I35" s="157">
        <v>0.21</v>
      </c>
      <c r="J35" s="156">
        <f>0</f>
        <v>0</v>
      </c>
      <c r="K35" s="38"/>
      <c r="L35" s="1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5" t="s">
        <v>48</v>
      </c>
      <c r="F36" s="156">
        <f>ROUND((SUM(BH84:BH121)),2)</f>
        <v>0</v>
      </c>
      <c r="G36" s="38"/>
      <c r="H36" s="38"/>
      <c r="I36" s="157">
        <v>0.15</v>
      </c>
      <c r="J36" s="156">
        <f>0</f>
        <v>0</v>
      </c>
      <c r="K36" s="38"/>
      <c r="L36" s="1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5" t="s">
        <v>49</v>
      </c>
      <c r="F37" s="156">
        <f>ROUND((SUM(BI84:BI121)),2)</f>
        <v>0</v>
      </c>
      <c r="G37" s="38"/>
      <c r="H37" s="38"/>
      <c r="I37" s="157">
        <v>0</v>
      </c>
      <c r="J37" s="156">
        <f>0</f>
        <v>0</v>
      </c>
      <c r="K37" s="38"/>
      <c r="L37" s="1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137"/>
      <c r="J38" s="38"/>
      <c r="K38" s="38"/>
      <c r="L38" s="1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8"/>
      <c r="D39" s="159" t="s">
        <v>50</v>
      </c>
      <c r="E39" s="160"/>
      <c r="F39" s="160"/>
      <c r="G39" s="161" t="s">
        <v>51</v>
      </c>
      <c r="H39" s="162" t="s">
        <v>52</v>
      </c>
      <c r="I39" s="163"/>
      <c r="J39" s="164">
        <f>SUM(J30:J37)</f>
        <v>0</v>
      </c>
      <c r="K39" s="165"/>
      <c r="L39" s="1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66"/>
      <c r="C40" s="167"/>
      <c r="D40" s="167"/>
      <c r="E40" s="167"/>
      <c r="F40" s="167"/>
      <c r="G40" s="167"/>
      <c r="H40" s="167"/>
      <c r="I40" s="168"/>
      <c r="J40" s="167"/>
      <c r="K40" s="167"/>
      <c r="L40" s="1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69"/>
      <c r="C44" s="170"/>
      <c r="D44" s="170"/>
      <c r="E44" s="170"/>
      <c r="F44" s="170"/>
      <c r="G44" s="170"/>
      <c r="H44" s="170"/>
      <c r="I44" s="171"/>
      <c r="J44" s="170"/>
      <c r="K44" s="170"/>
      <c r="L44" s="1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218</v>
      </c>
      <c r="D45" s="40"/>
      <c r="E45" s="40"/>
      <c r="F45" s="40"/>
      <c r="G45" s="40"/>
      <c r="H45" s="40"/>
      <c r="I45" s="137"/>
      <c r="J45" s="40"/>
      <c r="K45" s="40"/>
      <c r="L45" s="1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137"/>
      <c r="J46" s="40"/>
      <c r="K46" s="40"/>
      <c r="L46" s="1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137"/>
      <c r="J47" s="40"/>
      <c r="K47" s="40"/>
      <c r="L47" s="1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72" t="str">
        <f>E7</f>
        <v>Transform. domova Kamelie Křižanov IV - SO.3 výstavba Měřín DA a DS</v>
      </c>
      <c r="F48" s="32"/>
      <c r="G48" s="32"/>
      <c r="H48" s="32"/>
      <c r="I48" s="137"/>
      <c r="J48" s="40"/>
      <c r="K48" s="40"/>
      <c r="L48" s="1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149</v>
      </c>
      <c r="D49" s="40"/>
      <c r="E49" s="40"/>
      <c r="F49" s="40"/>
      <c r="G49" s="40"/>
      <c r="H49" s="40"/>
      <c r="I49" s="137"/>
      <c r="J49" s="40"/>
      <c r="K49" s="40"/>
      <c r="L49" s="1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ALFA-26503 - D.1.4.1. - VZT</v>
      </c>
      <c r="F50" s="40"/>
      <c r="G50" s="40"/>
      <c r="H50" s="40"/>
      <c r="I50" s="137"/>
      <c r="J50" s="40"/>
      <c r="K50" s="40"/>
      <c r="L50" s="1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137"/>
      <c r="J51" s="40"/>
      <c r="K51" s="40"/>
      <c r="L51" s="1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22</v>
      </c>
      <c r="D52" s="40"/>
      <c r="E52" s="40"/>
      <c r="F52" s="27" t="str">
        <f>F12</f>
        <v>Měřín</v>
      </c>
      <c r="G52" s="40"/>
      <c r="H52" s="40"/>
      <c r="I52" s="141" t="s">
        <v>24</v>
      </c>
      <c r="J52" s="72" t="str">
        <f>IF(J12="","",J12)</f>
        <v>27. 1. 2020</v>
      </c>
      <c r="K52" s="40"/>
      <c r="L52" s="1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137"/>
      <c r="J53" s="40"/>
      <c r="K53" s="40"/>
      <c r="L53" s="1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40.05" customHeight="1">
      <c r="A54" s="38"/>
      <c r="B54" s="39"/>
      <c r="C54" s="32" t="s">
        <v>26</v>
      </c>
      <c r="D54" s="40"/>
      <c r="E54" s="40"/>
      <c r="F54" s="27" t="str">
        <f>E15</f>
        <v>Kraj Výsočina, Žižkova57, Jihlava</v>
      </c>
      <c r="G54" s="40"/>
      <c r="H54" s="40"/>
      <c r="I54" s="141" t="s">
        <v>33</v>
      </c>
      <c r="J54" s="36" t="str">
        <f>E21</f>
        <v>Atelier Alfa, spol. s r.o., Brněnská 48, Jihlava</v>
      </c>
      <c r="K54" s="40"/>
      <c r="L54" s="1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31</v>
      </c>
      <c r="D55" s="40"/>
      <c r="E55" s="40"/>
      <c r="F55" s="27" t="str">
        <f>IF(E18="","",E18)</f>
        <v>Vyplň údaj</v>
      </c>
      <c r="G55" s="40"/>
      <c r="H55" s="40"/>
      <c r="I55" s="141" t="s">
        <v>36</v>
      </c>
      <c r="J55" s="36" t="str">
        <f>E24</f>
        <v xml:space="preserve"> </v>
      </c>
      <c r="K55" s="40"/>
      <c r="L55" s="1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137"/>
      <c r="J56" s="40"/>
      <c r="K56" s="40"/>
      <c r="L56" s="1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73" t="s">
        <v>243</v>
      </c>
      <c r="D57" s="174"/>
      <c r="E57" s="174"/>
      <c r="F57" s="174"/>
      <c r="G57" s="174"/>
      <c r="H57" s="174"/>
      <c r="I57" s="175"/>
      <c r="J57" s="176" t="s">
        <v>244</v>
      </c>
      <c r="K57" s="174"/>
      <c r="L57" s="1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137"/>
      <c r="J58" s="40"/>
      <c r="K58" s="40"/>
      <c r="L58" s="1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77" t="s">
        <v>72</v>
      </c>
      <c r="D59" s="40"/>
      <c r="E59" s="40"/>
      <c r="F59" s="40"/>
      <c r="G59" s="40"/>
      <c r="H59" s="40"/>
      <c r="I59" s="137"/>
      <c r="J59" s="102">
        <f>J84</f>
        <v>0</v>
      </c>
      <c r="K59" s="40"/>
      <c r="L59" s="1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84</v>
      </c>
    </row>
    <row r="60" spans="1:31" s="9" customFormat="1" ht="24.95" customHeight="1">
      <c r="A60" s="9"/>
      <c r="B60" s="178"/>
      <c r="C60" s="179"/>
      <c r="D60" s="180" t="s">
        <v>3938</v>
      </c>
      <c r="E60" s="181"/>
      <c r="F60" s="181"/>
      <c r="G60" s="181"/>
      <c r="H60" s="181"/>
      <c r="I60" s="182"/>
      <c r="J60" s="183">
        <f>J85</f>
        <v>0</v>
      </c>
      <c r="K60" s="179"/>
      <c r="L60" s="184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9" customFormat="1" ht="24.95" customHeight="1">
      <c r="A61" s="9"/>
      <c r="B61" s="178"/>
      <c r="C61" s="179"/>
      <c r="D61" s="180" t="s">
        <v>286</v>
      </c>
      <c r="E61" s="181"/>
      <c r="F61" s="181"/>
      <c r="G61" s="181"/>
      <c r="H61" s="181"/>
      <c r="I61" s="182"/>
      <c r="J61" s="183">
        <f>J90</f>
        <v>0</v>
      </c>
      <c r="K61" s="179"/>
      <c r="L61" s="184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1:31" s="9" customFormat="1" ht="24.95" customHeight="1">
      <c r="A62" s="9"/>
      <c r="B62" s="178"/>
      <c r="C62" s="179"/>
      <c r="D62" s="180" t="s">
        <v>3939</v>
      </c>
      <c r="E62" s="181"/>
      <c r="F62" s="181"/>
      <c r="G62" s="181"/>
      <c r="H62" s="181"/>
      <c r="I62" s="182"/>
      <c r="J62" s="183">
        <f>J95</f>
        <v>0</v>
      </c>
      <c r="K62" s="179"/>
      <c r="L62" s="184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9" customFormat="1" ht="24.95" customHeight="1">
      <c r="A63" s="9"/>
      <c r="B63" s="178"/>
      <c r="C63" s="179"/>
      <c r="D63" s="180" t="s">
        <v>3940</v>
      </c>
      <c r="E63" s="181"/>
      <c r="F63" s="181"/>
      <c r="G63" s="181"/>
      <c r="H63" s="181"/>
      <c r="I63" s="182"/>
      <c r="J63" s="183">
        <f>J97</f>
        <v>0</v>
      </c>
      <c r="K63" s="179"/>
      <c r="L63" s="184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s="9" customFormat="1" ht="24.95" customHeight="1">
      <c r="A64" s="9"/>
      <c r="B64" s="178"/>
      <c r="C64" s="179"/>
      <c r="D64" s="180" t="s">
        <v>3941</v>
      </c>
      <c r="E64" s="181"/>
      <c r="F64" s="181"/>
      <c r="G64" s="181"/>
      <c r="H64" s="181"/>
      <c r="I64" s="182"/>
      <c r="J64" s="183">
        <f>J99</f>
        <v>0</v>
      </c>
      <c r="K64" s="179"/>
      <c r="L64" s="184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2" customFormat="1" ht="21.8" customHeight="1">
      <c r="A65" s="38"/>
      <c r="B65" s="39"/>
      <c r="C65" s="40"/>
      <c r="D65" s="40"/>
      <c r="E65" s="40"/>
      <c r="F65" s="40"/>
      <c r="G65" s="40"/>
      <c r="H65" s="40"/>
      <c r="I65" s="137"/>
      <c r="J65" s="40"/>
      <c r="K65" s="40"/>
      <c r="L65" s="1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1:31" s="2" customFormat="1" ht="6.95" customHeight="1">
      <c r="A66" s="38"/>
      <c r="B66" s="59"/>
      <c r="C66" s="60"/>
      <c r="D66" s="60"/>
      <c r="E66" s="60"/>
      <c r="F66" s="60"/>
      <c r="G66" s="60"/>
      <c r="H66" s="60"/>
      <c r="I66" s="168"/>
      <c r="J66" s="60"/>
      <c r="K66" s="60"/>
      <c r="L66" s="1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</row>
    <row r="70" spans="1:31" s="2" customFormat="1" ht="6.95" customHeight="1">
      <c r="A70" s="38"/>
      <c r="B70" s="61"/>
      <c r="C70" s="62"/>
      <c r="D70" s="62"/>
      <c r="E70" s="62"/>
      <c r="F70" s="62"/>
      <c r="G70" s="62"/>
      <c r="H70" s="62"/>
      <c r="I70" s="171"/>
      <c r="J70" s="62"/>
      <c r="K70" s="62"/>
      <c r="L70" s="1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24.95" customHeight="1">
      <c r="A71" s="38"/>
      <c r="B71" s="39"/>
      <c r="C71" s="23" t="s">
        <v>337</v>
      </c>
      <c r="D71" s="40"/>
      <c r="E71" s="40"/>
      <c r="F71" s="40"/>
      <c r="G71" s="40"/>
      <c r="H71" s="40"/>
      <c r="I71" s="137"/>
      <c r="J71" s="40"/>
      <c r="K71" s="40"/>
      <c r="L71" s="1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6.95" customHeight="1">
      <c r="A72" s="38"/>
      <c r="B72" s="39"/>
      <c r="C72" s="40"/>
      <c r="D72" s="40"/>
      <c r="E72" s="40"/>
      <c r="F72" s="40"/>
      <c r="G72" s="40"/>
      <c r="H72" s="40"/>
      <c r="I72" s="137"/>
      <c r="J72" s="40"/>
      <c r="K72" s="40"/>
      <c r="L72" s="1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2" customHeight="1">
      <c r="A73" s="38"/>
      <c r="B73" s="39"/>
      <c r="C73" s="32" t="s">
        <v>16</v>
      </c>
      <c r="D73" s="40"/>
      <c r="E73" s="40"/>
      <c r="F73" s="40"/>
      <c r="G73" s="40"/>
      <c r="H73" s="40"/>
      <c r="I73" s="137"/>
      <c r="J73" s="40"/>
      <c r="K73" s="40"/>
      <c r="L73" s="1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6.5" customHeight="1">
      <c r="A74" s="38"/>
      <c r="B74" s="39"/>
      <c r="C74" s="40"/>
      <c r="D74" s="40"/>
      <c r="E74" s="172" t="str">
        <f>E7</f>
        <v>Transform. domova Kamelie Křižanov IV - SO.3 výstavba Měřín DA a DS</v>
      </c>
      <c r="F74" s="32"/>
      <c r="G74" s="32"/>
      <c r="H74" s="32"/>
      <c r="I74" s="137"/>
      <c r="J74" s="40"/>
      <c r="K74" s="40"/>
      <c r="L74" s="1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2" customHeight="1">
      <c r="A75" s="38"/>
      <c r="B75" s="39"/>
      <c r="C75" s="32" t="s">
        <v>149</v>
      </c>
      <c r="D75" s="40"/>
      <c r="E75" s="40"/>
      <c r="F75" s="40"/>
      <c r="G75" s="40"/>
      <c r="H75" s="40"/>
      <c r="I75" s="137"/>
      <c r="J75" s="40"/>
      <c r="K75" s="40"/>
      <c r="L75" s="1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6.5" customHeight="1">
      <c r="A76" s="38"/>
      <c r="B76" s="39"/>
      <c r="C76" s="40"/>
      <c r="D76" s="40"/>
      <c r="E76" s="69" t="str">
        <f>E9</f>
        <v>ALFA-26503 - D.1.4.1. - VZT</v>
      </c>
      <c r="F76" s="40"/>
      <c r="G76" s="40"/>
      <c r="H76" s="40"/>
      <c r="I76" s="137"/>
      <c r="J76" s="40"/>
      <c r="K76" s="40"/>
      <c r="L76" s="1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6.95" customHeight="1">
      <c r="A77" s="38"/>
      <c r="B77" s="39"/>
      <c r="C77" s="40"/>
      <c r="D77" s="40"/>
      <c r="E77" s="40"/>
      <c r="F77" s="40"/>
      <c r="G77" s="40"/>
      <c r="H77" s="40"/>
      <c r="I77" s="137"/>
      <c r="J77" s="40"/>
      <c r="K77" s="40"/>
      <c r="L77" s="1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2" customHeight="1">
      <c r="A78" s="38"/>
      <c r="B78" s="39"/>
      <c r="C78" s="32" t="s">
        <v>22</v>
      </c>
      <c r="D78" s="40"/>
      <c r="E78" s="40"/>
      <c r="F78" s="27" t="str">
        <f>F12</f>
        <v>Měřín</v>
      </c>
      <c r="G78" s="40"/>
      <c r="H78" s="40"/>
      <c r="I78" s="141" t="s">
        <v>24</v>
      </c>
      <c r="J78" s="72" t="str">
        <f>IF(J12="","",J12)</f>
        <v>27. 1. 2020</v>
      </c>
      <c r="K78" s="40"/>
      <c r="L78" s="1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6.95" customHeight="1">
      <c r="A79" s="38"/>
      <c r="B79" s="39"/>
      <c r="C79" s="40"/>
      <c r="D79" s="40"/>
      <c r="E79" s="40"/>
      <c r="F79" s="40"/>
      <c r="G79" s="40"/>
      <c r="H79" s="40"/>
      <c r="I79" s="137"/>
      <c r="J79" s="40"/>
      <c r="K79" s="40"/>
      <c r="L79" s="1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40.05" customHeight="1">
      <c r="A80" s="38"/>
      <c r="B80" s="39"/>
      <c r="C80" s="32" t="s">
        <v>26</v>
      </c>
      <c r="D80" s="40"/>
      <c r="E80" s="40"/>
      <c r="F80" s="27" t="str">
        <f>E15</f>
        <v>Kraj Výsočina, Žižkova57, Jihlava</v>
      </c>
      <c r="G80" s="40"/>
      <c r="H80" s="40"/>
      <c r="I80" s="141" t="s">
        <v>33</v>
      </c>
      <c r="J80" s="36" t="str">
        <f>E21</f>
        <v>Atelier Alfa, spol. s r.o., Brněnská 48, Jihlava</v>
      </c>
      <c r="K80" s="40"/>
      <c r="L80" s="1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5.15" customHeight="1">
      <c r="A81" s="38"/>
      <c r="B81" s="39"/>
      <c r="C81" s="32" t="s">
        <v>31</v>
      </c>
      <c r="D81" s="40"/>
      <c r="E81" s="40"/>
      <c r="F81" s="27" t="str">
        <f>IF(E18="","",E18)</f>
        <v>Vyplň údaj</v>
      </c>
      <c r="G81" s="40"/>
      <c r="H81" s="40"/>
      <c r="I81" s="141" t="s">
        <v>36</v>
      </c>
      <c r="J81" s="36" t="str">
        <f>E24</f>
        <v xml:space="preserve"> </v>
      </c>
      <c r="K81" s="40"/>
      <c r="L81" s="1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10.3" customHeight="1">
      <c r="A82" s="38"/>
      <c r="B82" s="39"/>
      <c r="C82" s="40"/>
      <c r="D82" s="40"/>
      <c r="E82" s="40"/>
      <c r="F82" s="40"/>
      <c r="G82" s="40"/>
      <c r="H82" s="40"/>
      <c r="I82" s="137"/>
      <c r="J82" s="40"/>
      <c r="K82" s="40"/>
      <c r="L82" s="1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10" customFormat="1" ht="29.25" customHeight="1">
      <c r="A83" s="186"/>
      <c r="B83" s="187"/>
      <c r="C83" s="188" t="s">
        <v>338</v>
      </c>
      <c r="D83" s="189" t="s">
        <v>59</v>
      </c>
      <c r="E83" s="189" t="s">
        <v>55</v>
      </c>
      <c r="F83" s="189" t="s">
        <v>56</v>
      </c>
      <c r="G83" s="189" t="s">
        <v>339</v>
      </c>
      <c r="H83" s="189" t="s">
        <v>340</v>
      </c>
      <c r="I83" s="190" t="s">
        <v>341</v>
      </c>
      <c r="J83" s="189" t="s">
        <v>244</v>
      </c>
      <c r="K83" s="191" t="s">
        <v>342</v>
      </c>
      <c r="L83" s="192"/>
      <c r="M83" s="92" t="s">
        <v>28</v>
      </c>
      <c r="N83" s="93" t="s">
        <v>44</v>
      </c>
      <c r="O83" s="93" t="s">
        <v>343</v>
      </c>
      <c r="P83" s="93" t="s">
        <v>344</v>
      </c>
      <c r="Q83" s="93" t="s">
        <v>345</v>
      </c>
      <c r="R83" s="93" t="s">
        <v>346</v>
      </c>
      <c r="S83" s="93" t="s">
        <v>347</v>
      </c>
      <c r="T83" s="94" t="s">
        <v>348</v>
      </c>
      <c r="U83" s="186"/>
      <c r="V83" s="186"/>
      <c r="W83" s="186"/>
      <c r="X83" s="186"/>
      <c r="Y83" s="186"/>
      <c r="Z83" s="186"/>
      <c r="AA83" s="186"/>
      <c r="AB83" s="186"/>
      <c r="AC83" s="186"/>
      <c r="AD83" s="186"/>
      <c r="AE83" s="186"/>
    </row>
    <row r="84" spans="1:63" s="2" customFormat="1" ht="22.8" customHeight="1">
      <c r="A84" s="38"/>
      <c r="B84" s="39"/>
      <c r="C84" s="99" t="s">
        <v>349</v>
      </c>
      <c r="D84" s="40"/>
      <c r="E84" s="40"/>
      <c r="F84" s="40"/>
      <c r="G84" s="40"/>
      <c r="H84" s="40"/>
      <c r="I84" s="137"/>
      <c r="J84" s="193">
        <f>BK84</f>
        <v>0</v>
      </c>
      <c r="K84" s="40"/>
      <c r="L84" s="44"/>
      <c r="M84" s="95"/>
      <c r="N84" s="194"/>
      <c r="O84" s="96"/>
      <c r="P84" s="195">
        <f>P85+P90+P95+P97+P99</f>
        <v>0</v>
      </c>
      <c r="Q84" s="96"/>
      <c r="R84" s="195">
        <f>R85+R90+R95+R97+R99</f>
        <v>0</v>
      </c>
      <c r="S84" s="96"/>
      <c r="T84" s="196">
        <f>T85+T90+T95+T97+T99</f>
        <v>0</v>
      </c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T84" s="17" t="s">
        <v>73</v>
      </c>
      <c r="AU84" s="17" t="s">
        <v>84</v>
      </c>
      <c r="BK84" s="197">
        <f>BK85+BK90+BK95+BK97+BK99</f>
        <v>0</v>
      </c>
    </row>
    <row r="85" spans="1:63" s="11" customFormat="1" ht="25.9" customHeight="1">
      <c r="A85" s="11"/>
      <c r="B85" s="198"/>
      <c r="C85" s="199"/>
      <c r="D85" s="200" t="s">
        <v>73</v>
      </c>
      <c r="E85" s="201" t="s">
        <v>3942</v>
      </c>
      <c r="F85" s="201" t="s">
        <v>3943</v>
      </c>
      <c r="G85" s="199"/>
      <c r="H85" s="199"/>
      <c r="I85" s="202"/>
      <c r="J85" s="203">
        <f>BK85</f>
        <v>0</v>
      </c>
      <c r="K85" s="199"/>
      <c r="L85" s="204"/>
      <c r="M85" s="205"/>
      <c r="N85" s="206"/>
      <c r="O85" s="206"/>
      <c r="P85" s="207">
        <f>SUM(P86:P89)</f>
        <v>0</v>
      </c>
      <c r="Q85" s="206"/>
      <c r="R85" s="207">
        <f>SUM(R86:R89)</f>
        <v>0</v>
      </c>
      <c r="S85" s="206"/>
      <c r="T85" s="208">
        <f>SUM(T86:T89)</f>
        <v>0</v>
      </c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R85" s="209" t="s">
        <v>228</v>
      </c>
      <c r="AT85" s="210" t="s">
        <v>73</v>
      </c>
      <c r="AU85" s="210" t="s">
        <v>74</v>
      </c>
      <c r="AY85" s="209" t="s">
        <v>351</v>
      </c>
      <c r="BK85" s="211">
        <f>SUM(BK86:BK89)</f>
        <v>0</v>
      </c>
    </row>
    <row r="86" spans="1:65" s="2" customFormat="1" ht="21.75" customHeight="1">
      <c r="A86" s="38"/>
      <c r="B86" s="39"/>
      <c r="C86" s="212" t="s">
        <v>367</v>
      </c>
      <c r="D86" s="212" t="s">
        <v>352</v>
      </c>
      <c r="E86" s="213" t="s">
        <v>3944</v>
      </c>
      <c r="F86" s="214" t="s">
        <v>3945</v>
      </c>
      <c r="G86" s="215" t="s">
        <v>534</v>
      </c>
      <c r="H86" s="216">
        <v>1</v>
      </c>
      <c r="I86" s="217"/>
      <c r="J86" s="218">
        <f>ROUND(I86*H86,2)</f>
        <v>0</v>
      </c>
      <c r="K86" s="214" t="s">
        <v>28</v>
      </c>
      <c r="L86" s="44"/>
      <c r="M86" s="219" t="s">
        <v>28</v>
      </c>
      <c r="N86" s="220" t="s">
        <v>45</v>
      </c>
      <c r="O86" s="84"/>
      <c r="P86" s="221">
        <f>O86*H86</f>
        <v>0</v>
      </c>
      <c r="Q86" s="221">
        <v>0</v>
      </c>
      <c r="R86" s="221">
        <f>Q86*H86</f>
        <v>0</v>
      </c>
      <c r="S86" s="221">
        <v>0</v>
      </c>
      <c r="T86" s="222">
        <f>S86*H86</f>
        <v>0</v>
      </c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R86" s="223" t="s">
        <v>228</v>
      </c>
      <c r="AT86" s="223" t="s">
        <v>352</v>
      </c>
      <c r="AU86" s="223" t="s">
        <v>82</v>
      </c>
      <c r="AY86" s="17" t="s">
        <v>351</v>
      </c>
      <c r="BE86" s="224">
        <f>IF(N86="základní",J86,0)</f>
        <v>0</v>
      </c>
      <c r="BF86" s="224">
        <f>IF(N86="snížená",J86,0)</f>
        <v>0</v>
      </c>
      <c r="BG86" s="224">
        <f>IF(N86="zákl. přenesená",J86,0)</f>
        <v>0</v>
      </c>
      <c r="BH86" s="224">
        <f>IF(N86="sníž. přenesená",J86,0)</f>
        <v>0</v>
      </c>
      <c r="BI86" s="224">
        <f>IF(N86="nulová",J86,0)</f>
        <v>0</v>
      </c>
      <c r="BJ86" s="17" t="s">
        <v>82</v>
      </c>
      <c r="BK86" s="224">
        <f>ROUND(I86*H86,2)</f>
        <v>0</v>
      </c>
      <c r="BL86" s="17" t="s">
        <v>228</v>
      </c>
      <c r="BM86" s="223" t="s">
        <v>3946</v>
      </c>
    </row>
    <row r="87" spans="1:51" s="13" customFormat="1" ht="12">
      <c r="A87" s="13"/>
      <c r="B87" s="236"/>
      <c r="C87" s="237"/>
      <c r="D87" s="227" t="s">
        <v>358</v>
      </c>
      <c r="E87" s="238" t="s">
        <v>371</v>
      </c>
      <c r="F87" s="239" t="s">
        <v>3947</v>
      </c>
      <c r="G87" s="237"/>
      <c r="H87" s="240">
        <v>1</v>
      </c>
      <c r="I87" s="241"/>
      <c r="J87" s="237"/>
      <c r="K87" s="237"/>
      <c r="L87" s="242"/>
      <c r="M87" s="243"/>
      <c r="N87" s="244"/>
      <c r="O87" s="244"/>
      <c r="P87" s="244"/>
      <c r="Q87" s="244"/>
      <c r="R87" s="244"/>
      <c r="S87" s="244"/>
      <c r="T87" s="245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T87" s="246" t="s">
        <v>358</v>
      </c>
      <c r="AU87" s="246" t="s">
        <v>82</v>
      </c>
      <c r="AV87" s="13" t="s">
        <v>138</v>
      </c>
      <c r="AW87" s="13" t="s">
        <v>35</v>
      </c>
      <c r="AX87" s="13" t="s">
        <v>74</v>
      </c>
      <c r="AY87" s="246" t="s">
        <v>351</v>
      </c>
    </row>
    <row r="88" spans="1:51" s="13" customFormat="1" ht="12">
      <c r="A88" s="13"/>
      <c r="B88" s="236"/>
      <c r="C88" s="237"/>
      <c r="D88" s="227" t="s">
        <v>358</v>
      </c>
      <c r="E88" s="238" t="s">
        <v>2535</v>
      </c>
      <c r="F88" s="239" t="s">
        <v>3948</v>
      </c>
      <c r="G88" s="237"/>
      <c r="H88" s="240">
        <v>1</v>
      </c>
      <c r="I88" s="241"/>
      <c r="J88" s="237"/>
      <c r="K88" s="237"/>
      <c r="L88" s="242"/>
      <c r="M88" s="243"/>
      <c r="N88" s="244"/>
      <c r="O88" s="244"/>
      <c r="P88" s="244"/>
      <c r="Q88" s="244"/>
      <c r="R88" s="244"/>
      <c r="S88" s="244"/>
      <c r="T88" s="245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T88" s="246" t="s">
        <v>358</v>
      </c>
      <c r="AU88" s="246" t="s">
        <v>82</v>
      </c>
      <c r="AV88" s="13" t="s">
        <v>138</v>
      </c>
      <c r="AW88" s="13" t="s">
        <v>35</v>
      </c>
      <c r="AX88" s="13" t="s">
        <v>82</v>
      </c>
      <c r="AY88" s="246" t="s">
        <v>351</v>
      </c>
    </row>
    <row r="89" spans="1:65" s="2" customFormat="1" ht="21.75" customHeight="1">
      <c r="A89" s="38"/>
      <c r="B89" s="39"/>
      <c r="C89" s="212" t="s">
        <v>228</v>
      </c>
      <c r="D89" s="212" t="s">
        <v>352</v>
      </c>
      <c r="E89" s="213" t="s">
        <v>3949</v>
      </c>
      <c r="F89" s="214" t="s">
        <v>3950</v>
      </c>
      <c r="G89" s="215" t="s">
        <v>534</v>
      </c>
      <c r="H89" s="216">
        <v>1</v>
      </c>
      <c r="I89" s="217"/>
      <c r="J89" s="218">
        <f>ROUND(I89*H89,2)</f>
        <v>0</v>
      </c>
      <c r="K89" s="214" t="s">
        <v>28</v>
      </c>
      <c r="L89" s="44"/>
      <c r="M89" s="219" t="s">
        <v>28</v>
      </c>
      <c r="N89" s="220" t="s">
        <v>45</v>
      </c>
      <c r="O89" s="84"/>
      <c r="P89" s="221">
        <f>O89*H89</f>
        <v>0</v>
      </c>
      <c r="Q89" s="221">
        <v>0</v>
      </c>
      <c r="R89" s="221">
        <f>Q89*H89</f>
        <v>0</v>
      </c>
      <c r="S89" s="221">
        <v>0</v>
      </c>
      <c r="T89" s="222">
        <f>S89*H89</f>
        <v>0</v>
      </c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R89" s="223" t="s">
        <v>228</v>
      </c>
      <c r="AT89" s="223" t="s">
        <v>352</v>
      </c>
      <c r="AU89" s="223" t="s">
        <v>82</v>
      </c>
      <c r="AY89" s="17" t="s">
        <v>351</v>
      </c>
      <c r="BE89" s="224">
        <f>IF(N89="základní",J89,0)</f>
        <v>0</v>
      </c>
      <c r="BF89" s="224">
        <f>IF(N89="snížená",J89,0)</f>
        <v>0</v>
      </c>
      <c r="BG89" s="224">
        <f>IF(N89="zákl. přenesená",J89,0)</f>
        <v>0</v>
      </c>
      <c r="BH89" s="224">
        <f>IF(N89="sníž. přenesená",J89,0)</f>
        <v>0</v>
      </c>
      <c r="BI89" s="224">
        <f>IF(N89="nulová",J89,0)</f>
        <v>0</v>
      </c>
      <c r="BJ89" s="17" t="s">
        <v>82</v>
      </c>
      <c r="BK89" s="224">
        <f>ROUND(I89*H89,2)</f>
        <v>0</v>
      </c>
      <c r="BL89" s="17" t="s">
        <v>228</v>
      </c>
      <c r="BM89" s="223" t="s">
        <v>3951</v>
      </c>
    </row>
    <row r="90" spans="1:63" s="11" customFormat="1" ht="25.9" customHeight="1">
      <c r="A90" s="11"/>
      <c r="B90" s="198"/>
      <c r="C90" s="199"/>
      <c r="D90" s="200" t="s">
        <v>73</v>
      </c>
      <c r="E90" s="201" t="s">
        <v>1607</v>
      </c>
      <c r="F90" s="201" t="s">
        <v>1608</v>
      </c>
      <c r="G90" s="199"/>
      <c r="H90" s="199"/>
      <c r="I90" s="202"/>
      <c r="J90" s="203">
        <f>BK90</f>
        <v>0</v>
      </c>
      <c r="K90" s="199"/>
      <c r="L90" s="204"/>
      <c r="M90" s="205"/>
      <c r="N90" s="206"/>
      <c r="O90" s="206"/>
      <c r="P90" s="207">
        <f>SUM(P91:P94)</f>
        <v>0</v>
      </c>
      <c r="Q90" s="206"/>
      <c r="R90" s="207">
        <f>SUM(R91:R94)</f>
        <v>0</v>
      </c>
      <c r="S90" s="206"/>
      <c r="T90" s="208">
        <f>SUM(T91:T94)</f>
        <v>0</v>
      </c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R90" s="209" t="s">
        <v>228</v>
      </c>
      <c r="AT90" s="210" t="s">
        <v>73</v>
      </c>
      <c r="AU90" s="210" t="s">
        <v>74</v>
      </c>
      <c r="AY90" s="209" t="s">
        <v>351</v>
      </c>
      <c r="BK90" s="211">
        <f>SUM(BK91:BK94)</f>
        <v>0</v>
      </c>
    </row>
    <row r="91" spans="1:65" s="2" customFormat="1" ht="16.5" customHeight="1">
      <c r="A91" s="38"/>
      <c r="B91" s="39"/>
      <c r="C91" s="212" t="s">
        <v>376</v>
      </c>
      <c r="D91" s="212" t="s">
        <v>352</v>
      </c>
      <c r="E91" s="213" t="s">
        <v>3952</v>
      </c>
      <c r="F91" s="214" t="s">
        <v>3953</v>
      </c>
      <c r="G91" s="215" t="s">
        <v>540</v>
      </c>
      <c r="H91" s="216">
        <v>0.1</v>
      </c>
      <c r="I91" s="217"/>
      <c r="J91" s="218">
        <f>ROUND(I91*H91,2)</f>
        <v>0</v>
      </c>
      <c r="K91" s="214" t="s">
        <v>28</v>
      </c>
      <c r="L91" s="44"/>
      <c r="M91" s="219" t="s">
        <v>28</v>
      </c>
      <c r="N91" s="220" t="s">
        <v>45</v>
      </c>
      <c r="O91" s="84"/>
      <c r="P91" s="221">
        <f>O91*H91</f>
        <v>0</v>
      </c>
      <c r="Q91" s="221">
        <v>0</v>
      </c>
      <c r="R91" s="221">
        <f>Q91*H91</f>
        <v>0</v>
      </c>
      <c r="S91" s="221">
        <v>0</v>
      </c>
      <c r="T91" s="222">
        <f>S91*H91</f>
        <v>0</v>
      </c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R91" s="223" t="s">
        <v>228</v>
      </c>
      <c r="AT91" s="223" t="s">
        <v>352</v>
      </c>
      <c r="AU91" s="223" t="s">
        <v>82</v>
      </c>
      <c r="AY91" s="17" t="s">
        <v>351</v>
      </c>
      <c r="BE91" s="224">
        <f>IF(N91="základní",J91,0)</f>
        <v>0</v>
      </c>
      <c r="BF91" s="224">
        <f>IF(N91="snížená",J91,0)</f>
        <v>0</v>
      </c>
      <c r="BG91" s="224">
        <f>IF(N91="zákl. přenesená",J91,0)</f>
        <v>0</v>
      </c>
      <c r="BH91" s="224">
        <f>IF(N91="sníž. přenesená",J91,0)</f>
        <v>0</v>
      </c>
      <c r="BI91" s="224">
        <f>IF(N91="nulová",J91,0)</f>
        <v>0</v>
      </c>
      <c r="BJ91" s="17" t="s">
        <v>82</v>
      </c>
      <c r="BK91" s="224">
        <f>ROUND(I91*H91,2)</f>
        <v>0</v>
      </c>
      <c r="BL91" s="17" t="s">
        <v>228</v>
      </c>
      <c r="BM91" s="223" t="s">
        <v>3954</v>
      </c>
    </row>
    <row r="92" spans="1:65" s="2" customFormat="1" ht="33" customHeight="1">
      <c r="A92" s="38"/>
      <c r="B92" s="39"/>
      <c r="C92" s="212" t="s">
        <v>385</v>
      </c>
      <c r="D92" s="212" t="s">
        <v>352</v>
      </c>
      <c r="E92" s="213" t="s">
        <v>3955</v>
      </c>
      <c r="F92" s="214" t="s">
        <v>3956</v>
      </c>
      <c r="G92" s="215" t="s">
        <v>2439</v>
      </c>
      <c r="H92" s="216">
        <v>1</v>
      </c>
      <c r="I92" s="217"/>
      <c r="J92" s="218">
        <f>ROUND(I92*H92,2)</f>
        <v>0</v>
      </c>
      <c r="K92" s="214" t="s">
        <v>28</v>
      </c>
      <c r="L92" s="44"/>
      <c r="M92" s="219" t="s">
        <v>28</v>
      </c>
      <c r="N92" s="220" t="s">
        <v>45</v>
      </c>
      <c r="O92" s="84"/>
      <c r="P92" s="221">
        <f>O92*H92</f>
        <v>0</v>
      </c>
      <c r="Q92" s="221">
        <v>0</v>
      </c>
      <c r="R92" s="221">
        <f>Q92*H92</f>
        <v>0</v>
      </c>
      <c r="S92" s="221">
        <v>0</v>
      </c>
      <c r="T92" s="222">
        <f>S92*H92</f>
        <v>0</v>
      </c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R92" s="223" t="s">
        <v>228</v>
      </c>
      <c r="AT92" s="223" t="s">
        <v>352</v>
      </c>
      <c r="AU92" s="223" t="s">
        <v>82</v>
      </c>
      <c r="AY92" s="17" t="s">
        <v>351</v>
      </c>
      <c r="BE92" s="224">
        <f>IF(N92="základní",J92,0)</f>
        <v>0</v>
      </c>
      <c r="BF92" s="224">
        <f>IF(N92="snížená",J92,0)</f>
        <v>0</v>
      </c>
      <c r="BG92" s="224">
        <f>IF(N92="zákl. přenesená",J92,0)</f>
        <v>0</v>
      </c>
      <c r="BH92" s="224">
        <f>IF(N92="sníž. přenesená",J92,0)</f>
        <v>0</v>
      </c>
      <c r="BI92" s="224">
        <f>IF(N92="nulová",J92,0)</f>
        <v>0</v>
      </c>
      <c r="BJ92" s="17" t="s">
        <v>82</v>
      </c>
      <c r="BK92" s="224">
        <f>ROUND(I92*H92,2)</f>
        <v>0</v>
      </c>
      <c r="BL92" s="17" t="s">
        <v>228</v>
      </c>
      <c r="BM92" s="223" t="s">
        <v>3957</v>
      </c>
    </row>
    <row r="93" spans="1:65" s="2" customFormat="1" ht="16.5" customHeight="1">
      <c r="A93" s="38"/>
      <c r="B93" s="39"/>
      <c r="C93" s="212" t="s">
        <v>395</v>
      </c>
      <c r="D93" s="212" t="s">
        <v>352</v>
      </c>
      <c r="E93" s="213" t="s">
        <v>3958</v>
      </c>
      <c r="F93" s="214" t="s">
        <v>3959</v>
      </c>
      <c r="G93" s="215" t="s">
        <v>3960</v>
      </c>
      <c r="H93" s="216">
        <v>200</v>
      </c>
      <c r="I93" s="217"/>
      <c r="J93" s="218">
        <f>ROUND(I93*H93,2)</f>
        <v>0</v>
      </c>
      <c r="K93" s="214" t="s">
        <v>28</v>
      </c>
      <c r="L93" s="44"/>
      <c r="M93" s="219" t="s">
        <v>28</v>
      </c>
      <c r="N93" s="220" t="s">
        <v>45</v>
      </c>
      <c r="O93" s="84"/>
      <c r="P93" s="221">
        <f>O93*H93</f>
        <v>0</v>
      </c>
      <c r="Q93" s="221">
        <v>0</v>
      </c>
      <c r="R93" s="221">
        <f>Q93*H93</f>
        <v>0</v>
      </c>
      <c r="S93" s="221">
        <v>0</v>
      </c>
      <c r="T93" s="222">
        <f>S93*H93</f>
        <v>0</v>
      </c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R93" s="223" t="s">
        <v>228</v>
      </c>
      <c r="AT93" s="223" t="s">
        <v>352</v>
      </c>
      <c r="AU93" s="223" t="s">
        <v>82</v>
      </c>
      <c r="AY93" s="17" t="s">
        <v>351</v>
      </c>
      <c r="BE93" s="224">
        <f>IF(N93="základní",J93,0)</f>
        <v>0</v>
      </c>
      <c r="BF93" s="224">
        <f>IF(N93="snížená",J93,0)</f>
        <v>0</v>
      </c>
      <c r="BG93" s="224">
        <f>IF(N93="zákl. přenesená",J93,0)</f>
        <v>0</v>
      </c>
      <c r="BH93" s="224">
        <f>IF(N93="sníž. přenesená",J93,0)</f>
        <v>0</v>
      </c>
      <c r="BI93" s="224">
        <f>IF(N93="nulová",J93,0)</f>
        <v>0</v>
      </c>
      <c r="BJ93" s="17" t="s">
        <v>82</v>
      </c>
      <c r="BK93" s="224">
        <f>ROUND(I93*H93,2)</f>
        <v>0</v>
      </c>
      <c r="BL93" s="17" t="s">
        <v>228</v>
      </c>
      <c r="BM93" s="223" t="s">
        <v>3961</v>
      </c>
    </row>
    <row r="94" spans="1:65" s="2" customFormat="1" ht="16.5" customHeight="1">
      <c r="A94" s="38"/>
      <c r="B94" s="39"/>
      <c r="C94" s="212" t="s">
        <v>405</v>
      </c>
      <c r="D94" s="212" t="s">
        <v>352</v>
      </c>
      <c r="E94" s="213" t="s">
        <v>3962</v>
      </c>
      <c r="F94" s="214" t="s">
        <v>3963</v>
      </c>
      <c r="G94" s="215" t="s">
        <v>2439</v>
      </c>
      <c r="H94" s="216">
        <v>1</v>
      </c>
      <c r="I94" s="217"/>
      <c r="J94" s="218">
        <f>ROUND(I94*H94,2)</f>
        <v>0</v>
      </c>
      <c r="K94" s="214" t="s">
        <v>28</v>
      </c>
      <c r="L94" s="44"/>
      <c r="M94" s="219" t="s">
        <v>28</v>
      </c>
      <c r="N94" s="220" t="s">
        <v>45</v>
      </c>
      <c r="O94" s="84"/>
      <c r="P94" s="221">
        <f>O94*H94</f>
        <v>0</v>
      </c>
      <c r="Q94" s="221">
        <v>0</v>
      </c>
      <c r="R94" s="221">
        <f>Q94*H94</f>
        <v>0</v>
      </c>
      <c r="S94" s="221">
        <v>0</v>
      </c>
      <c r="T94" s="222">
        <f>S94*H94</f>
        <v>0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223" t="s">
        <v>228</v>
      </c>
      <c r="AT94" s="223" t="s">
        <v>352</v>
      </c>
      <c r="AU94" s="223" t="s">
        <v>82</v>
      </c>
      <c r="AY94" s="17" t="s">
        <v>351</v>
      </c>
      <c r="BE94" s="224">
        <f>IF(N94="základní",J94,0)</f>
        <v>0</v>
      </c>
      <c r="BF94" s="224">
        <f>IF(N94="snížená",J94,0)</f>
        <v>0</v>
      </c>
      <c r="BG94" s="224">
        <f>IF(N94="zákl. přenesená",J94,0)</f>
        <v>0</v>
      </c>
      <c r="BH94" s="224">
        <f>IF(N94="sníž. přenesená",J94,0)</f>
        <v>0</v>
      </c>
      <c r="BI94" s="224">
        <f>IF(N94="nulová",J94,0)</f>
        <v>0</v>
      </c>
      <c r="BJ94" s="17" t="s">
        <v>82</v>
      </c>
      <c r="BK94" s="224">
        <f>ROUND(I94*H94,2)</f>
        <v>0</v>
      </c>
      <c r="BL94" s="17" t="s">
        <v>228</v>
      </c>
      <c r="BM94" s="223" t="s">
        <v>3964</v>
      </c>
    </row>
    <row r="95" spans="1:63" s="11" customFormat="1" ht="25.9" customHeight="1">
      <c r="A95" s="11"/>
      <c r="B95" s="198"/>
      <c r="C95" s="199"/>
      <c r="D95" s="200" t="s">
        <v>73</v>
      </c>
      <c r="E95" s="201" t="s">
        <v>3965</v>
      </c>
      <c r="F95" s="201" t="s">
        <v>3966</v>
      </c>
      <c r="G95" s="199"/>
      <c r="H95" s="199"/>
      <c r="I95" s="202"/>
      <c r="J95" s="203">
        <f>BK95</f>
        <v>0</v>
      </c>
      <c r="K95" s="199"/>
      <c r="L95" s="204"/>
      <c r="M95" s="205"/>
      <c r="N95" s="206"/>
      <c r="O95" s="206"/>
      <c r="P95" s="207">
        <f>P96</f>
        <v>0</v>
      </c>
      <c r="Q95" s="206"/>
      <c r="R95" s="207">
        <f>R96</f>
        <v>0</v>
      </c>
      <c r="S95" s="206"/>
      <c r="T95" s="208">
        <f>T96</f>
        <v>0</v>
      </c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R95" s="209" t="s">
        <v>228</v>
      </c>
      <c r="AT95" s="210" t="s">
        <v>73</v>
      </c>
      <c r="AU95" s="210" t="s">
        <v>74</v>
      </c>
      <c r="AY95" s="209" t="s">
        <v>351</v>
      </c>
      <c r="BK95" s="211">
        <f>BK96</f>
        <v>0</v>
      </c>
    </row>
    <row r="96" spans="1:65" s="2" customFormat="1" ht="16.5" customHeight="1">
      <c r="A96" s="38"/>
      <c r="B96" s="39"/>
      <c r="C96" s="212" t="s">
        <v>138</v>
      </c>
      <c r="D96" s="212" t="s">
        <v>352</v>
      </c>
      <c r="E96" s="213" t="s">
        <v>3967</v>
      </c>
      <c r="F96" s="214" t="s">
        <v>3968</v>
      </c>
      <c r="G96" s="215" t="s">
        <v>2439</v>
      </c>
      <c r="H96" s="216">
        <v>1</v>
      </c>
      <c r="I96" s="217"/>
      <c r="J96" s="218">
        <f>ROUND(I96*H96,2)</f>
        <v>0</v>
      </c>
      <c r="K96" s="214" t="s">
        <v>28</v>
      </c>
      <c r="L96" s="44"/>
      <c r="M96" s="219" t="s">
        <v>28</v>
      </c>
      <c r="N96" s="220" t="s">
        <v>45</v>
      </c>
      <c r="O96" s="84"/>
      <c r="P96" s="221">
        <f>O96*H96</f>
        <v>0</v>
      </c>
      <c r="Q96" s="221">
        <v>0</v>
      </c>
      <c r="R96" s="221">
        <f>Q96*H96</f>
        <v>0</v>
      </c>
      <c r="S96" s="221">
        <v>0</v>
      </c>
      <c r="T96" s="222">
        <f>S96*H96</f>
        <v>0</v>
      </c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R96" s="223" t="s">
        <v>228</v>
      </c>
      <c r="AT96" s="223" t="s">
        <v>352</v>
      </c>
      <c r="AU96" s="223" t="s">
        <v>82</v>
      </c>
      <c r="AY96" s="17" t="s">
        <v>351</v>
      </c>
      <c r="BE96" s="224">
        <f>IF(N96="základní",J96,0)</f>
        <v>0</v>
      </c>
      <c r="BF96" s="224">
        <f>IF(N96="snížená",J96,0)</f>
        <v>0</v>
      </c>
      <c r="BG96" s="224">
        <f>IF(N96="zákl. přenesená",J96,0)</f>
        <v>0</v>
      </c>
      <c r="BH96" s="224">
        <f>IF(N96="sníž. přenesená",J96,0)</f>
        <v>0</v>
      </c>
      <c r="BI96" s="224">
        <f>IF(N96="nulová",J96,0)</f>
        <v>0</v>
      </c>
      <c r="BJ96" s="17" t="s">
        <v>82</v>
      </c>
      <c r="BK96" s="224">
        <f>ROUND(I96*H96,2)</f>
        <v>0</v>
      </c>
      <c r="BL96" s="17" t="s">
        <v>228</v>
      </c>
      <c r="BM96" s="223" t="s">
        <v>3969</v>
      </c>
    </row>
    <row r="97" spans="1:63" s="11" customFormat="1" ht="25.9" customHeight="1">
      <c r="A97" s="11"/>
      <c r="B97" s="198"/>
      <c r="C97" s="199"/>
      <c r="D97" s="200" t="s">
        <v>73</v>
      </c>
      <c r="E97" s="201" t="s">
        <v>3970</v>
      </c>
      <c r="F97" s="201" t="s">
        <v>3971</v>
      </c>
      <c r="G97" s="199"/>
      <c r="H97" s="199"/>
      <c r="I97" s="202"/>
      <c r="J97" s="203">
        <f>BK97</f>
        <v>0</v>
      </c>
      <c r="K97" s="199"/>
      <c r="L97" s="204"/>
      <c r="M97" s="205"/>
      <c r="N97" s="206"/>
      <c r="O97" s="206"/>
      <c r="P97" s="207">
        <f>P98</f>
        <v>0</v>
      </c>
      <c r="Q97" s="206"/>
      <c r="R97" s="207">
        <f>R98</f>
        <v>0</v>
      </c>
      <c r="S97" s="206"/>
      <c r="T97" s="208">
        <f>T98</f>
        <v>0</v>
      </c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R97" s="209" t="s">
        <v>228</v>
      </c>
      <c r="AT97" s="210" t="s">
        <v>73</v>
      </c>
      <c r="AU97" s="210" t="s">
        <v>74</v>
      </c>
      <c r="AY97" s="209" t="s">
        <v>351</v>
      </c>
      <c r="BK97" s="211">
        <f>BK98</f>
        <v>0</v>
      </c>
    </row>
    <row r="98" spans="1:65" s="2" customFormat="1" ht="21.75" customHeight="1">
      <c r="A98" s="38"/>
      <c r="B98" s="39"/>
      <c r="C98" s="212" t="s">
        <v>82</v>
      </c>
      <c r="D98" s="212" t="s">
        <v>352</v>
      </c>
      <c r="E98" s="213" t="s">
        <v>3972</v>
      </c>
      <c r="F98" s="214" t="s">
        <v>3973</v>
      </c>
      <c r="G98" s="215" t="s">
        <v>398</v>
      </c>
      <c r="H98" s="216">
        <v>10</v>
      </c>
      <c r="I98" s="217"/>
      <c r="J98" s="218">
        <f>ROUND(I98*H98,2)</f>
        <v>0</v>
      </c>
      <c r="K98" s="214" t="s">
        <v>28</v>
      </c>
      <c r="L98" s="44"/>
      <c r="M98" s="219" t="s">
        <v>28</v>
      </c>
      <c r="N98" s="220" t="s">
        <v>45</v>
      </c>
      <c r="O98" s="84"/>
      <c r="P98" s="221">
        <f>O98*H98</f>
        <v>0</v>
      </c>
      <c r="Q98" s="221">
        <v>0</v>
      </c>
      <c r="R98" s="221">
        <f>Q98*H98</f>
        <v>0</v>
      </c>
      <c r="S98" s="221">
        <v>0</v>
      </c>
      <c r="T98" s="222">
        <f>S98*H98</f>
        <v>0</v>
      </c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R98" s="223" t="s">
        <v>228</v>
      </c>
      <c r="AT98" s="223" t="s">
        <v>352</v>
      </c>
      <c r="AU98" s="223" t="s">
        <v>82</v>
      </c>
      <c r="AY98" s="17" t="s">
        <v>351</v>
      </c>
      <c r="BE98" s="224">
        <f>IF(N98="základní",J98,0)</f>
        <v>0</v>
      </c>
      <c r="BF98" s="224">
        <f>IF(N98="snížená",J98,0)</f>
        <v>0</v>
      </c>
      <c r="BG98" s="224">
        <f>IF(N98="zákl. přenesená",J98,0)</f>
        <v>0</v>
      </c>
      <c r="BH98" s="224">
        <f>IF(N98="sníž. přenesená",J98,0)</f>
        <v>0</v>
      </c>
      <c r="BI98" s="224">
        <f>IF(N98="nulová",J98,0)</f>
        <v>0</v>
      </c>
      <c r="BJ98" s="17" t="s">
        <v>82</v>
      </c>
      <c r="BK98" s="224">
        <f>ROUND(I98*H98,2)</f>
        <v>0</v>
      </c>
      <c r="BL98" s="17" t="s">
        <v>228</v>
      </c>
      <c r="BM98" s="223" t="s">
        <v>3974</v>
      </c>
    </row>
    <row r="99" spans="1:63" s="11" customFormat="1" ht="25.9" customHeight="1">
      <c r="A99" s="11"/>
      <c r="B99" s="198"/>
      <c r="C99" s="199"/>
      <c r="D99" s="200" t="s">
        <v>73</v>
      </c>
      <c r="E99" s="201" t="s">
        <v>3975</v>
      </c>
      <c r="F99" s="201" t="s">
        <v>3976</v>
      </c>
      <c r="G99" s="199"/>
      <c r="H99" s="199"/>
      <c r="I99" s="202"/>
      <c r="J99" s="203">
        <f>BK99</f>
        <v>0</v>
      </c>
      <c r="K99" s="199"/>
      <c r="L99" s="204"/>
      <c r="M99" s="205"/>
      <c r="N99" s="206"/>
      <c r="O99" s="206"/>
      <c r="P99" s="207">
        <f>SUM(P100:P121)</f>
        <v>0</v>
      </c>
      <c r="Q99" s="206"/>
      <c r="R99" s="207">
        <f>SUM(R100:R121)</f>
        <v>0</v>
      </c>
      <c r="S99" s="206"/>
      <c r="T99" s="208">
        <f>SUM(T100:T121)</f>
        <v>0</v>
      </c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R99" s="209" t="s">
        <v>228</v>
      </c>
      <c r="AT99" s="210" t="s">
        <v>73</v>
      </c>
      <c r="AU99" s="210" t="s">
        <v>74</v>
      </c>
      <c r="AY99" s="209" t="s">
        <v>351</v>
      </c>
      <c r="BK99" s="211">
        <f>SUM(BK100:BK121)</f>
        <v>0</v>
      </c>
    </row>
    <row r="100" spans="1:65" s="2" customFormat="1" ht="16.5" customHeight="1">
      <c r="A100" s="38"/>
      <c r="B100" s="39"/>
      <c r="C100" s="212" t="s">
        <v>411</v>
      </c>
      <c r="D100" s="212" t="s">
        <v>352</v>
      </c>
      <c r="E100" s="213" t="s">
        <v>3977</v>
      </c>
      <c r="F100" s="214" t="s">
        <v>3978</v>
      </c>
      <c r="G100" s="215" t="s">
        <v>3979</v>
      </c>
      <c r="H100" s="216">
        <v>15</v>
      </c>
      <c r="I100" s="217"/>
      <c r="J100" s="218">
        <f>ROUND(I100*H100,2)</f>
        <v>0</v>
      </c>
      <c r="K100" s="214" t="s">
        <v>28</v>
      </c>
      <c r="L100" s="44"/>
      <c r="M100" s="219" t="s">
        <v>28</v>
      </c>
      <c r="N100" s="220" t="s">
        <v>45</v>
      </c>
      <c r="O100" s="84"/>
      <c r="P100" s="221">
        <f>O100*H100</f>
        <v>0</v>
      </c>
      <c r="Q100" s="221">
        <v>0</v>
      </c>
      <c r="R100" s="221">
        <f>Q100*H100</f>
        <v>0</v>
      </c>
      <c r="S100" s="221">
        <v>0</v>
      </c>
      <c r="T100" s="222">
        <f>S100*H100</f>
        <v>0</v>
      </c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R100" s="223" t="s">
        <v>228</v>
      </c>
      <c r="AT100" s="223" t="s">
        <v>352</v>
      </c>
      <c r="AU100" s="223" t="s">
        <v>82</v>
      </c>
      <c r="AY100" s="17" t="s">
        <v>351</v>
      </c>
      <c r="BE100" s="224">
        <f>IF(N100="základní",J100,0)</f>
        <v>0</v>
      </c>
      <c r="BF100" s="224">
        <f>IF(N100="snížená",J100,0)</f>
        <v>0</v>
      </c>
      <c r="BG100" s="224">
        <f>IF(N100="zákl. přenesená",J100,0)</f>
        <v>0</v>
      </c>
      <c r="BH100" s="224">
        <f>IF(N100="sníž. přenesená",J100,0)</f>
        <v>0</v>
      </c>
      <c r="BI100" s="224">
        <f>IF(N100="nulová",J100,0)</f>
        <v>0</v>
      </c>
      <c r="BJ100" s="17" t="s">
        <v>82</v>
      </c>
      <c r="BK100" s="224">
        <f>ROUND(I100*H100,2)</f>
        <v>0</v>
      </c>
      <c r="BL100" s="17" t="s">
        <v>228</v>
      </c>
      <c r="BM100" s="223" t="s">
        <v>3980</v>
      </c>
    </row>
    <row r="101" spans="1:65" s="2" customFormat="1" ht="21.75" customHeight="1">
      <c r="A101" s="38"/>
      <c r="B101" s="39"/>
      <c r="C101" s="212" t="s">
        <v>417</v>
      </c>
      <c r="D101" s="212" t="s">
        <v>352</v>
      </c>
      <c r="E101" s="213" t="s">
        <v>3981</v>
      </c>
      <c r="F101" s="214" t="s">
        <v>3982</v>
      </c>
      <c r="G101" s="215" t="s">
        <v>398</v>
      </c>
      <c r="H101" s="216">
        <v>2</v>
      </c>
      <c r="I101" s="217"/>
      <c r="J101" s="218">
        <f>ROUND(I101*H101,2)</f>
        <v>0</v>
      </c>
      <c r="K101" s="214" t="s">
        <v>28</v>
      </c>
      <c r="L101" s="44"/>
      <c r="M101" s="219" t="s">
        <v>28</v>
      </c>
      <c r="N101" s="220" t="s">
        <v>45</v>
      </c>
      <c r="O101" s="84"/>
      <c r="P101" s="221">
        <f>O101*H101</f>
        <v>0</v>
      </c>
      <c r="Q101" s="221">
        <v>0</v>
      </c>
      <c r="R101" s="221">
        <f>Q101*H101</f>
        <v>0</v>
      </c>
      <c r="S101" s="221">
        <v>0</v>
      </c>
      <c r="T101" s="222">
        <f>S101*H101</f>
        <v>0</v>
      </c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R101" s="223" t="s">
        <v>228</v>
      </c>
      <c r="AT101" s="223" t="s">
        <v>352</v>
      </c>
      <c r="AU101" s="223" t="s">
        <v>82</v>
      </c>
      <c r="AY101" s="17" t="s">
        <v>351</v>
      </c>
      <c r="BE101" s="224">
        <f>IF(N101="základní",J101,0)</f>
        <v>0</v>
      </c>
      <c r="BF101" s="224">
        <f>IF(N101="snížená",J101,0)</f>
        <v>0</v>
      </c>
      <c r="BG101" s="224">
        <f>IF(N101="zákl. přenesená",J101,0)</f>
        <v>0</v>
      </c>
      <c r="BH101" s="224">
        <f>IF(N101="sníž. přenesená",J101,0)</f>
        <v>0</v>
      </c>
      <c r="BI101" s="224">
        <f>IF(N101="nulová",J101,0)</f>
        <v>0</v>
      </c>
      <c r="BJ101" s="17" t="s">
        <v>82</v>
      </c>
      <c r="BK101" s="224">
        <f>ROUND(I101*H101,2)</f>
        <v>0</v>
      </c>
      <c r="BL101" s="17" t="s">
        <v>228</v>
      </c>
      <c r="BM101" s="223" t="s">
        <v>3983</v>
      </c>
    </row>
    <row r="102" spans="1:65" s="2" customFormat="1" ht="21.75" customHeight="1">
      <c r="A102" s="38"/>
      <c r="B102" s="39"/>
      <c r="C102" s="212" t="s">
        <v>422</v>
      </c>
      <c r="D102" s="212" t="s">
        <v>352</v>
      </c>
      <c r="E102" s="213" t="s">
        <v>3984</v>
      </c>
      <c r="F102" s="214" t="s">
        <v>3985</v>
      </c>
      <c r="G102" s="215" t="s">
        <v>398</v>
      </c>
      <c r="H102" s="216">
        <v>1</v>
      </c>
      <c r="I102" s="217"/>
      <c r="J102" s="218">
        <f>ROUND(I102*H102,2)</f>
        <v>0</v>
      </c>
      <c r="K102" s="214" t="s">
        <v>28</v>
      </c>
      <c r="L102" s="44"/>
      <c r="M102" s="219" t="s">
        <v>28</v>
      </c>
      <c r="N102" s="220" t="s">
        <v>45</v>
      </c>
      <c r="O102" s="84"/>
      <c r="P102" s="221">
        <f>O102*H102</f>
        <v>0</v>
      </c>
      <c r="Q102" s="221">
        <v>0</v>
      </c>
      <c r="R102" s="221">
        <f>Q102*H102</f>
        <v>0</v>
      </c>
      <c r="S102" s="221">
        <v>0</v>
      </c>
      <c r="T102" s="222">
        <f>S102*H102</f>
        <v>0</v>
      </c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R102" s="223" t="s">
        <v>228</v>
      </c>
      <c r="AT102" s="223" t="s">
        <v>352</v>
      </c>
      <c r="AU102" s="223" t="s">
        <v>82</v>
      </c>
      <c r="AY102" s="17" t="s">
        <v>351</v>
      </c>
      <c r="BE102" s="224">
        <f>IF(N102="základní",J102,0)</f>
        <v>0</v>
      </c>
      <c r="BF102" s="224">
        <f>IF(N102="snížená",J102,0)</f>
        <v>0</v>
      </c>
      <c r="BG102" s="224">
        <f>IF(N102="zákl. přenesená",J102,0)</f>
        <v>0</v>
      </c>
      <c r="BH102" s="224">
        <f>IF(N102="sníž. přenesená",J102,0)</f>
        <v>0</v>
      </c>
      <c r="BI102" s="224">
        <f>IF(N102="nulová",J102,0)</f>
        <v>0</v>
      </c>
      <c r="BJ102" s="17" t="s">
        <v>82</v>
      </c>
      <c r="BK102" s="224">
        <f>ROUND(I102*H102,2)</f>
        <v>0</v>
      </c>
      <c r="BL102" s="17" t="s">
        <v>228</v>
      </c>
      <c r="BM102" s="223" t="s">
        <v>3986</v>
      </c>
    </row>
    <row r="103" spans="1:65" s="2" customFormat="1" ht="21.75" customHeight="1">
      <c r="A103" s="38"/>
      <c r="B103" s="39"/>
      <c r="C103" s="212" t="s">
        <v>428</v>
      </c>
      <c r="D103" s="212" t="s">
        <v>352</v>
      </c>
      <c r="E103" s="213" t="s">
        <v>3987</v>
      </c>
      <c r="F103" s="214" t="s">
        <v>3988</v>
      </c>
      <c r="G103" s="215" t="s">
        <v>612</v>
      </c>
      <c r="H103" s="216">
        <v>4</v>
      </c>
      <c r="I103" s="217"/>
      <c r="J103" s="218">
        <f>ROUND(I103*H103,2)</f>
        <v>0</v>
      </c>
      <c r="K103" s="214" t="s">
        <v>28</v>
      </c>
      <c r="L103" s="44"/>
      <c r="M103" s="219" t="s">
        <v>28</v>
      </c>
      <c r="N103" s="220" t="s">
        <v>45</v>
      </c>
      <c r="O103" s="84"/>
      <c r="P103" s="221">
        <f>O103*H103</f>
        <v>0</v>
      </c>
      <c r="Q103" s="221">
        <v>0</v>
      </c>
      <c r="R103" s="221">
        <f>Q103*H103</f>
        <v>0</v>
      </c>
      <c r="S103" s="221">
        <v>0</v>
      </c>
      <c r="T103" s="222">
        <f>S103*H103</f>
        <v>0</v>
      </c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R103" s="223" t="s">
        <v>228</v>
      </c>
      <c r="AT103" s="223" t="s">
        <v>352</v>
      </c>
      <c r="AU103" s="223" t="s">
        <v>82</v>
      </c>
      <c r="AY103" s="17" t="s">
        <v>351</v>
      </c>
      <c r="BE103" s="224">
        <f>IF(N103="základní",J103,0)</f>
        <v>0</v>
      </c>
      <c r="BF103" s="224">
        <f>IF(N103="snížená",J103,0)</f>
        <v>0</v>
      </c>
      <c r="BG103" s="224">
        <f>IF(N103="zákl. přenesená",J103,0)</f>
        <v>0</v>
      </c>
      <c r="BH103" s="224">
        <f>IF(N103="sníž. přenesená",J103,0)</f>
        <v>0</v>
      </c>
      <c r="BI103" s="224">
        <f>IF(N103="nulová",J103,0)</f>
        <v>0</v>
      </c>
      <c r="BJ103" s="17" t="s">
        <v>82</v>
      </c>
      <c r="BK103" s="224">
        <f>ROUND(I103*H103,2)</f>
        <v>0</v>
      </c>
      <c r="BL103" s="17" t="s">
        <v>228</v>
      </c>
      <c r="BM103" s="223" t="s">
        <v>3989</v>
      </c>
    </row>
    <row r="104" spans="1:65" s="2" customFormat="1" ht="21.75" customHeight="1">
      <c r="A104" s="38"/>
      <c r="B104" s="39"/>
      <c r="C104" s="212" t="s">
        <v>433</v>
      </c>
      <c r="D104" s="212" t="s">
        <v>352</v>
      </c>
      <c r="E104" s="213" t="s">
        <v>3990</v>
      </c>
      <c r="F104" s="214" t="s">
        <v>3991</v>
      </c>
      <c r="G104" s="215" t="s">
        <v>612</v>
      </c>
      <c r="H104" s="216">
        <v>13</v>
      </c>
      <c r="I104" s="217"/>
      <c r="J104" s="218">
        <f>ROUND(I104*H104,2)</f>
        <v>0</v>
      </c>
      <c r="K104" s="214" t="s">
        <v>28</v>
      </c>
      <c r="L104" s="44"/>
      <c r="M104" s="219" t="s">
        <v>28</v>
      </c>
      <c r="N104" s="220" t="s">
        <v>45</v>
      </c>
      <c r="O104" s="84"/>
      <c r="P104" s="221">
        <f>O104*H104</f>
        <v>0</v>
      </c>
      <c r="Q104" s="221">
        <v>0</v>
      </c>
      <c r="R104" s="221">
        <f>Q104*H104</f>
        <v>0</v>
      </c>
      <c r="S104" s="221">
        <v>0</v>
      </c>
      <c r="T104" s="222">
        <f>S104*H104</f>
        <v>0</v>
      </c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R104" s="223" t="s">
        <v>228</v>
      </c>
      <c r="AT104" s="223" t="s">
        <v>352</v>
      </c>
      <c r="AU104" s="223" t="s">
        <v>82</v>
      </c>
      <c r="AY104" s="17" t="s">
        <v>351</v>
      </c>
      <c r="BE104" s="224">
        <f>IF(N104="základní",J104,0)</f>
        <v>0</v>
      </c>
      <c r="BF104" s="224">
        <f>IF(N104="snížená",J104,0)</f>
        <v>0</v>
      </c>
      <c r="BG104" s="224">
        <f>IF(N104="zákl. přenesená",J104,0)</f>
        <v>0</v>
      </c>
      <c r="BH104" s="224">
        <f>IF(N104="sníž. přenesená",J104,0)</f>
        <v>0</v>
      </c>
      <c r="BI104" s="224">
        <f>IF(N104="nulová",J104,0)</f>
        <v>0</v>
      </c>
      <c r="BJ104" s="17" t="s">
        <v>82</v>
      </c>
      <c r="BK104" s="224">
        <f>ROUND(I104*H104,2)</f>
        <v>0</v>
      </c>
      <c r="BL104" s="17" t="s">
        <v>228</v>
      </c>
      <c r="BM104" s="223" t="s">
        <v>3992</v>
      </c>
    </row>
    <row r="105" spans="1:65" s="2" customFormat="1" ht="21.75" customHeight="1">
      <c r="A105" s="38"/>
      <c r="B105" s="39"/>
      <c r="C105" s="212" t="s">
        <v>438</v>
      </c>
      <c r="D105" s="212" t="s">
        <v>352</v>
      </c>
      <c r="E105" s="213" t="s">
        <v>3993</v>
      </c>
      <c r="F105" s="214" t="s">
        <v>3994</v>
      </c>
      <c r="G105" s="215" t="s">
        <v>612</v>
      </c>
      <c r="H105" s="216">
        <v>1</v>
      </c>
      <c r="I105" s="217"/>
      <c r="J105" s="218">
        <f>ROUND(I105*H105,2)</f>
        <v>0</v>
      </c>
      <c r="K105" s="214" t="s">
        <v>28</v>
      </c>
      <c r="L105" s="44"/>
      <c r="M105" s="219" t="s">
        <v>28</v>
      </c>
      <c r="N105" s="220" t="s">
        <v>45</v>
      </c>
      <c r="O105" s="84"/>
      <c r="P105" s="221">
        <f>O105*H105</f>
        <v>0</v>
      </c>
      <c r="Q105" s="221">
        <v>0</v>
      </c>
      <c r="R105" s="221">
        <f>Q105*H105</f>
        <v>0</v>
      </c>
      <c r="S105" s="221">
        <v>0</v>
      </c>
      <c r="T105" s="222">
        <f>S105*H105</f>
        <v>0</v>
      </c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R105" s="223" t="s">
        <v>228</v>
      </c>
      <c r="AT105" s="223" t="s">
        <v>352</v>
      </c>
      <c r="AU105" s="223" t="s">
        <v>82</v>
      </c>
      <c r="AY105" s="17" t="s">
        <v>351</v>
      </c>
      <c r="BE105" s="224">
        <f>IF(N105="základní",J105,0)</f>
        <v>0</v>
      </c>
      <c r="BF105" s="224">
        <f>IF(N105="snížená",J105,0)</f>
        <v>0</v>
      </c>
      <c r="BG105" s="224">
        <f>IF(N105="zákl. přenesená",J105,0)</f>
        <v>0</v>
      </c>
      <c r="BH105" s="224">
        <f>IF(N105="sníž. přenesená",J105,0)</f>
        <v>0</v>
      </c>
      <c r="BI105" s="224">
        <f>IF(N105="nulová",J105,0)</f>
        <v>0</v>
      </c>
      <c r="BJ105" s="17" t="s">
        <v>82</v>
      </c>
      <c r="BK105" s="224">
        <f>ROUND(I105*H105,2)</f>
        <v>0</v>
      </c>
      <c r="BL105" s="17" t="s">
        <v>228</v>
      </c>
      <c r="BM105" s="223" t="s">
        <v>3995</v>
      </c>
    </row>
    <row r="106" spans="1:65" s="2" customFormat="1" ht="21.75" customHeight="1">
      <c r="A106" s="38"/>
      <c r="B106" s="39"/>
      <c r="C106" s="212" t="s">
        <v>8</v>
      </c>
      <c r="D106" s="212" t="s">
        <v>352</v>
      </c>
      <c r="E106" s="213" t="s">
        <v>3996</v>
      </c>
      <c r="F106" s="214" t="s">
        <v>3997</v>
      </c>
      <c r="G106" s="215" t="s">
        <v>612</v>
      </c>
      <c r="H106" s="216">
        <v>1</v>
      </c>
      <c r="I106" s="217"/>
      <c r="J106" s="218">
        <f>ROUND(I106*H106,2)</f>
        <v>0</v>
      </c>
      <c r="K106" s="214" t="s">
        <v>28</v>
      </c>
      <c r="L106" s="44"/>
      <c r="M106" s="219" t="s">
        <v>28</v>
      </c>
      <c r="N106" s="220" t="s">
        <v>45</v>
      </c>
      <c r="O106" s="84"/>
      <c r="P106" s="221">
        <f>O106*H106</f>
        <v>0</v>
      </c>
      <c r="Q106" s="221">
        <v>0</v>
      </c>
      <c r="R106" s="221">
        <f>Q106*H106</f>
        <v>0</v>
      </c>
      <c r="S106" s="221">
        <v>0</v>
      </c>
      <c r="T106" s="222">
        <f>S106*H106</f>
        <v>0</v>
      </c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R106" s="223" t="s">
        <v>228</v>
      </c>
      <c r="AT106" s="223" t="s">
        <v>352</v>
      </c>
      <c r="AU106" s="223" t="s">
        <v>82</v>
      </c>
      <c r="AY106" s="17" t="s">
        <v>351</v>
      </c>
      <c r="BE106" s="224">
        <f>IF(N106="základní",J106,0)</f>
        <v>0</v>
      </c>
      <c r="BF106" s="224">
        <f>IF(N106="snížená",J106,0)</f>
        <v>0</v>
      </c>
      <c r="BG106" s="224">
        <f>IF(N106="zákl. přenesená",J106,0)</f>
        <v>0</v>
      </c>
      <c r="BH106" s="224">
        <f>IF(N106="sníž. přenesená",J106,0)</f>
        <v>0</v>
      </c>
      <c r="BI106" s="224">
        <f>IF(N106="nulová",J106,0)</f>
        <v>0</v>
      </c>
      <c r="BJ106" s="17" t="s">
        <v>82</v>
      </c>
      <c r="BK106" s="224">
        <f>ROUND(I106*H106,2)</f>
        <v>0</v>
      </c>
      <c r="BL106" s="17" t="s">
        <v>228</v>
      </c>
      <c r="BM106" s="223" t="s">
        <v>3998</v>
      </c>
    </row>
    <row r="107" spans="1:65" s="2" customFormat="1" ht="21.75" customHeight="1">
      <c r="A107" s="38"/>
      <c r="B107" s="39"/>
      <c r="C107" s="212" t="s">
        <v>451</v>
      </c>
      <c r="D107" s="212" t="s">
        <v>352</v>
      </c>
      <c r="E107" s="213" t="s">
        <v>3999</v>
      </c>
      <c r="F107" s="214" t="s">
        <v>4000</v>
      </c>
      <c r="G107" s="215" t="s">
        <v>612</v>
      </c>
      <c r="H107" s="216">
        <v>4</v>
      </c>
      <c r="I107" s="217"/>
      <c r="J107" s="218">
        <f>ROUND(I107*H107,2)</f>
        <v>0</v>
      </c>
      <c r="K107" s="214" t="s">
        <v>28</v>
      </c>
      <c r="L107" s="44"/>
      <c r="M107" s="219" t="s">
        <v>28</v>
      </c>
      <c r="N107" s="220" t="s">
        <v>45</v>
      </c>
      <c r="O107" s="84"/>
      <c r="P107" s="221">
        <f>O107*H107</f>
        <v>0</v>
      </c>
      <c r="Q107" s="221">
        <v>0</v>
      </c>
      <c r="R107" s="221">
        <f>Q107*H107</f>
        <v>0</v>
      </c>
      <c r="S107" s="221">
        <v>0</v>
      </c>
      <c r="T107" s="222">
        <f>S107*H107</f>
        <v>0</v>
      </c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R107" s="223" t="s">
        <v>228</v>
      </c>
      <c r="AT107" s="223" t="s">
        <v>352</v>
      </c>
      <c r="AU107" s="223" t="s">
        <v>82</v>
      </c>
      <c r="AY107" s="17" t="s">
        <v>351</v>
      </c>
      <c r="BE107" s="224">
        <f>IF(N107="základní",J107,0)</f>
        <v>0</v>
      </c>
      <c r="BF107" s="224">
        <f>IF(N107="snížená",J107,0)</f>
        <v>0</v>
      </c>
      <c r="BG107" s="224">
        <f>IF(N107="zákl. přenesená",J107,0)</f>
        <v>0</v>
      </c>
      <c r="BH107" s="224">
        <f>IF(N107="sníž. přenesená",J107,0)</f>
        <v>0</v>
      </c>
      <c r="BI107" s="224">
        <f>IF(N107="nulová",J107,0)</f>
        <v>0</v>
      </c>
      <c r="BJ107" s="17" t="s">
        <v>82</v>
      </c>
      <c r="BK107" s="224">
        <f>ROUND(I107*H107,2)</f>
        <v>0</v>
      </c>
      <c r="BL107" s="17" t="s">
        <v>228</v>
      </c>
      <c r="BM107" s="223" t="s">
        <v>4001</v>
      </c>
    </row>
    <row r="108" spans="1:65" s="2" customFormat="1" ht="21.75" customHeight="1">
      <c r="A108" s="38"/>
      <c r="B108" s="39"/>
      <c r="C108" s="212" t="s">
        <v>461</v>
      </c>
      <c r="D108" s="212" t="s">
        <v>352</v>
      </c>
      <c r="E108" s="213" t="s">
        <v>4002</v>
      </c>
      <c r="F108" s="214" t="s">
        <v>4003</v>
      </c>
      <c r="G108" s="215" t="s">
        <v>612</v>
      </c>
      <c r="H108" s="216">
        <v>13</v>
      </c>
      <c r="I108" s="217"/>
      <c r="J108" s="218">
        <f>ROUND(I108*H108,2)</f>
        <v>0</v>
      </c>
      <c r="K108" s="214" t="s">
        <v>28</v>
      </c>
      <c r="L108" s="44"/>
      <c r="M108" s="219" t="s">
        <v>28</v>
      </c>
      <c r="N108" s="220" t="s">
        <v>45</v>
      </c>
      <c r="O108" s="84"/>
      <c r="P108" s="221">
        <f>O108*H108</f>
        <v>0</v>
      </c>
      <c r="Q108" s="221">
        <v>0</v>
      </c>
      <c r="R108" s="221">
        <f>Q108*H108</f>
        <v>0</v>
      </c>
      <c r="S108" s="221">
        <v>0</v>
      </c>
      <c r="T108" s="222">
        <f>S108*H108</f>
        <v>0</v>
      </c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R108" s="223" t="s">
        <v>228</v>
      </c>
      <c r="AT108" s="223" t="s">
        <v>352</v>
      </c>
      <c r="AU108" s="223" t="s">
        <v>82</v>
      </c>
      <c r="AY108" s="17" t="s">
        <v>351</v>
      </c>
      <c r="BE108" s="224">
        <f>IF(N108="základní",J108,0)</f>
        <v>0</v>
      </c>
      <c r="BF108" s="224">
        <f>IF(N108="snížená",J108,0)</f>
        <v>0</v>
      </c>
      <c r="BG108" s="224">
        <f>IF(N108="zákl. přenesená",J108,0)</f>
        <v>0</v>
      </c>
      <c r="BH108" s="224">
        <f>IF(N108="sníž. přenesená",J108,0)</f>
        <v>0</v>
      </c>
      <c r="BI108" s="224">
        <f>IF(N108="nulová",J108,0)</f>
        <v>0</v>
      </c>
      <c r="BJ108" s="17" t="s">
        <v>82</v>
      </c>
      <c r="BK108" s="224">
        <f>ROUND(I108*H108,2)</f>
        <v>0</v>
      </c>
      <c r="BL108" s="17" t="s">
        <v>228</v>
      </c>
      <c r="BM108" s="223" t="s">
        <v>4004</v>
      </c>
    </row>
    <row r="109" spans="1:65" s="2" customFormat="1" ht="16.5" customHeight="1">
      <c r="A109" s="38"/>
      <c r="B109" s="39"/>
      <c r="C109" s="212" t="s">
        <v>467</v>
      </c>
      <c r="D109" s="212" t="s">
        <v>352</v>
      </c>
      <c r="E109" s="213" t="s">
        <v>4005</v>
      </c>
      <c r="F109" s="214" t="s">
        <v>4006</v>
      </c>
      <c r="G109" s="215" t="s">
        <v>534</v>
      </c>
      <c r="H109" s="216">
        <v>1</v>
      </c>
      <c r="I109" s="217"/>
      <c r="J109" s="218">
        <f>ROUND(I109*H109,2)</f>
        <v>0</v>
      </c>
      <c r="K109" s="214" t="s">
        <v>28</v>
      </c>
      <c r="L109" s="44"/>
      <c r="M109" s="219" t="s">
        <v>28</v>
      </c>
      <c r="N109" s="220" t="s">
        <v>45</v>
      </c>
      <c r="O109" s="84"/>
      <c r="P109" s="221">
        <f>O109*H109</f>
        <v>0</v>
      </c>
      <c r="Q109" s="221">
        <v>0</v>
      </c>
      <c r="R109" s="221">
        <f>Q109*H109</f>
        <v>0</v>
      </c>
      <c r="S109" s="221">
        <v>0</v>
      </c>
      <c r="T109" s="222">
        <f>S109*H109</f>
        <v>0</v>
      </c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R109" s="223" t="s">
        <v>228</v>
      </c>
      <c r="AT109" s="223" t="s">
        <v>352</v>
      </c>
      <c r="AU109" s="223" t="s">
        <v>82</v>
      </c>
      <c r="AY109" s="17" t="s">
        <v>351</v>
      </c>
      <c r="BE109" s="224">
        <f>IF(N109="základní",J109,0)</f>
        <v>0</v>
      </c>
      <c r="BF109" s="224">
        <f>IF(N109="snížená",J109,0)</f>
        <v>0</v>
      </c>
      <c r="BG109" s="224">
        <f>IF(N109="zákl. přenesená",J109,0)</f>
        <v>0</v>
      </c>
      <c r="BH109" s="224">
        <f>IF(N109="sníž. přenesená",J109,0)</f>
        <v>0</v>
      </c>
      <c r="BI109" s="224">
        <f>IF(N109="nulová",J109,0)</f>
        <v>0</v>
      </c>
      <c r="BJ109" s="17" t="s">
        <v>82</v>
      </c>
      <c r="BK109" s="224">
        <f>ROUND(I109*H109,2)</f>
        <v>0</v>
      </c>
      <c r="BL109" s="17" t="s">
        <v>228</v>
      </c>
      <c r="BM109" s="223" t="s">
        <v>4007</v>
      </c>
    </row>
    <row r="110" spans="1:65" s="2" customFormat="1" ht="21.75" customHeight="1">
      <c r="A110" s="38"/>
      <c r="B110" s="39"/>
      <c r="C110" s="212" t="s">
        <v>472</v>
      </c>
      <c r="D110" s="212" t="s">
        <v>352</v>
      </c>
      <c r="E110" s="213" t="s">
        <v>4008</v>
      </c>
      <c r="F110" s="214" t="s">
        <v>4009</v>
      </c>
      <c r="G110" s="215" t="s">
        <v>534</v>
      </c>
      <c r="H110" s="216">
        <v>1</v>
      </c>
      <c r="I110" s="217"/>
      <c r="J110" s="218">
        <f>ROUND(I110*H110,2)</f>
        <v>0</v>
      </c>
      <c r="K110" s="214" t="s">
        <v>28</v>
      </c>
      <c r="L110" s="44"/>
      <c r="M110" s="219" t="s">
        <v>28</v>
      </c>
      <c r="N110" s="220" t="s">
        <v>45</v>
      </c>
      <c r="O110" s="84"/>
      <c r="P110" s="221">
        <f>O110*H110</f>
        <v>0</v>
      </c>
      <c r="Q110" s="221">
        <v>0</v>
      </c>
      <c r="R110" s="221">
        <f>Q110*H110</f>
        <v>0</v>
      </c>
      <c r="S110" s="221">
        <v>0</v>
      </c>
      <c r="T110" s="222">
        <f>S110*H110</f>
        <v>0</v>
      </c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R110" s="223" t="s">
        <v>228</v>
      </c>
      <c r="AT110" s="223" t="s">
        <v>352</v>
      </c>
      <c r="AU110" s="223" t="s">
        <v>82</v>
      </c>
      <c r="AY110" s="17" t="s">
        <v>351</v>
      </c>
      <c r="BE110" s="224">
        <f>IF(N110="základní",J110,0)</f>
        <v>0</v>
      </c>
      <c r="BF110" s="224">
        <f>IF(N110="snížená",J110,0)</f>
        <v>0</v>
      </c>
      <c r="BG110" s="224">
        <f>IF(N110="zákl. přenesená",J110,0)</f>
        <v>0</v>
      </c>
      <c r="BH110" s="224">
        <f>IF(N110="sníž. přenesená",J110,0)</f>
        <v>0</v>
      </c>
      <c r="BI110" s="224">
        <f>IF(N110="nulová",J110,0)</f>
        <v>0</v>
      </c>
      <c r="BJ110" s="17" t="s">
        <v>82</v>
      </c>
      <c r="BK110" s="224">
        <f>ROUND(I110*H110,2)</f>
        <v>0</v>
      </c>
      <c r="BL110" s="17" t="s">
        <v>228</v>
      </c>
      <c r="BM110" s="223" t="s">
        <v>4010</v>
      </c>
    </row>
    <row r="111" spans="1:65" s="2" customFormat="1" ht="21.75" customHeight="1">
      <c r="A111" s="38"/>
      <c r="B111" s="39"/>
      <c r="C111" s="212" t="s">
        <v>477</v>
      </c>
      <c r="D111" s="212" t="s">
        <v>352</v>
      </c>
      <c r="E111" s="213" t="s">
        <v>4011</v>
      </c>
      <c r="F111" s="214" t="s">
        <v>4012</v>
      </c>
      <c r="G111" s="215" t="s">
        <v>534</v>
      </c>
      <c r="H111" s="216">
        <v>1</v>
      </c>
      <c r="I111" s="217"/>
      <c r="J111" s="218">
        <f>ROUND(I111*H111,2)</f>
        <v>0</v>
      </c>
      <c r="K111" s="214" t="s">
        <v>28</v>
      </c>
      <c r="L111" s="44"/>
      <c r="M111" s="219" t="s">
        <v>28</v>
      </c>
      <c r="N111" s="220" t="s">
        <v>45</v>
      </c>
      <c r="O111" s="84"/>
      <c r="P111" s="221">
        <f>O111*H111</f>
        <v>0</v>
      </c>
      <c r="Q111" s="221">
        <v>0</v>
      </c>
      <c r="R111" s="221">
        <f>Q111*H111</f>
        <v>0</v>
      </c>
      <c r="S111" s="221">
        <v>0</v>
      </c>
      <c r="T111" s="222">
        <f>S111*H111</f>
        <v>0</v>
      </c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R111" s="223" t="s">
        <v>228</v>
      </c>
      <c r="AT111" s="223" t="s">
        <v>352</v>
      </c>
      <c r="AU111" s="223" t="s">
        <v>82</v>
      </c>
      <c r="AY111" s="17" t="s">
        <v>351</v>
      </c>
      <c r="BE111" s="224">
        <f>IF(N111="základní",J111,0)</f>
        <v>0</v>
      </c>
      <c r="BF111" s="224">
        <f>IF(N111="snížená",J111,0)</f>
        <v>0</v>
      </c>
      <c r="BG111" s="224">
        <f>IF(N111="zákl. přenesená",J111,0)</f>
        <v>0</v>
      </c>
      <c r="BH111" s="224">
        <f>IF(N111="sníž. přenesená",J111,0)</f>
        <v>0</v>
      </c>
      <c r="BI111" s="224">
        <f>IF(N111="nulová",J111,0)</f>
        <v>0</v>
      </c>
      <c r="BJ111" s="17" t="s">
        <v>82</v>
      </c>
      <c r="BK111" s="224">
        <f>ROUND(I111*H111,2)</f>
        <v>0</v>
      </c>
      <c r="BL111" s="17" t="s">
        <v>228</v>
      </c>
      <c r="BM111" s="223" t="s">
        <v>4013</v>
      </c>
    </row>
    <row r="112" spans="1:65" s="2" customFormat="1" ht="21.75" customHeight="1">
      <c r="A112" s="38"/>
      <c r="B112" s="39"/>
      <c r="C112" s="212" t="s">
        <v>7</v>
      </c>
      <c r="D112" s="212" t="s">
        <v>352</v>
      </c>
      <c r="E112" s="213" t="s">
        <v>4014</v>
      </c>
      <c r="F112" s="214" t="s">
        <v>4015</v>
      </c>
      <c r="G112" s="215" t="s">
        <v>534</v>
      </c>
      <c r="H112" s="216">
        <v>2</v>
      </c>
      <c r="I112" s="217"/>
      <c r="J112" s="218">
        <f>ROUND(I112*H112,2)</f>
        <v>0</v>
      </c>
      <c r="K112" s="214" t="s">
        <v>28</v>
      </c>
      <c r="L112" s="44"/>
      <c r="M112" s="219" t="s">
        <v>28</v>
      </c>
      <c r="N112" s="220" t="s">
        <v>45</v>
      </c>
      <c r="O112" s="84"/>
      <c r="P112" s="221">
        <f>O112*H112</f>
        <v>0</v>
      </c>
      <c r="Q112" s="221">
        <v>0</v>
      </c>
      <c r="R112" s="221">
        <f>Q112*H112</f>
        <v>0</v>
      </c>
      <c r="S112" s="221">
        <v>0</v>
      </c>
      <c r="T112" s="222">
        <f>S112*H112</f>
        <v>0</v>
      </c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R112" s="223" t="s">
        <v>228</v>
      </c>
      <c r="AT112" s="223" t="s">
        <v>352</v>
      </c>
      <c r="AU112" s="223" t="s">
        <v>82</v>
      </c>
      <c r="AY112" s="17" t="s">
        <v>351</v>
      </c>
      <c r="BE112" s="224">
        <f>IF(N112="základní",J112,0)</f>
        <v>0</v>
      </c>
      <c r="BF112" s="224">
        <f>IF(N112="snížená",J112,0)</f>
        <v>0</v>
      </c>
      <c r="BG112" s="224">
        <f>IF(N112="zákl. přenesená",J112,0)</f>
        <v>0</v>
      </c>
      <c r="BH112" s="224">
        <f>IF(N112="sníž. přenesená",J112,0)</f>
        <v>0</v>
      </c>
      <c r="BI112" s="224">
        <f>IF(N112="nulová",J112,0)</f>
        <v>0</v>
      </c>
      <c r="BJ112" s="17" t="s">
        <v>82</v>
      </c>
      <c r="BK112" s="224">
        <f>ROUND(I112*H112,2)</f>
        <v>0</v>
      </c>
      <c r="BL112" s="17" t="s">
        <v>228</v>
      </c>
      <c r="BM112" s="223" t="s">
        <v>4016</v>
      </c>
    </row>
    <row r="113" spans="1:65" s="2" customFormat="1" ht="16.5" customHeight="1">
      <c r="A113" s="38"/>
      <c r="B113" s="39"/>
      <c r="C113" s="212" t="s">
        <v>501</v>
      </c>
      <c r="D113" s="212" t="s">
        <v>352</v>
      </c>
      <c r="E113" s="213" t="s">
        <v>4017</v>
      </c>
      <c r="F113" s="214" t="s">
        <v>4018</v>
      </c>
      <c r="G113" s="215" t="s">
        <v>534</v>
      </c>
      <c r="H113" s="216">
        <v>2</v>
      </c>
      <c r="I113" s="217"/>
      <c r="J113" s="218">
        <f>ROUND(I113*H113,2)</f>
        <v>0</v>
      </c>
      <c r="K113" s="214" t="s">
        <v>28</v>
      </c>
      <c r="L113" s="44"/>
      <c r="M113" s="219" t="s">
        <v>28</v>
      </c>
      <c r="N113" s="220" t="s">
        <v>45</v>
      </c>
      <c r="O113" s="84"/>
      <c r="P113" s="221">
        <f>O113*H113</f>
        <v>0</v>
      </c>
      <c r="Q113" s="221">
        <v>0</v>
      </c>
      <c r="R113" s="221">
        <f>Q113*H113</f>
        <v>0</v>
      </c>
      <c r="S113" s="221">
        <v>0</v>
      </c>
      <c r="T113" s="222">
        <f>S113*H113</f>
        <v>0</v>
      </c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R113" s="223" t="s">
        <v>228</v>
      </c>
      <c r="AT113" s="223" t="s">
        <v>352</v>
      </c>
      <c r="AU113" s="223" t="s">
        <v>82</v>
      </c>
      <c r="AY113" s="17" t="s">
        <v>351</v>
      </c>
      <c r="BE113" s="224">
        <f>IF(N113="základní",J113,0)</f>
        <v>0</v>
      </c>
      <c r="BF113" s="224">
        <f>IF(N113="snížená",J113,0)</f>
        <v>0</v>
      </c>
      <c r="BG113" s="224">
        <f>IF(N113="zákl. přenesená",J113,0)</f>
        <v>0</v>
      </c>
      <c r="BH113" s="224">
        <f>IF(N113="sníž. přenesená",J113,0)</f>
        <v>0</v>
      </c>
      <c r="BI113" s="224">
        <f>IF(N113="nulová",J113,0)</f>
        <v>0</v>
      </c>
      <c r="BJ113" s="17" t="s">
        <v>82</v>
      </c>
      <c r="BK113" s="224">
        <f>ROUND(I113*H113,2)</f>
        <v>0</v>
      </c>
      <c r="BL113" s="17" t="s">
        <v>228</v>
      </c>
      <c r="BM113" s="223" t="s">
        <v>4019</v>
      </c>
    </row>
    <row r="114" spans="1:65" s="2" customFormat="1" ht="21.75" customHeight="1">
      <c r="A114" s="38"/>
      <c r="B114" s="39"/>
      <c r="C114" s="212" t="s">
        <v>507</v>
      </c>
      <c r="D114" s="212" t="s">
        <v>352</v>
      </c>
      <c r="E114" s="213" t="s">
        <v>4020</v>
      </c>
      <c r="F114" s="214" t="s">
        <v>4021</v>
      </c>
      <c r="G114" s="215" t="s">
        <v>534</v>
      </c>
      <c r="H114" s="216">
        <v>2</v>
      </c>
      <c r="I114" s="217"/>
      <c r="J114" s="218">
        <f>ROUND(I114*H114,2)</f>
        <v>0</v>
      </c>
      <c r="K114" s="214" t="s">
        <v>28</v>
      </c>
      <c r="L114" s="44"/>
      <c r="M114" s="219" t="s">
        <v>28</v>
      </c>
      <c r="N114" s="220" t="s">
        <v>45</v>
      </c>
      <c r="O114" s="84"/>
      <c r="P114" s="221">
        <f>O114*H114</f>
        <v>0</v>
      </c>
      <c r="Q114" s="221">
        <v>0</v>
      </c>
      <c r="R114" s="221">
        <f>Q114*H114</f>
        <v>0</v>
      </c>
      <c r="S114" s="221">
        <v>0</v>
      </c>
      <c r="T114" s="222">
        <f>S114*H114</f>
        <v>0</v>
      </c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R114" s="223" t="s">
        <v>228</v>
      </c>
      <c r="AT114" s="223" t="s">
        <v>352</v>
      </c>
      <c r="AU114" s="223" t="s">
        <v>82</v>
      </c>
      <c r="AY114" s="17" t="s">
        <v>351</v>
      </c>
      <c r="BE114" s="224">
        <f>IF(N114="základní",J114,0)</f>
        <v>0</v>
      </c>
      <c r="BF114" s="224">
        <f>IF(N114="snížená",J114,0)</f>
        <v>0</v>
      </c>
      <c r="BG114" s="224">
        <f>IF(N114="zákl. přenesená",J114,0)</f>
        <v>0</v>
      </c>
      <c r="BH114" s="224">
        <f>IF(N114="sníž. přenesená",J114,0)</f>
        <v>0</v>
      </c>
      <c r="BI114" s="224">
        <f>IF(N114="nulová",J114,0)</f>
        <v>0</v>
      </c>
      <c r="BJ114" s="17" t="s">
        <v>82</v>
      </c>
      <c r="BK114" s="224">
        <f>ROUND(I114*H114,2)</f>
        <v>0</v>
      </c>
      <c r="BL114" s="17" t="s">
        <v>228</v>
      </c>
      <c r="BM114" s="223" t="s">
        <v>4022</v>
      </c>
    </row>
    <row r="115" spans="1:65" s="2" customFormat="1" ht="21.75" customHeight="1">
      <c r="A115" s="38"/>
      <c r="B115" s="39"/>
      <c r="C115" s="212" t="s">
        <v>513</v>
      </c>
      <c r="D115" s="212" t="s">
        <v>352</v>
      </c>
      <c r="E115" s="213" t="s">
        <v>4023</v>
      </c>
      <c r="F115" s="214" t="s">
        <v>4024</v>
      </c>
      <c r="G115" s="215" t="s">
        <v>534</v>
      </c>
      <c r="H115" s="216">
        <v>1</v>
      </c>
      <c r="I115" s="217"/>
      <c r="J115" s="218">
        <f>ROUND(I115*H115,2)</f>
        <v>0</v>
      </c>
      <c r="K115" s="214" t="s">
        <v>28</v>
      </c>
      <c r="L115" s="44"/>
      <c r="M115" s="219" t="s">
        <v>28</v>
      </c>
      <c r="N115" s="220" t="s">
        <v>45</v>
      </c>
      <c r="O115" s="84"/>
      <c r="P115" s="221">
        <f>O115*H115</f>
        <v>0</v>
      </c>
      <c r="Q115" s="221">
        <v>0</v>
      </c>
      <c r="R115" s="221">
        <f>Q115*H115</f>
        <v>0</v>
      </c>
      <c r="S115" s="221">
        <v>0</v>
      </c>
      <c r="T115" s="222">
        <f>S115*H115</f>
        <v>0</v>
      </c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R115" s="223" t="s">
        <v>228</v>
      </c>
      <c r="AT115" s="223" t="s">
        <v>352</v>
      </c>
      <c r="AU115" s="223" t="s">
        <v>82</v>
      </c>
      <c r="AY115" s="17" t="s">
        <v>351</v>
      </c>
      <c r="BE115" s="224">
        <f>IF(N115="základní",J115,0)</f>
        <v>0</v>
      </c>
      <c r="BF115" s="224">
        <f>IF(N115="snížená",J115,0)</f>
        <v>0</v>
      </c>
      <c r="BG115" s="224">
        <f>IF(N115="zákl. přenesená",J115,0)</f>
        <v>0</v>
      </c>
      <c r="BH115" s="224">
        <f>IF(N115="sníž. přenesená",J115,0)</f>
        <v>0</v>
      </c>
      <c r="BI115" s="224">
        <f>IF(N115="nulová",J115,0)</f>
        <v>0</v>
      </c>
      <c r="BJ115" s="17" t="s">
        <v>82</v>
      </c>
      <c r="BK115" s="224">
        <f>ROUND(I115*H115,2)</f>
        <v>0</v>
      </c>
      <c r="BL115" s="17" t="s">
        <v>228</v>
      </c>
      <c r="BM115" s="223" t="s">
        <v>4025</v>
      </c>
    </row>
    <row r="116" spans="1:65" s="2" customFormat="1" ht="21.75" customHeight="1">
      <c r="A116" s="38"/>
      <c r="B116" s="39"/>
      <c r="C116" s="212" t="s">
        <v>519</v>
      </c>
      <c r="D116" s="212" t="s">
        <v>352</v>
      </c>
      <c r="E116" s="213" t="s">
        <v>4026</v>
      </c>
      <c r="F116" s="214" t="s">
        <v>4027</v>
      </c>
      <c r="G116" s="215" t="s">
        <v>534</v>
      </c>
      <c r="H116" s="216">
        <v>2</v>
      </c>
      <c r="I116" s="217"/>
      <c r="J116" s="218">
        <f>ROUND(I116*H116,2)</f>
        <v>0</v>
      </c>
      <c r="K116" s="214" t="s">
        <v>28</v>
      </c>
      <c r="L116" s="44"/>
      <c r="M116" s="219" t="s">
        <v>28</v>
      </c>
      <c r="N116" s="220" t="s">
        <v>45</v>
      </c>
      <c r="O116" s="84"/>
      <c r="P116" s="221">
        <f>O116*H116</f>
        <v>0</v>
      </c>
      <c r="Q116" s="221">
        <v>0</v>
      </c>
      <c r="R116" s="221">
        <f>Q116*H116</f>
        <v>0</v>
      </c>
      <c r="S116" s="221">
        <v>0</v>
      </c>
      <c r="T116" s="222">
        <f>S116*H116</f>
        <v>0</v>
      </c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R116" s="223" t="s">
        <v>228</v>
      </c>
      <c r="AT116" s="223" t="s">
        <v>352</v>
      </c>
      <c r="AU116" s="223" t="s">
        <v>82</v>
      </c>
      <c r="AY116" s="17" t="s">
        <v>351</v>
      </c>
      <c r="BE116" s="224">
        <f>IF(N116="základní",J116,0)</f>
        <v>0</v>
      </c>
      <c r="BF116" s="224">
        <f>IF(N116="snížená",J116,0)</f>
        <v>0</v>
      </c>
      <c r="BG116" s="224">
        <f>IF(N116="zákl. přenesená",J116,0)</f>
        <v>0</v>
      </c>
      <c r="BH116" s="224">
        <f>IF(N116="sníž. přenesená",J116,0)</f>
        <v>0</v>
      </c>
      <c r="BI116" s="224">
        <f>IF(N116="nulová",J116,0)</f>
        <v>0</v>
      </c>
      <c r="BJ116" s="17" t="s">
        <v>82</v>
      </c>
      <c r="BK116" s="224">
        <f>ROUND(I116*H116,2)</f>
        <v>0</v>
      </c>
      <c r="BL116" s="17" t="s">
        <v>228</v>
      </c>
      <c r="BM116" s="223" t="s">
        <v>4028</v>
      </c>
    </row>
    <row r="117" spans="1:65" s="2" customFormat="1" ht="21.75" customHeight="1">
      <c r="A117" s="38"/>
      <c r="B117" s="39"/>
      <c r="C117" s="212" t="s">
        <v>525</v>
      </c>
      <c r="D117" s="212" t="s">
        <v>352</v>
      </c>
      <c r="E117" s="213" t="s">
        <v>4029</v>
      </c>
      <c r="F117" s="214" t="s">
        <v>4030</v>
      </c>
      <c r="G117" s="215" t="s">
        <v>534</v>
      </c>
      <c r="H117" s="216">
        <v>2</v>
      </c>
      <c r="I117" s="217"/>
      <c r="J117" s="218">
        <f>ROUND(I117*H117,2)</f>
        <v>0</v>
      </c>
      <c r="K117" s="214" t="s">
        <v>28</v>
      </c>
      <c r="L117" s="44"/>
      <c r="M117" s="219" t="s">
        <v>28</v>
      </c>
      <c r="N117" s="220" t="s">
        <v>45</v>
      </c>
      <c r="O117" s="84"/>
      <c r="P117" s="221">
        <f>O117*H117</f>
        <v>0</v>
      </c>
      <c r="Q117" s="221">
        <v>0</v>
      </c>
      <c r="R117" s="221">
        <f>Q117*H117</f>
        <v>0</v>
      </c>
      <c r="S117" s="221">
        <v>0</v>
      </c>
      <c r="T117" s="222">
        <f>S117*H117</f>
        <v>0</v>
      </c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R117" s="223" t="s">
        <v>228</v>
      </c>
      <c r="AT117" s="223" t="s">
        <v>352</v>
      </c>
      <c r="AU117" s="223" t="s">
        <v>82</v>
      </c>
      <c r="AY117" s="17" t="s">
        <v>351</v>
      </c>
      <c r="BE117" s="224">
        <f>IF(N117="základní",J117,0)</f>
        <v>0</v>
      </c>
      <c r="BF117" s="224">
        <f>IF(N117="snížená",J117,0)</f>
        <v>0</v>
      </c>
      <c r="BG117" s="224">
        <f>IF(N117="zákl. přenesená",J117,0)</f>
        <v>0</v>
      </c>
      <c r="BH117" s="224">
        <f>IF(N117="sníž. přenesená",J117,0)</f>
        <v>0</v>
      </c>
      <c r="BI117" s="224">
        <f>IF(N117="nulová",J117,0)</f>
        <v>0</v>
      </c>
      <c r="BJ117" s="17" t="s">
        <v>82</v>
      </c>
      <c r="BK117" s="224">
        <f>ROUND(I117*H117,2)</f>
        <v>0</v>
      </c>
      <c r="BL117" s="17" t="s">
        <v>228</v>
      </c>
      <c r="BM117" s="223" t="s">
        <v>4031</v>
      </c>
    </row>
    <row r="118" spans="1:65" s="2" customFormat="1" ht="21.75" customHeight="1">
      <c r="A118" s="38"/>
      <c r="B118" s="39"/>
      <c r="C118" s="212" t="s">
        <v>531</v>
      </c>
      <c r="D118" s="212" t="s">
        <v>352</v>
      </c>
      <c r="E118" s="213" t="s">
        <v>4032</v>
      </c>
      <c r="F118" s="214" t="s">
        <v>4033</v>
      </c>
      <c r="G118" s="215" t="s">
        <v>534</v>
      </c>
      <c r="H118" s="216">
        <v>2</v>
      </c>
      <c r="I118" s="217"/>
      <c r="J118" s="218">
        <f>ROUND(I118*H118,2)</f>
        <v>0</v>
      </c>
      <c r="K118" s="214" t="s">
        <v>28</v>
      </c>
      <c r="L118" s="44"/>
      <c r="M118" s="219" t="s">
        <v>28</v>
      </c>
      <c r="N118" s="220" t="s">
        <v>45</v>
      </c>
      <c r="O118" s="84"/>
      <c r="P118" s="221">
        <f>O118*H118</f>
        <v>0</v>
      </c>
      <c r="Q118" s="221">
        <v>0</v>
      </c>
      <c r="R118" s="221">
        <f>Q118*H118</f>
        <v>0</v>
      </c>
      <c r="S118" s="221">
        <v>0</v>
      </c>
      <c r="T118" s="222">
        <f>S118*H118</f>
        <v>0</v>
      </c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R118" s="223" t="s">
        <v>228</v>
      </c>
      <c r="AT118" s="223" t="s">
        <v>352</v>
      </c>
      <c r="AU118" s="223" t="s">
        <v>82</v>
      </c>
      <c r="AY118" s="17" t="s">
        <v>351</v>
      </c>
      <c r="BE118" s="224">
        <f>IF(N118="základní",J118,0)</f>
        <v>0</v>
      </c>
      <c r="BF118" s="224">
        <f>IF(N118="snížená",J118,0)</f>
        <v>0</v>
      </c>
      <c r="BG118" s="224">
        <f>IF(N118="zákl. přenesená",J118,0)</f>
        <v>0</v>
      </c>
      <c r="BH118" s="224">
        <f>IF(N118="sníž. přenesená",J118,0)</f>
        <v>0</v>
      </c>
      <c r="BI118" s="224">
        <f>IF(N118="nulová",J118,0)</f>
        <v>0</v>
      </c>
      <c r="BJ118" s="17" t="s">
        <v>82</v>
      </c>
      <c r="BK118" s="224">
        <f>ROUND(I118*H118,2)</f>
        <v>0</v>
      </c>
      <c r="BL118" s="17" t="s">
        <v>228</v>
      </c>
      <c r="BM118" s="223" t="s">
        <v>4034</v>
      </c>
    </row>
    <row r="119" spans="1:65" s="2" customFormat="1" ht="21.75" customHeight="1">
      <c r="A119" s="38"/>
      <c r="B119" s="39"/>
      <c r="C119" s="212" t="s">
        <v>537</v>
      </c>
      <c r="D119" s="212" t="s">
        <v>352</v>
      </c>
      <c r="E119" s="213" t="s">
        <v>4035</v>
      </c>
      <c r="F119" s="214" t="s">
        <v>4036</v>
      </c>
      <c r="G119" s="215" t="s">
        <v>534</v>
      </c>
      <c r="H119" s="216">
        <v>2</v>
      </c>
      <c r="I119" s="217"/>
      <c r="J119" s="218">
        <f>ROUND(I119*H119,2)</f>
        <v>0</v>
      </c>
      <c r="K119" s="214" t="s">
        <v>28</v>
      </c>
      <c r="L119" s="44"/>
      <c r="M119" s="219" t="s">
        <v>28</v>
      </c>
      <c r="N119" s="220" t="s">
        <v>45</v>
      </c>
      <c r="O119" s="84"/>
      <c r="P119" s="221">
        <f>O119*H119</f>
        <v>0</v>
      </c>
      <c r="Q119" s="221">
        <v>0</v>
      </c>
      <c r="R119" s="221">
        <f>Q119*H119</f>
        <v>0</v>
      </c>
      <c r="S119" s="221">
        <v>0</v>
      </c>
      <c r="T119" s="222">
        <f>S119*H119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R119" s="223" t="s">
        <v>228</v>
      </c>
      <c r="AT119" s="223" t="s">
        <v>352</v>
      </c>
      <c r="AU119" s="223" t="s">
        <v>82</v>
      </c>
      <c r="AY119" s="17" t="s">
        <v>351</v>
      </c>
      <c r="BE119" s="224">
        <f>IF(N119="základní",J119,0)</f>
        <v>0</v>
      </c>
      <c r="BF119" s="224">
        <f>IF(N119="snížená",J119,0)</f>
        <v>0</v>
      </c>
      <c r="BG119" s="224">
        <f>IF(N119="zákl. přenesená",J119,0)</f>
        <v>0</v>
      </c>
      <c r="BH119" s="224">
        <f>IF(N119="sníž. přenesená",J119,0)</f>
        <v>0</v>
      </c>
      <c r="BI119" s="224">
        <f>IF(N119="nulová",J119,0)</f>
        <v>0</v>
      </c>
      <c r="BJ119" s="17" t="s">
        <v>82</v>
      </c>
      <c r="BK119" s="224">
        <f>ROUND(I119*H119,2)</f>
        <v>0</v>
      </c>
      <c r="BL119" s="17" t="s">
        <v>228</v>
      </c>
      <c r="BM119" s="223" t="s">
        <v>4037</v>
      </c>
    </row>
    <row r="120" spans="1:65" s="2" customFormat="1" ht="21.75" customHeight="1">
      <c r="A120" s="38"/>
      <c r="B120" s="39"/>
      <c r="C120" s="212" t="s">
        <v>547</v>
      </c>
      <c r="D120" s="212" t="s">
        <v>352</v>
      </c>
      <c r="E120" s="213" t="s">
        <v>4038</v>
      </c>
      <c r="F120" s="214" t="s">
        <v>4039</v>
      </c>
      <c r="G120" s="215" t="s">
        <v>534</v>
      </c>
      <c r="H120" s="216">
        <v>1</v>
      </c>
      <c r="I120" s="217"/>
      <c r="J120" s="218">
        <f>ROUND(I120*H120,2)</f>
        <v>0</v>
      </c>
      <c r="K120" s="214" t="s">
        <v>28</v>
      </c>
      <c r="L120" s="44"/>
      <c r="M120" s="219" t="s">
        <v>28</v>
      </c>
      <c r="N120" s="220" t="s">
        <v>45</v>
      </c>
      <c r="O120" s="84"/>
      <c r="P120" s="221">
        <f>O120*H120</f>
        <v>0</v>
      </c>
      <c r="Q120" s="221">
        <v>0</v>
      </c>
      <c r="R120" s="221">
        <f>Q120*H120</f>
        <v>0</v>
      </c>
      <c r="S120" s="221">
        <v>0</v>
      </c>
      <c r="T120" s="222">
        <f>S120*H120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R120" s="223" t="s">
        <v>228</v>
      </c>
      <c r="AT120" s="223" t="s">
        <v>352</v>
      </c>
      <c r="AU120" s="223" t="s">
        <v>82</v>
      </c>
      <c r="AY120" s="17" t="s">
        <v>351</v>
      </c>
      <c r="BE120" s="224">
        <f>IF(N120="základní",J120,0)</f>
        <v>0</v>
      </c>
      <c r="BF120" s="224">
        <f>IF(N120="snížená",J120,0)</f>
        <v>0</v>
      </c>
      <c r="BG120" s="224">
        <f>IF(N120="zákl. přenesená",J120,0)</f>
        <v>0</v>
      </c>
      <c r="BH120" s="224">
        <f>IF(N120="sníž. přenesená",J120,0)</f>
        <v>0</v>
      </c>
      <c r="BI120" s="224">
        <f>IF(N120="nulová",J120,0)</f>
        <v>0</v>
      </c>
      <c r="BJ120" s="17" t="s">
        <v>82</v>
      </c>
      <c r="BK120" s="224">
        <f>ROUND(I120*H120,2)</f>
        <v>0</v>
      </c>
      <c r="BL120" s="17" t="s">
        <v>228</v>
      </c>
      <c r="BM120" s="223" t="s">
        <v>4040</v>
      </c>
    </row>
    <row r="121" spans="1:65" s="2" customFormat="1" ht="21.75" customHeight="1">
      <c r="A121" s="38"/>
      <c r="B121" s="39"/>
      <c r="C121" s="212" t="s">
        <v>557</v>
      </c>
      <c r="D121" s="212" t="s">
        <v>352</v>
      </c>
      <c r="E121" s="213" t="s">
        <v>4041</v>
      </c>
      <c r="F121" s="214" t="s">
        <v>4042</v>
      </c>
      <c r="G121" s="215" t="s">
        <v>534</v>
      </c>
      <c r="H121" s="216">
        <v>1</v>
      </c>
      <c r="I121" s="217"/>
      <c r="J121" s="218">
        <f>ROUND(I121*H121,2)</f>
        <v>0</v>
      </c>
      <c r="K121" s="214" t="s">
        <v>28</v>
      </c>
      <c r="L121" s="44"/>
      <c r="M121" s="257" t="s">
        <v>28</v>
      </c>
      <c r="N121" s="258" t="s">
        <v>45</v>
      </c>
      <c r="O121" s="259"/>
      <c r="P121" s="260">
        <f>O121*H121</f>
        <v>0</v>
      </c>
      <c r="Q121" s="260">
        <v>0</v>
      </c>
      <c r="R121" s="260">
        <f>Q121*H121</f>
        <v>0</v>
      </c>
      <c r="S121" s="260">
        <v>0</v>
      </c>
      <c r="T121" s="261">
        <f>S121*H121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R121" s="223" t="s">
        <v>228</v>
      </c>
      <c r="AT121" s="223" t="s">
        <v>352</v>
      </c>
      <c r="AU121" s="223" t="s">
        <v>82</v>
      </c>
      <c r="AY121" s="17" t="s">
        <v>351</v>
      </c>
      <c r="BE121" s="224">
        <f>IF(N121="základní",J121,0)</f>
        <v>0</v>
      </c>
      <c r="BF121" s="224">
        <f>IF(N121="snížená",J121,0)</f>
        <v>0</v>
      </c>
      <c r="BG121" s="224">
        <f>IF(N121="zákl. přenesená",J121,0)</f>
        <v>0</v>
      </c>
      <c r="BH121" s="224">
        <f>IF(N121="sníž. přenesená",J121,0)</f>
        <v>0</v>
      </c>
      <c r="BI121" s="224">
        <f>IF(N121="nulová",J121,0)</f>
        <v>0</v>
      </c>
      <c r="BJ121" s="17" t="s">
        <v>82</v>
      </c>
      <c r="BK121" s="224">
        <f>ROUND(I121*H121,2)</f>
        <v>0</v>
      </c>
      <c r="BL121" s="17" t="s">
        <v>228</v>
      </c>
      <c r="BM121" s="223" t="s">
        <v>4043</v>
      </c>
    </row>
    <row r="122" spans="1:31" s="2" customFormat="1" ht="6.95" customHeight="1">
      <c r="A122" s="38"/>
      <c r="B122" s="59"/>
      <c r="C122" s="60"/>
      <c r="D122" s="60"/>
      <c r="E122" s="60"/>
      <c r="F122" s="60"/>
      <c r="G122" s="60"/>
      <c r="H122" s="60"/>
      <c r="I122" s="168"/>
      <c r="J122" s="60"/>
      <c r="K122" s="60"/>
      <c r="L122" s="44"/>
      <c r="M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</sheetData>
  <sheetProtection password="CC35" sheet="1" objects="1" scenarios="1" formatColumns="0" formatRows="0" autoFilter="0"/>
  <autoFilter ref="C83:K121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28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28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93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2"/>
      <c r="J3" s="131"/>
      <c r="K3" s="131"/>
      <c r="L3" s="20"/>
      <c r="AT3" s="17" t="s">
        <v>84</v>
      </c>
    </row>
    <row r="4" spans="2:46" s="1" customFormat="1" ht="24.95" customHeight="1">
      <c r="B4" s="20"/>
      <c r="D4" s="133" t="s">
        <v>141</v>
      </c>
      <c r="I4" s="128"/>
      <c r="L4" s="20"/>
      <c r="M4" s="134" t="s">
        <v>10</v>
      </c>
      <c r="AT4" s="17" t="s">
        <v>4</v>
      </c>
    </row>
    <row r="5" spans="2:12" s="1" customFormat="1" ht="6.95" customHeight="1">
      <c r="B5" s="20"/>
      <c r="I5" s="128"/>
      <c r="L5" s="20"/>
    </row>
    <row r="6" spans="2:12" s="1" customFormat="1" ht="12" customHeight="1">
      <c r="B6" s="20"/>
      <c r="D6" s="135" t="s">
        <v>16</v>
      </c>
      <c r="I6" s="128"/>
      <c r="L6" s="20"/>
    </row>
    <row r="7" spans="2:12" s="1" customFormat="1" ht="16.5" customHeight="1">
      <c r="B7" s="20"/>
      <c r="E7" s="136" t="str">
        <f>'Rekapitulace stavby'!K6</f>
        <v>Transform. domova Kamelie Křižanov IV - SO.3 výstavba Měřín DA a DS</v>
      </c>
      <c r="F7" s="135"/>
      <c r="G7" s="135"/>
      <c r="H7" s="135"/>
      <c r="I7" s="128"/>
      <c r="L7" s="20"/>
    </row>
    <row r="8" spans="1:31" s="2" customFormat="1" ht="12" customHeight="1">
      <c r="A8" s="38"/>
      <c r="B8" s="44"/>
      <c r="C8" s="38"/>
      <c r="D8" s="135" t="s">
        <v>149</v>
      </c>
      <c r="E8" s="38"/>
      <c r="F8" s="38"/>
      <c r="G8" s="38"/>
      <c r="H8" s="38"/>
      <c r="I8" s="137"/>
      <c r="J8" s="38"/>
      <c r="K8" s="38"/>
      <c r="L8" s="1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9" t="s">
        <v>4044</v>
      </c>
      <c r="F9" s="38"/>
      <c r="G9" s="38"/>
      <c r="H9" s="38"/>
      <c r="I9" s="137"/>
      <c r="J9" s="38"/>
      <c r="K9" s="38"/>
      <c r="L9" s="1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137"/>
      <c r="J10" s="38"/>
      <c r="K10" s="38"/>
      <c r="L10" s="1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5" t="s">
        <v>18</v>
      </c>
      <c r="E11" s="38"/>
      <c r="F11" s="140" t="s">
        <v>28</v>
      </c>
      <c r="G11" s="38"/>
      <c r="H11" s="38"/>
      <c r="I11" s="141" t="s">
        <v>20</v>
      </c>
      <c r="J11" s="140" t="s">
        <v>28</v>
      </c>
      <c r="K11" s="38"/>
      <c r="L11" s="1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5" t="s">
        <v>22</v>
      </c>
      <c r="E12" s="38"/>
      <c r="F12" s="140" t="s">
        <v>23</v>
      </c>
      <c r="G12" s="38"/>
      <c r="H12" s="38"/>
      <c r="I12" s="141" t="s">
        <v>24</v>
      </c>
      <c r="J12" s="142" t="str">
        <f>'Rekapitulace stavby'!AN8</f>
        <v>27. 1. 2020</v>
      </c>
      <c r="K12" s="38"/>
      <c r="L12" s="1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37"/>
      <c r="J13" s="38"/>
      <c r="K13" s="38"/>
      <c r="L13" s="1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5" t="s">
        <v>26</v>
      </c>
      <c r="E14" s="38"/>
      <c r="F14" s="38"/>
      <c r="G14" s="38"/>
      <c r="H14" s="38"/>
      <c r="I14" s="141" t="s">
        <v>27</v>
      </c>
      <c r="J14" s="140" t="s">
        <v>28</v>
      </c>
      <c r="K14" s="38"/>
      <c r="L14" s="1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0" t="s">
        <v>29</v>
      </c>
      <c r="F15" s="38"/>
      <c r="G15" s="38"/>
      <c r="H15" s="38"/>
      <c r="I15" s="141" t="s">
        <v>30</v>
      </c>
      <c r="J15" s="140" t="s">
        <v>28</v>
      </c>
      <c r="K15" s="38"/>
      <c r="L15" s="1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137"/>
      <c r="J16" s="38"/>
      <c r="K16" s="38"/>
      <c r="L16" s="1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5" t="s">
        <v>31</v>
      </c>
      <c r="E17" s="38"/>
      <c r="F17" s="38"/>
      <c r="G17" s="38"/>
      <c r="H17" s="38"/>
      <c r="I17" s="141" t="s">
        <v>27</v>
      </c>
      <c r="J17" s="33" t="str">
        <f>'Rekapitulace stavby'!AN13</f>
        <v>Vyplň údaj</v>
      </c>
      <c r="K17" s="38"/>
      <c r="L17" s="1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0"/>
      <c r="G18" s="140"/>
      <c r="H18" s="140"/>
      <c r="I18" s="141" t="s">
        <v>30</v>
      </c>
      <c r="J18" s="33" t="str">
        <f>'Rekapitulace stavby'!AN14</f>
        <v>Vyplň údaj</v>
      </c>
      <c r="K18" s="38"/>
      <c r="L18" s="1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137"/>
      <c r="J19" s="38"/>
      <c r="K19" s="38"/>
      <c r="L19" s="1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5" t="s">
        <v>33</v>
      </c>
      <c r="E20" s="38"/>
      <c r="F20" s="38"/>
      <c r="G20" s="38"/>
      <c r="H20" s="38"/>
      <c r="I20" s="141" t="s">
        <v>27</v>
      </c>
      <c r="J20" s="140" t="s">
        <v>28</v>
      </c>
      <c r="K20" s="38"/>
      <c r="L20" s="1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0" t="s">
        <v>34</v>
      </c>
      <c r="F21" s="38"/>
      <c r="G21" s="38"/>
      <c r="H21" s="38"/>
      <c r="I21" s="141" t="s">
        <v>30</v>
      </c>
      <c r="J21" s="140" t="s">
        <v>28</v>
      </c>
      <c r="K21" s="38"/>
      <c r="L21" s="1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137"/>
      <c r="J22" s="38"/>
      <c r="K22" s="38"/>
      <c r="L22" s="1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5" t="s">
        <v>36</v>
      </c>
      <c r="E23" s="38"/>
      <c r="F23" s="38"/>
      <c r="G23" s="38"/>
      <c r="H23" s="38"/>
      <c r="I23" s="141" t="s">
        <v>27</v>
      </c>
      <c r="J23" s="140" t="str">
        <f>IF('Rekapitulace stavby'!AN19="","",'Rekapitulace stavby'!AN19)</f>
        <v/>
      </c>
      <c r="K23" s="38"/>
      <c r="L23" s="1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0" t="str">
        <f>IF('Rekapitulace stavby'!E20="","",'Rekapitulace stavby'!E20)</f>
        <v xml:space="preserve"> </v>
      </c>
      <c r="F24" s="38"/>
      <c r="G24" s="38"/>
      <c r="H24" s="38"/>
      <c r="I24" s="141" t="s">
        <v>30</v>
      </c>
      <c r="J24" s="140" t="str">
        <f>IF('Rekapitulace stavby'!AN20="","",'Rekapitulace stavby'!AN20)</f>
        <v/>
      </c>
      <c r="K24" s="38"/>
      <c r="L24" s="1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137"/>
      <c r="J25" s="38"/>
      <c r="K25" s="38"/>
      <c r="L25" s="1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5" t="s">
        <v>38</v>
      </c>
      <c r="E26" s="38"/>
      <c r="F26" s="38"/>
      <c r="G26" s="38"/>
      <c r="H26" s="38"/>
      <c r="I26" s="137"/>
      <c r="J26" s="38"/>
      <c r="K26" s="38"/>
      <c r="L26" s="1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3"/>
      <c r="B27" s="144"/>
      <c r="C27" s="143"/>
      <c r="D27" s="143"/>
      <c r="E27" s="145" t="s">
        <v>28</v>
      </c>
      <c r="F27" s="145"/>
      <c r="G27" s="145"/>
      <c r="H27" s="145"/>
      <c r="I27" s="146"/>
      <c r="J27" s="143"/>
      <c r="K27" s="143"/>
      <c r="L27" s="147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137"/>
      <c r="J28" s="38"/>
      <c r="K28" s="38"/>
      <c r="L28" s="1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50"/>
      <c r="J29" s="149"/>
      <c r="K29" s="149"/>
      <c r="L29" s="1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1" t="s">
        <v>40</v>
      </c>
      <c r="E30" s="38"/>
      <c r="F30" s="38"/>
      <c r="G30" s="38"/>
      <c r="H30" s="38"/>
      <c r="I30" s="137"/>
      <c r="J30" s="152">
        <f>ROUND(J88,2)</f>
        <v>0</v>
      </c>
      <c r="K30" s="38"/>
      <c r="L30" s="1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50"/>
      <c r="J31" s="149"/>
      <c r="K31" s="149"/>
      <c r="L31" s="1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3" t="s">
        <v>42</v>
      </c>
      <c r="G32" s="38"/>
      <c r="H32" s="38"/>
      <c r="I32" s="154" t="s">
        <v>41</v>
      </c>
      <c r="J32" s="153" t="s">
        <v>43</v>
      </c>
      <c r="K32" s="38"/>
      <c r="L32" s="1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5" t="s">
        <v>44</v>
      </c>
      <c r="E33" s="135" t="s">
        <v>45</v>
      </c>
      <c r="F33" s="156">
        <f>ROUND((SUM(BE88:BE137)),2)</f>
        <v>0</v>
      </c>
      <c r="G33" s="38"/>
      <c r="H33" s="38"/>
      <c r="I33" s="157">
        <v>0.21</v>
      </c>
      <c r="J33" s="156">
        <f>ROUND(((SUM(BE88:BE137))*I33),2)</f>
        <v>0</v>
      </c>
      <c r="K33" s="38"/>
      <c r="L33" s="1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5" t="s">
        <v>46</v>
      </c>
      <c r="F34" s="156">
        <f>ROUND((SUM(BF88:BF137)),2)</f>
        <v>0</v>
      </c>
      <c r="G34" s="38"/>
      <c r="H34" s="38"/>
      <c r="I34" s="157">
        <v>0.15</v>
      </c>
      <c r="J34" s="156">
        <f>ROUND(((SUM(BF88:BF137))*I34),2)</f>
        <v>0</v>
      </c>
      <c r="K34" s="38"/>
      <c r="L34" s="1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5" t="s">
        <v>47</v>
      </c>
      <c r="F35" s="156">
        <f>ROUND((SUM(BG88:BG137)),2)</f>
        <v>0</v>
      </c>
      <c r="G35" s="38"/>
      <c r="H35" s="38"/>
      <c r="I35" s="157">
        <v>0.21</v>
      </c>
      <c r="J35" s="156">
        <f>0</f>
        <v>0</v>
      </c>
      <c r="K35" s="38"/>
      <c r="L35" s="1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5" t="s">
        <v>48</v>
      </c>
      <c r="F36" s="156">
        <f>ROUND((SUM(BH88:BH137)),2)</f>
        <v>0</v>
      </c>
      <c r="G36" s="38"/>
      <c r="H36" s="38"/>
      <c r="I36" s="157">
        <v>0.15</v>
      </c>
      <c r="J36" s="156">
        <f>0</f>
        <v>0</v>
      </c>
      <c r="K36" s="38"/>
      <c r="L36" s="1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5" t="s">
        <v>49</v>
      </c>
      <c r="F37" s="156">
        <f>ROUND((SUM(BI88:BI137)),2)</f>
        <v>0</v>
      </c>
      <c r="G37" s="38"/>
      <c r="H37" s="38"/>
      <c r="I37" s="157">
        <v>0</v>
      </c>
      <c r="J37" s="156">
        <f>0</f>
        <v>0</v>
      </c>
      <c r="K37" s="38"/>
      <c r="L37" s="1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137"/>
      <c r="J38" s="38"/>
      <c r="K38" s="38"/>
      <c r="L38" s="1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8"/>
      <c r="D39" s="159" t="s">
        <v>50</v>
      </c>
      <c r="E39" s="160"/>
      <c r="F39" s="160"/>
      <c r="G39" s="161" t="s">
        <v>51</v>
      </c>
      <c r="H39" s="162" t="s">
        <v>52</v>
      </c>
      <c r="I39" s="163"/>
      <c r="J39" s="164">
        <f>SUM(J30:J37)</f>
        <v>0</v>
      </c>
      <c r="K39" s="165"/>
      <c r="L39" s="1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66"/>
      <c r="C40" s="167"/>
      <c r="D40" s="167"/>
      <c r="E40" s="167"/>
      <c r="F40" s="167"/>
      <c r="G40" s="167"/>
      <c r="H40" s="167"/>
      <c r="I40" s="168"/>
      <c r="J40" s="167"/>
      <c r="K40" s="167"/>
      <c r="L40" s="1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69"/>
      <c r="C44" s="170"/>
      <c r="D44" s="170"/>
      <c r="E44" s="170"/>
      <c r="F44" s="170"/>
      <c r="G44" s="170"/>
      <c r="H44" s="170"/>
      <c r="I44" s="171"/>
      <c r="J44" s="170"/>
      <c r="K44" s="170"/>
      <c r="L44" s="1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218</v>
      </c>
      <c r="D45" s="40"/>
      <c r="E45" s="40"/>
      <c r="F45" s="40"/>
      <c r="G45" s="40"/>
      <c r="H45" s="40"/>
      <c r="I45" s="137"/>
      <c r="J45" s="40"/>
      <c r="K45" s="40"/>
      <c r="L45" s="1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137"/>
      <c r="J46" s="40"/>
      <c r="K46" s="40"/>
      <c r="L46" s="1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137"/>
      <c r="J47" s="40"/>
      <c r="K47" s="40"/>
      <c r="L47" s="1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72" t="str">
        <f>E7</f>
        <v>Transform. domova Kamelie Křižanov IV - SO.3 výstavba Měřín DA a DS</v>
      </c>
      <c r="F48" s="32"/>
      <c r="G48" s="32"/>
      <c r="H48" s="32"/>
      <c r="I48" s="137"/>
      <c r="J48" s="40"/>
      <c r="K48" s="40"/>
      <c r="L48" s="1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149</v>
      </c>
      <c r="D49" s="40"/>
      <c r="E49" s="40"/>
      <c r="F49" s="40"/>
      <c r="G49" s="40"/>
      <c r="H49" s="40"/>
      <c r="I49" s="137"/>
      <c r="J49" s="40"/>
      <c r="K49" s="40"/>
      <c r="L49" s="1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ALFA-26504 - D.1.4.3. - vytápění</v>
      </c>
      <c r="F50" s="40"/>
      <c r="G50" s="40"/>
      <c r="H50" s="40"/>
      <c r="I50" s="137"/>
      <c r="J50" s="40"/>
      <c r="K50" s="40"/>
      <c r="L50" s="1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137"/>
      <c r="J51" s="40"/>
      <c r="K51" s="40"/>
      <c r="L51" s="1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22</v>
      </c>
      <c r="D52" s="40"/>
      <c r="E52" s="40"/>
      <c r="F52" s="27" t="str">
        <f>F12</f>
        <v>Měřín</v>
      </c>
      <c r="G52" s="40"/>
      <c r="H52" s="40"/>
      <c r="I52" s="141" t="s">
        <v>24</v>
      </c>
      <c r="J52" s="72" t="str">
        <f>IF(J12="","",J12)</f>
        <v>27. 1. 2020</v>
      </c>
      <c r="K52" s="40"/>
      <c r="L52" s="1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137"/>
      <c r="J53" s="40"/>
      <c r="K53" s="40"/>
      <c r="L53" s="1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40.05" customHeight="1">
      <c r="A54" s="38"/>
      <c r="B54" s="39"/>
      <c r="C54" s="32" t="s">
        <v>26</v>
      </c>
      <c r="D54" s="40"/>
      <c r="E54" s="40"/>
      <c r="F54" s="27" t="str">
        <f>E15</f>
        <v>Kraj Výsočina, Žižkova57, Jihlava</v>
      </c>
      <c r="G54" s="40"/>
      <c r="H54" s="40"/>
      <c r="I54" s="141" t="s">
        <v>33</v>
      </c>
      <c r="J54" s="36" t="str">
        <f>E21</f>
        <v>Atelier Alfa, spol. s r.o., Brněnská 48, Jihlava</v>
      </c>
      <c r="K54" s="40"/>
      <c r="L54" s="1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31</v>
      </c>
      <c r="D55" s="40"/>
      <c r="E55" s="40"/>
      <c r="F55" s="27" t="str">
        <f>IF(E18="","",E18)</f>
        <v>Vyplň údaj</v>
      </c>
      <c r="G55" s="40"/>
      <c r="H55" s="40"/>
      <c r="I55" s="141" t="s">
        <v>36</v>
      </c>
      <c r="J55" s="36" t="str">
        <f>E24</f>
        <v xml:space="preserve"> </v>
      </c>
      <c r="K55" s="40"/>
      <c r="L55" s="1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137"/>
      <c r="J56" s="40"/>
      <c r="K56" s="40"/>
      <c r="L56" s="1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73" t="s">
        <v>243</v>
      </c>
      <c r="D57" s="174"/>
      <c r="E57" s="174"/>
      <c r="F57" s="174"/>
      <c r="G57" s="174"/>
      <c r="H57" s="174"/>
      <c r="I57" s="175"/>
      <c r="J57" s="176" t="s">
        <v>244</v>
      </c>
      <c r="K57" s="174"/>
      <c r="L57" s="1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137"/>
      <c r="J58" s="40"/>
      <c r="K58" s="40"/>
      <c r="L58" s="1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77" t="s">
        <v>72</v>
      </c>
      <c r="D59" s="40"/>
      <c r="E59" s="40"/>
      <c r="F59" s="40"/>
      <c r="G59" s="40"/>
      <c r="H59" s="40"/>
      <c r="I59" s="137"/>
      <c r="J59" s="102">
        <f>J88</f>
        <v>0</v>
      </c>
      <c r="K59" s="40"/>
      <c r="L59" s="1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84</v>
      </c>
    </row>
    <row r="60" spans="1:31" s="9" customFormat="1" ht="24.95" customHeight="1">
      <c r="A60" s="9"/>
      <c r="B60" s="178"/>
      <c r="C60" s="179"/>
      <c r="D60" s="180" t="s">
        <v>274</v>
      </c>
      <c r="E60" s="181"/>
      <c r="F60" s="181"/>
      <c r="G60" s="181"/>
      <c r="H60" s="181"/>
      <c r="I60" s="182"/>
      <c r="J60" s="183">
        <f>J89</f>
        <v>0</v>
      </c>
      <c r="K60" s="179"/>
      <c r="L60" s="184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9" customFormat="1" ht="24.95" customHeight="1">
      <c r="A61" s="9"/>
      <c r="B61" s="178"/>
      <c r="C61" s="179"/>
      <c r="D61" s="180" t="s">
        <v>4045</v>
      </c>
      <c r="E61" s="181"/>
      <c r="F61" s="181"/>
      <c r="G61" s="181"/>
      <c r="H61" s="181"/>
      <c r="I61" s="182"/>
      <c r="J61" s="183">
        <f>J93</f>
        <v>0</v>
      </c>
      <c r="K61" s="179"/>
      <c r="L61" s="184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1:31" s="9" customFormat="1" ht="24.95" customHeight="1">
      <c r="A62" s="9"/>
      <c r="B62" s="178"/>
      <c r="C62" s="179"/>
      <c r="D62" s="180" t="s">
        <v>4046</v>
      </c>
      <c r="E62" s="181"/>
      <c r="F62" s="181"/>
      <c r="G62" s="181"/>
      <c r="H62" s="181"/>
      <c r="I62" s="182"/>
      <c r="J62" s="183">
        <f>J98</f>
        <v>0</v>
      </c>
      <c r="K62" s="179"/>
      <c r="L62" s="184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9" customFormat="1" ht="24.95" customHeight="1">
      <c r="A63" s="9"/>
      <c r="B63" s="178"/>
      <c r="C63" s="179"/>
      <c r="D63" s="180" t="s">
        <v>4047</v>
      </c>
      <c r="E63" s="181"/>
      <c r="F63" s="181"/>
      <c r="G63" s="181"/>
      <c r="H63" s="181"/>
      <c r="I63" s="182"/>
      <c r="J63" s="183">
        <f>J102</f>
        <v>0</v>
      </c>
      <c r="K63" s="179"/>
      <c r="L63" s="184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s="9" customFormat="1" ht="24.95" customHeight="1">
      <c r="A64" s="9"/>
      <c r="B64" s="178"/>
      <c r="C64" s="179"/>
      <c r="D64" s="180" t="s">
        <v>4048</v>
      </c>
      <c r="E64" s="181"/>
      <c r="F64" s="181"/>
      <c r="G64" s="181"/>
      <c r="H64" s="181"/>
      <c r="I64" s="182"/>
      <c r="J64" s="183">
        <f>J109</f>
        <v>0</v>
      </c>
      <c r="K64" s="179"/>
      <c r="L64" s="184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9" customFormat="1" ht="24.95" customHeight="1">
      <c r="A65" s="9"/>
      <c r="B65" s="178"/>
      <c r="C65" s="179"/>
      <c r="D65" s="180" t="s">
        <v>4049</v>
      </c>
      <c r="E65" s="181"/>
      <c r="F65" s="181"/>
      <c r="G65" s="181"/>
      <c r="H65" s="181"/>
      <c r="I65" s="182"/>
      <c r="J65" s="183">
        <f>J116</f>
        <v>0</v>
      </c>
      <c r="K65" s="179"/>
      <c r="L65" s="184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9" customFormat="1" ht="24.95" customHeight="1">
      <c r="A66" s="9"/>
      <c r="B66" s="178"/>
      <c r="C66" s="179"/>
      <c r="D66" s="180" t="s">
        <v>4050</v>
      </c>
      <c r="E66" s="181"/>
      <c r="F66" s="181"/>
      <c r="G66" s="181"/>
      <c r="H66" s="181"/>
      <c r="I66" s="182"/>
      <c r="J66" s="183">
        <f>J121</f>
        <v>0</v>
      </c>
      <c r="K66" s="179"/>
      <c r="L66" s="184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9" customFormat="1" ht="24.95" customHeight="1">
      <c r="A67" s="9"/>
      <c r="B67" s="178"/>
      <c r="C67" s="179"/>
      <c r="D67" s="180" t="s">
        <v>4051</v>
      </c>
      <c r="E67" s="181"/>
      <c r="F67" s="181"/>
      <c r="G67" s="181"/>
      <c r="H67" s="181"/>
      <c r="I67" s="182"/>
      <c r="J67" s="183">
        <f>J131</f>
        <v>0</v>
      </c>
      <c r="K67" s="179"/>
      <c r="L67" s="184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s="9" customFormat="1" ht="24.95" customHeight="1">
      <c r="A68" s="9"/>
      <c r="B68" s="178"/>
      <c r="C68" s="179"/>
      <c r="D68" s="180" t="s">
        <v>4052</v>
      </c>
      <c r="E68" s="181"/>
      <c r="F68" s="181"/>
      <c r="G68" s="181"/>
      <c r="H68" s="181"/>
      <c r="I68" s="182"/>
      <c r="J68" s="183">
        <f>J134</f>
        <v>0</v>
      </c>
      <c r="K68" s="179"/>
      <c r="L68" s="184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2" customFormat="1" ht="21.8" customHeight="1">
      <c r="A69" s="38"/>
      <c r="B69" s="39"/>
      <c r="C69" s="40"/>
      <c r="D69" s="40"/>
      <c r="E69" s="40"/>
      <c r="F69" s="40"/>
      <c r="G69" s="40"/>
      <c r="H69" s="40"/>
      <c r="I69" s="137"/>
      <c r="J69" s="40"/>
      <c r="K69" s="40"/>
      <c r="L69" s="1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6.95" customHeight="1">
      <c r="A70" s="38"/>
      <c r="B70" s="59"/>
      <c r="C70" s="60"/>
      <c r="D70" s="60"/>
      <c r="E70" s="60"/>
      <c r="F70" s="60"/>
      <c r="G70" s="60"/>
      <c r="H70" s="60"/>
      <c r="I70" s="168"/>
      <c r="J70" s="60"/>
      <c r="K70" s="60"/>
      <c r="L70" s="1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4" spans="1:31" s="2" customFormat="1" ht="6.95" customHeight="1">
      <c r="A74" s="38"/>
      <c r="B74" s="61"/>
      <c r="C74" s="62"/>
      <c r="D74" s="62"/>
      <c r="E74" s="62"/>
      <c r="F74" s="62"/>
      <c r="G74" s="62"/>
      <c r="H74" s="62"/>
      <c r="I74" s="171"/>
      <c r="J74" s="62"/>
      <c r="K74" s="62"/>
      <c r="L74" s="1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24.95" customHeight="1">
      <c r="A75" s="38"/>
      <c r="B75" s="39"/>
      <c r="C75" s="23" t="s">
        <v>337</v>
      </c>
      <c r="D75" s="40"/>
      <c r="E75" s="40"/>
      <c r="F75" s="40"/>
      <c r="G75" s="40"/>
      <c r="H75" s="40"/>
      <c r="I75" s="137"/>
      <c r="J75" s="40"/>
      <c r="K75" s="40"/>
      <c r="L75" s="1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6.95" customHeight="1">
      <c r="A76" s="38"/>
      <c r="B76" s="39"/>
      <c r="C76" s="40"/>
      <c r="D76" s="40"/>
      <c r="E76" s="40"/>
      <c r="F76" s="40"/>
      <c r="G76" s="40"/>
      <c r="H76" s="40"/>
      <c r="I76" s="137"/>
      <c r="J76" s="40"/>
      <c r="K76" s="40"/>
      <c r="L76" s="1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2" customHeight="1">
      <c r="A77" s="38"/>
      <c r="B77" s="39"/>
      <c r="C77" s="32" t="s">
        <v>16</v>
      </c>
      <c r="D77" s="40"/>
      <c r="E77" s="40"/>
      <c r="F77" s="40"/>
      <c r="G77" s="40"/>
      <c r="H77" s="40"/>
      <c r="I77" s="137"/>
      <c r="J77" s="40"/>
      <c r="K77" s="40"/>
      <c r="L77" s="1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6.5" customHeight="1">
      <c r="A78" s="38"/>
      <c r="B78" s="39"/>
      <c r="C78" s="40"/>
      <c r="D78" s="40"/>
      <c r="E78" s="172" t="str">
        <f>E7</f>
        <v>Transform. domova Kamelie Křižanov IV - SO.3 výstavba Měřín DA a DS</v>
      </c>
      <c r="F78" s="32"/>
      <c r="G78" s="32"/>
      <c r="H78" s="32"/>
      <c r="I78" s="137"/>
      <c r="J78" s="40"/>
      <c r="K78" s="40"/>
      <c r="L78" s="1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2" customHeight="1">
      <c r="A79" s="38"/>
      <c r="B79" s="39"/>
      <c r="C79" s="32" t="s">
        <v>149</v>
      </c>
      <c r="D79" s="40"/>
      <c r="E79" s="40"/>
      <c r="F79" s="40"/>
      <c r="G79" s="40"/>
      <c r="H79" s="40"/>
      <c r="I79" s="137"/>
      <c r="J79" s="40"/>
      <c r="K79" s="40"/>
      <c r="L79" s="1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6.5" customHeight="1">
      <c r="A80" s="38"/>
      <c r="B80" s="39"/>
      <c r="C80" s="40"/>
      <c r="D80" s="40"/>
      <c r="E80" s="69" t="str">
        <f>E9</f>
        <v>ALFA-26504 - D.1.4.3. - vytápění</v>
      </c>
      <c r="F80" s="40"/>
      <c r="G80" s="40"/>
      <c r="H80" s="40"/>
      <c r="I80" s="137"/>
      <c r="J80" s="40"/>
      <c r="K80" s="40"/>
      <c r="L80" s="1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6.95" customHeight="1">
      <c r="A81" s="38"/>
      <c r="B81" s="39"/>
      <c r="C81" s="40"/>
      <c r="D81" s="40"/>
      <c r="E81" s="40"/>
      <c r="F81" s="40"/>
      <c r="G81" s="40"/>
      <c r="H81" s="40"/>
      <c r="I81" s="137"/>
      <c r="J81" s="40"/>
      <c r="K81" s="40"/>
      <c r="L81" s="1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12" customHeight="1">
      <c r="A82" s="38"/>
      <c r="B82" s="39"/>
      <c r="C82" s="32" t="s">
        <v>22</v>
      </c>
      <c r="D82" s="40"/>
      <c r="E82" s="40"/>
      <c r="F82" s="27" t="str">
        <f>F12</f>
        <v>Měřín</v>
      </c>
      <c r="G82" s="40"/>
      <c r="H82" s="40"/>
      <c r="I82" s="141" t="s">
        <v>24</v>
      </c>
      <c r="J82" s="72" t="str">
        <f>IF(J12="","",J12)</f>
        <v>27. 1. 2020</v>
      </c>
      <c r="K82" s="40"/>
      <c r="L82" s="1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137"/>
      <c r="J83" s="40"/>
      <c r="K83" s="40"/>
      <c r="L83" s="1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40.05" customHeight="1">
      <c r="A84" s="38"/>
      <c r="B84" s="39"/>
      <c r="C84" s="32" t="s">
        <v>26</v>
      </c>
      <c r="D84" s="40"/>
      <c r="E84" s="40"/>
      <c r="F84" s="27" t="str">
        <f>E15</f>
        <v>Kraj Výsočina, Žižkova57, Jihlava</v>
      </c>
      <c r="G84" s="40"/>
      <c r="H84" s="40"/>
      <c r="I84" s="141" t="s">
        <v>33</v>
      </c>
      <c r="J84" s="36" t="str">
        <f>E21</f>
        <v>Atelier Alfa, spol. s r.o., Brněnská 48, Jihlava</v>
      </c>
      <c r="K84" s="40"/>
      <c r="L84" s="1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5.15" customHeight="1">
      <c r="A85" s="38"/>
      <c r="B85" s="39"/>
      <c r="C85" s="32" t="s">
        <v>31</v>
      </c>
      <c r="D85" s="40"/>
      <c r="E85" s="40"/>
      <c r="F85" s="27" t="str">
        <f>IF(E18="","",E18)</f>
        <v>Vyplň údaj</v>
      </c>
      <c r="G85" s="40"/>
      <c r="H85" s="40"/>
      <c r="I85" s="141" t="s">
        <v>36</v>
      </c>
      <c r="J85" s="36" t="str">
        <f>E24</f>
        <v xml:space="preserve"> </v>
      </c>
      <c r="K85" s="40"/>
      <c r="L85" s="1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0.3" customHeight="1">
      <c r="A86" s="38"/>
      <c r="B86" s="39"/>
      <c r="C86" s="40"/>
      <c r="D86" s="40"/>
      <c r="E86" s="40"/>
      <c r="F86" s="40"/>
      <c r="G86" s="40"/>
      <c r="H86" s="40"/>
      <c r="I86" s="137"/>
      <c r="J86" s="40"/>
      <c r="K86" s="40"/>
      <c r="L86" s="1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10" customFormat="1" ht="29.25" customHeight="1">
      <c r="A87" s="186"/>
      <c r="B87" s="187"/>
      <c r="C87" s="188" t="s">
        <v>338</v>
      </c>
      <c r="D87" s="189" t="s">
        <v>59</v>
      </c>
      <c r="E87" s="189" t="s">
        <v>55</v>
      </c>
      <c r="F87" s="189" t="s">
        <v>56</v>
      </c>
      <c r="G87" s="189" t="s">
        <v>339</v>
      </c>
      <c r="H87" s="189" t="s">
        <v>340</v>
      </c>
      <c r="I87" s="190" t="s">
        <v>341</v>
      </c>
      <c r="J87" s="189" t="s">
        <v>244</v>
      </c>
      <c r="K87" s="191" t="s">
        <v>342</v>
      </c>
      <c r="L87" s="192"/>
      <c r="M87" s="92" t="s">
        <v>28</v>
      </c>
      <c r="N87" s="93" t="s">
        <v>44</v>
      </c>
      <c r="O87" s="93" t="s">
        <v>343</v>
      </c>
      <c r="P87" s="93" t="s">
        <v>344</v>
      </c>
      <c r="Q87" s="93" t="s">
        <v>345</v>
      </c>
      <c r="R87" s="93" t="s">
        <v>346</v>
      </c>
      <c r="S87" s="93" t="s">
        <v>347</v>
      </c>
      <c r="T87" s="94" t="s">
        <v>348</v>
      </c>
      <c r="U87" s="186"/>
      <c r="V87" s="186"/>
      <c r="W87" s="186"/>
      <c r="X87" s="186"/>
      <c r="Y87" s="186"/>
      <c r="Z87" s="186"/>
      <c r="AA87" s="186"/>
      <c r="AB87" s="186"/>
      <c r="AC87" s="186"/>
      <c r="AD87" s="186"/>
      <c r="AE87" s="186"/>
    </row>
    <row r="88" spans="1:63" s="2" customFormat="1" ht="22.8" customHeight="1">
      <c r="A88" s="38"/>
      <c r="B88" s="39"/>
      <c r="C88" s="99" t="s">
        <v>349</v>
      </c>
      <c r="D88" s="40"/>
      <c r="E88" s="40"/>
      <c r="F88" s="40"/>
      <c r="G88" s="40"/>
      <c r="H88" s="40"/>
      <c r="I88" s="137"/>
      <c r="J88" s="193">
        <f>BK88</f>
        <v>0</v>
      </c>
      <c r="K88" s="40"/>
      <c r="L88" s="44"/>
      <c r="M88" s="95"/>
      <c r="N88" s="194"/>
      <c r="O88" s="96"/>
      <c r="P88" s="195">
        <f>P89+P93+P98+P102+P109+P116+P121+P131+P134</f>
        <v>0</v>
      </c>
      <c r="Q88" s="96"/>
      <c r="R88" s="195">
        <f>R89+R93+R98+R102+R109+R116+R121+R131+R134</f>
        <v>0</v>
      </c>
      <c r="S88" s="96"/>
      <c r="T88" s="196">
        <f>T89+T93+T98+T102+T109+T116+T121+T131+T134</f>
        <v>0</v>
      </c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T88" s="17" t="s">
        <v>73</v>
      </c>
      <c r="AU88" s="17" t="s">
        <v>84</v>
      </c>
      <c r="BK88" s="197">
        <f>BK89+BK93+BK98+BK102+BK109+BK116+BK121+BK131+BK134</f>
        <v>0</v>
      </c>
    </row>
    <row r="89" spans="1:63" s="11" customFormat="1" ht="25.9" customHeight="1">
      <c r="A89" s="11"/>
      <c r="B89" s="198"/>
      <c r="C89" s="199"/>
      <c r="D89" s="200" t="s">
        <v>73</v>
      </c>
      <c r="E89" s="201" t="s">
        <v>1192</v>
      </c>
      <c r="F89" s="201" t="s">
        <v>1193</v>
      </c>
      <c r="G89" s="199"/>
      <c r="H89" s="199"/>
      <c r="I89" s="202"/>
      <c r="J89" s="203">
        <f>BK89</f>
        <v>0</v>
      </c>
      <c r="K89" s="199"/>
      <c r="L89" s="204"/>
      <c r="M89" s="205"/>
      <c r="N89" s="206"/>
      <c r="O89" s="206"/>
      <c r="P89" s="207">
        <f>SUM(P90:P92)</f>
        <v>0</v>
      </c>
      <c r="Q89" s="206"/>
      <c r="R89" s="207">
        <f>SUM(R90:R92)</f>
        <v>0</v>
      </c>
      <c r="S89" s="206"/>
      <c r="T89" s="208">
        <f>SUM(T90:T92)</f>
        <v>0</v>
      </c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R89" s="209" t="s">
        <v>228</v>
      </c>
      <c r="AT89" s="210" t="s">
        <v>73</v>
      </c>
      <c r="AU89" s="210" t="s">
        <v>74</v>
      </c>
      <c r="AY89" s="209" t="s">
        <v>351</v>
      </c>
      <c r="BK89" s="211">
        <f>SUM(BK90:BK92)</f>
        <v>0</v>
      </c>
    </row>
    <row r="90" spans="1:65" s="2" customFormat="1" ht="16.5" customHeight="1">
      <c r="A90" s="38"/>
      <c r="B90" s="39"/>
      <c r="C90" s="212" t="s">
        <v>8</v>
      </c>
      <c r="D90" s="212" t="s">
        <v>352</v>
      </c>
      <c r="E90" s="213" t="s">
        <v>4053</v>
      </c>
      <c r="F90" s="214" t="s">
        <v>4054</v>
      </c>
      <c r="G90" s="215" t="s">
        <v>2439</v>
      </c>
      <c r="H90" s="216">
        <v>1</v>
      </c>
      <c r="I90" s="217"/>
      <c r="J90" s="218">
        <f>ROUND(I90*H90,2)</f>
        <v>0</v>
      </c>
      <c r="K90" s="214" t="s">
        <v>28</v>
      </c>
      <c r="L90" s="44"/>
      <c r="M90" s="219" t="s">
        <v>28</v>
      </c>
      <c r="N90" s="220" t="s">
        <v>45</v>
      </c>
      <c r="O90" s="84"/>
      <c r="P90" s="221">
        <f>O90*H90</f>
        <v>0</v>
      </c>
      <c r="Q90" s="221">
        <v>0</v>
      </c>
      <c r="R90" s="221">
        <f>Q90*H90</f>
        <v>0</v>
      </c>
      <c r="S90" s="221">
        <v>0</v>
      </c>
      <c r="T90" s="222">
        <f>S90*H90</f>
        <v>0</v>
      </c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R90" s="223" t="s">
        <v>228</v>
      </c>
      <c r="AT90" s="223" t="s">
        <v>352</v>
      </c>
      <c r="AU90" s="223" t="s">
        <v>82</v>
      </c>
      <c r="AY90" s="17" t="s">
        <v>351</v>
      </c>
      <c r="BE90" s="224">
        <f>IF(N90="základní",J90,0)</f>
        <v>0</v>
      </c>
      <c r="BF90" s="224">
        <f>IF(N90="snížená",J90,0)</f>
        <v>0</v>
      </c>
      <c r="BG90" s="224">
        <f>IF(N90="zákl. přenesená",J90,0)</f>
        <v>0</v>
      </c>
      <c r="BH90" s="224">
        <f>IF(N90="sníž. přenesená",J90,0)</f>
        <v>0</v>
      </c>
      <c r="BI90" s="224">
        <f>IF(N90="nulová",J90,0)</f>
        <v>0</v>
      </c>
      <c r="BJ90" s="17" t="s">
        <v>82</v>
      </c>
      <c r="BK90" s="224">
        <f>ROUND(I90*H90,2)</f>
        <v>0</v>
      </c>
      <c r="BL90" s="17" t="s">
        <v>228</v>
      </c>
      <c r="BM90" s="223" t="s">
        <v>4055</v>
      </c>
    </row>
    <row r="91" spans="1:65" s="2" customFormat="1" ht="16.5" customHeight="1">
      <c r="A91" s="38"/>
      <c r="B91" s="39"/>
      <c r="C91" s="212" t="s">
        <v>451</v>
      </c>
      <c r="D91" s="212" t="s">
        <v>352</v>
      </c>
      <c r="E91" s="213" t="s">
        <v>4056</v>
      </c>
      <c r="F91" s="214" t="s">
        <v>4057</v>
      </c>
      <c r="G91" s="215" t="s">
        <v>612</v>
      </c>
      <c r="H91" s="216">
        <v>1</v>
      </c>
      <c r="I91" s="217"/>
      <c r="J91" s="218">
        <f>ROUND(I91*H91,2)</f>
        <v>0</v>
      </c>
      <c r="K91" s="214" t="s">
        <v>28</v>
      </c>
      <c r="L91" s="44"/>
      <c r="M91" s="219" t="s">
        <v>28</v>
      </c>
      <c r="N91" s="220" t="s">
        <v>45</v>
      </c>
      <c r="O91" s="84"/>
      <c r="P91" s="221">
        <f>O91*H91</f>
        <v>0</v>
      </c>
      <c r="Q91" s="221">
        <v>0</v>
      </c>
      <c r="R91" s="221">
        <f>Q91*H91</f>
        <v>0</v>
      </c>
      <c r="S91" s="221">
        <v>0</v>
      </c>
      <c r="T91" s="222">
        <f>S91*H91</f>
        <v>0</v>
      </c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R91" s="223" t="s">
        <v>228</v>
      </c>
      <c r="AT91" s="223" t="s">
        <v>352</v>
      </c>
      <c r="AU91" s="223" t="s">
        <v>82</v>
      </c>
      <c r="AY91" s="17" t="s">
        <v>351</v>
      </c>
      <c r="BE91" s="224">
        <f>IF(N91="základní",J91,0)</f>
        <v>0</v>
      </c>
      <c r="BF91" s="224">
        <f>IF(N91="snížená",J91,0)</f>
        <v>0</v>
      </c>
      <c r="BG91" s="224">
        <f>IF(N91="zákl. přenesená",J91,0)</f>
        <v>0</v>
      </c>
      <c r="BH91" s="224">
        <f>IF(N91="sníž. přenesená",J91,0)</f>
        <v>0</v>
      </c>
      <c r="BI91" s="224">
        <f>IF(N91="nulová",J91,0)</f>
        <v>0</v>
      </c>
      <c r="BJ91" s="17" t="s">
        <v>82</v>
      </c>
      <c r="BK91" s="224">
        <f>ROUND(I91*H91,2)</f>
        <v>0</v>
      </c>
      <c r="BL91" s="17" t="s">
        <v>228</v>
      </c>
      <c r="BM91" s="223" t="s">
        <v>4058</v>
      </c>
    </row>
    <row r="92" spans="1:65" s="2" customFormat="1" ht="16.5" customHeight="1">
      <c r="A92" s="38"/>
      <c r="B92" s="39"/>
      <c r="C92" s="212" t="s">
        <v>461</v>
      </c>
      <c r="D92" s="212" t="s">
        <v>352</v>
      </c>
      <c r="E92" s="213" t="s">
        <v>4059</v>
      </c>
      <c r="F92" s="214" t="s">
        <v>4060</v>
      </c>
      <c r="G92" s="215" t="s">
        <v>612</v>
      </c>
      <c r="H92" s="216">
        <v>4</v>
      </c>
      <c r="I92" s="217"/>
      <c r="J92" s="218">
        <f>ROUND(I92*H92,2)</f>
        <v>0</v>
      </c>
      <c r="K92" s="214" t="s">
        <v>28</v>
      </c>
      <c r="L92" s="44"/>
      <c r="M92" s="219" t="s">
        <v>28</v>
      </c>
      <c r="N92" s="220" t="s">
        <v>45</v>
      </c>
      <c r="O92" s="84"/>
      <c r="P92" s="221">
        <f>O92*H92</f>
        <v>0</v>
      </c>
      <c r="Q92" s="221">
        <v>0</v>
      </c>
      <c r="R92" s="221">
        <f>Q92*H92</f>
        <v>0</v>
      </c>
      <c r="S92" s="221">
        <v>0</v>
      </c>
      <c r="T92" s="222">
        <f>S92*H92</f>
        <v>0</v>
      </c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R92" s="223" t="s">
        <v>228</v>
      </c>
      <c r="AT92" s="223" t="s">
        <v>352</v>
      </c>
      <c r="AU92" s="223" t="s">
        <v>82</v>
      </c>
      <c r="AY92" s="17" t="s">
        <v>351</v>
      </c>
      <c r="BE92" s="224">
        <f>IF(N92="základní",J92,0)</f>
        <v>0</v>
      </c>
      <c r="BF92" s="224">
        <f>IF(N92="snížená",J92,0)</f>
        <v>0</v>
      </c>
      <c r="BG92" s="224">
        <f>IF(N92="zákl. přenesená",J92,0)</f>
        <v>0</v>
      </c>
      <c r="BH92" s="224">
        <f>IF(N92="sníž. přenesená",J92,0)</f>
        <v>0</v>
      </c>
      <c r="BI92" s="224">
        <f>IF(N92="nulová",J92,0)</f>
        <v>0</v>
      </c>
      <c r="BJ92" s="17" t="s">
        <v>82</v>
      </c>
      <c r="BK92" s="224">
        <f>ROUND(I92*H92,2)</f>
        <v>0</v>
      </c>
      <c r="BL92" s="17" t="s">
        <v>228</v>
      </c>
      <c r="BM92" s="223" t="s">
        <v>4061</v>
      </c>
    </row>
    <row r="93" spans="1:63" s="11" customFormat="1" ht="25.9" customHeight="1">
      <c r="A93" s="11"/>
      <c r="B93" s="198"/>
      <c r="C93" s="199"/>
      <c r="D93" s="200" t="s">
        <v>73</v>
      </c>
      <c r="E93" s="201" t="s">
        <v>4062</v>
      </c>
      <c r="F93" s="201" t="s">
        <v>4063</v>
      </c>
      <c r="G93" s="199"/>
      <c r="H93" s="199"/>
      <c r="I93" s="202"/>
      <c r="J93" s="203">
        <f>BK93</f>
        <v>0</v>
      </c>
      <c r="K93" s="199"/>
      <c r="L93" s="204"/>
      <c r="M93" s="205"/>
      <c r="N93" s="206"/>
      <c r="O93" s="206"/>
      <c r="P93" s="207">
        <f>SUM(P94:P97)</f>
        <v>0</v>
      </c>
      <c r="Q93" s="206"/>
      <c r="R93" s="207">
        <f>SUM(R94:R97)</f>
        <v>0</v>
      </c>
      <c r="S93" s="206"/>
      <c r="T93" s="208">
        <f>SUM(T94:T97)</f>
        <v>0</v>
      </c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R93" s="209" t="s">
        <v>228</v>
      </c>
      <c r="AT93" s="210" t="s">
        <v>73</v>
      </c>
      <c r="AU93" s="210" t="s">
        <v>74</v>
      </c>
      <c r="AY93" s="209" t="s">
        <v>351</v>
      </c>
      <c r="BK93" s="211">
        <f>SUM(BK94:BK97)</f>
        <v>0</v>
      </c>
    </row>
    <row r="94" spans="1:65" s="2" customFormat="1" ht="16.5" customHeight="1">
      <c r="A94" s="38"/>
      <c r="B94" s="39"/>
      <c r="C94" s="212" t="s">
        <v>467</v>
      </c>
      <c r="D94" s="212" t="s">
        <v>352</v>
      </c>
      <c r="E94" s="213" t="s">
        <v>4064</v>
      </c>
      <c r="F94" s="214" t="s">
        <v>4065</v>
      </c>
      <c r="G94" s="215" t="s">
        <v>2439</v>
      </c>
      <c r="H94" s="216">
        <v>1</v>
      </c>
      <c r="I94" s="217"/>
      <c r="J94" s="218">
        <f>ROUND(I94*H94,2)</f>
        <v>0</v>
      </c>
      <c r="K94" s="214" t="s">
        <v>28</v>
      </c>
      <c r="L94" s="44"/>
      <c r="M94" s="219" t="s">
        <v>28</v>
      </c>
      <c r="N94" s="220" t="s">
        <v>45</v>
      </c>
      <c r="O94" s="84"/>
      <c r="P94" s="221">
        <f>O94*H94</f>
        <v>0</v>
      </c>
      <c r="Q94" s="221">
        <v>0</v>
      </c>
      <c r="R94" s="221">
        <f>Q94*H94</f>
        <v>0</v>
      </c>
      <c r="S94" s="221">
        <v>0</v>
      </c>
      <c r="T94" s="222">
        <f>S94*H94</f>
        <v>0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223" t="s">
        <v>228</v>
      </c>
      <c r="AT94" s="223" t="s">
        <v>352</v>
      </c>
      <c r="AU94" s="223" t="s">
        <v>82</v>
      </c>
      <c r="AY94" s="17" t="s">
        <v>351</v>
      </c>
      <c r="BE94" s="224">
        <f>IF(N94="základní",J94,0)</f>
        <v>0</v>
      </c>
      <c r="BF94" s="224">
        <f>IF(N94="snížená",J94,0)</f>
        <v>0</v>
      </c>
      <c r="BG94" s="224">
        <f>IF(N94="zákl. přenesená",J94,0)</f>
        <v>0</v>
      </c>
      <c r="BH94" s="224">
        <f>IF(N94="sníž. přenesená",J94,0)</f>
        <v>0</v>
      </c>
      <c r="BI94" s="224">
        <f>IF(N94="nulová",J94,0)</f>
        <v>0</v>
      </c>
      <c r="BJ94" s="17" t="s">
        <v>82</v>
      </c>
      <c r="BK94" s="224">
        <f>ROUND(I94*H94,2)</f>
        <v>0</v>
      </c>
      <c r="BL94" s="17" t="s">
        <v>228</v>
      </c>
      <c r="BM94" s="223" t="s">
        <v>4066</v>
      </c>
    </row>
    <row r="95" spans="1:65" s="2" customFormat="1" ht="16.5" customHeight="1">
      <c r="A95" s="38"/>
      <c r="B95" s="39"/>
      <c r="C95" s="212" t="s">
        <v>472</v>
      </c>
      <c r="D95" s="212" t="s">
        <v>352</v>
      </c>
      <c r="E95" s="213" t="s">
        <v>4067</v>
      </c>
      <c r="F95" s="214" t="s">
        <v>4068</v>
      </c>
      <c r="G95" s="215" t="s">
        <v>534</v>
      </c>
      <c r="H95" s="216">
        <v>1</v>
      </c>
      <c r="I95" s="217"/>
      <c r="J95" s="218">
        <f>ROUND(I95*H95,2)</f>
        <v>0</v>
      </c>
      <c r="K95" s="214" t="s">
        <v>28</v>
      </c>
      <c r="L95" s="44"/>
      <c r="M95" s="219" t="s">
        <v>28</v>
      </c>
      <c r="N95" s="220" t="s">
        <v>45</v>
      </c>
      <c r="O95" s="84"/>
      <c r="P95" s="221">
        <f>O95*H95</f>
        <v>0</v>
      </c>
      <c r="Q95" s="221">
        <v>0</v>
      </c>
      <c r="R95" s="221">
        <f>Q95*H95</f>
        <v>0</v>
      </c>
      <c r="S95" s="221">
        <v>0</v>
      </c>
      <c r="T95" s="222">
        <f>S95*H95</f>
        <v>0</v>
      </c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R95" s="223" t="s">
        <v>228</v>
      </c>
      <c r="AT95" s="223" t="s">
        <v>352</v>
      </c>
      <c r="AU95" s="223" t="s">
        <v>82</v>
      </c>
      <c r="AY95" s="17" t="s">
        <v>351</v>
      </c>
      <c r="BE95" s="224">
        <f>IF(N95="základní",J95,0)</f>
        <v>0</v>
      </c>
      <c r="BF95" s="224">
        <f>IF(N95="snížená",J95,0)</f>
        <v>0</v>
      </c>
      <c r="BG95" s="224">
        <f>IF(N95="zákl. přenesená",J95,0)</f>
        <v>0</v>
      </c>
      <c r="BH95" s="224">
        <f>IF(N95="sníž. přenesená",J95,0)</f>
        <v>0</v>
      </c>
      <c r="BI95" s="224">
        <f>IF(N95="nulová",J95,0)</f>
        <v>0</v>
      </c>
      <c r="BJ95" s="17" t="s">
        <v>82</v>
      </c>
      <c r="BK95" s="224">
        <f>ROUND(I95*H95,2)</f>
        <v>0</v>
      </c>
      <c r="BL95" s="17" t="s">
        <v>228</v>
      </c>
      <c r="BM95" s="223" t="s">
        <v>4069</v>
      </c>
    </row>
    <row r="96" spans="1:65" s="2" customFormat="1" ht="16.5" customHeight="1">
      <c r="A96" s="38"/>
      <c r="B96" s="39"/>
      <c r="C96" s="212" t="s">
        <v>477</v>
      </c>
      <c r="D96" s="212" t="s">
        <v>352</v>
      </c>
      <c r="E96" s="213" t="s">
        <v>4070</v>
      </c>
      <c r="F96" s="214" t="s">
        <v>4071</v>
      </c>
      <c r="G96" s="215" t="s">
        <v>4072</v>
      </c>
      <c r="H96" s="216">
        <v>1</v>
      </c>
      <c r="I96" s="217"/>
      <c r="J96" s="218">
        <f>ROUND(I96*H96,2)</f>
        <v>0</v>
      </c>
      <c r="K96" s="214" t="s">
        <v>28</v>
      </c>
      <c r="L96" s="44"/>
      <c r="M96" s="219" t="s">
        <v>28</v>
      </c>
      <c r="N96" s="220" t="s">
        <v>45</v>
      </c>
      <c r="O96" s="84"/>
      <c r="P96" s="221">
        <f>O96*H96</f>
        <v>0</v>
      </c>
      <c r="Q96" s="221">
        <v>0</v>
      </c>
      <c r="R96" s="221">
        <f>Q96*H96</f>
        <v>0</v>
      </c>
      <c r="S96" s="221">
        <v>0</v>
      </c>
      <c r="T96" s="222">
        <f>S96*H96</f>
        <v>0</v>
      </c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R96" s="223" t="s">
        <v>228</v>
      </c>
      <c r="AT96" s="223" t="s">
        <v>352</v>
      </c>
      <c r="AU96" s="223" t="s">
        <v>82</v>
      </c>
      <c r="AY96" s="17" t="s">
        <v>351</v>
      </c>
      <c r="BE96" s="224">
        <f>IF(N96="základní",J96,0)</f>
        <v>0</v>
      </c>
      <c r="BF96" s="224">
        <f>IF(N96="snížená",J96,0)</f>
        <v>0</v>
      </c>
      <c r="BG96" s="224">
        <f>IF(N96="zákl. přenesená",J96,0)</f>
        <v>0</v>
      </c>
      <c r="BH96" s="224">
        <f>IF(N96="sníž. přenesená",J96,0)</f>
        <v>0</v>
      </c>
      <c r="BI96" s="224">
        <f>IF(N96="nulová",J96,0)</f>
        <v>0</v>
      </c>
      <c r="BJ96" s="17" t="s">
        <v>82</v>
      </c>
      <c r="BK96" s="224">
        <f>ROUND(I96*H96,2)</f>
        <v>0</v>
      </c>
      <c r="BL96" s="17" t="s">
        <v>228</v>
      </c>
      <c r="BM96" s="223" t="s">
        <v>4073</v>
      </c>
    </row>
    <row r="97" spans="1:65" s="2" customFormat="1" ht="16.5" customHeight="1">
      <c r="A97" s="38"/>
      <c r="B97" s="39"/>
      <c r="C97" s="212" t="s">
        <v>7</v>
      </c>
      <c r="D97" s="212" t="s">
        <v>352</v>
      </c>
      <c r="E97" s="213" t="s">
        <v>4074</v>
      </c>
      <c r="F97" s="214" t="s">
        <v>4075</v>
      </c>
      <c r="G97" s="215" t="s">
        <v>540</v>
      </c>
      <c r="H97" s="216">
        <v>0.1</v>
      </c>
      <c r="I97" s="217"/>
      <c r="J97" s="218">
        <f>ROUND(I97*H97,2)</f>
        <v>0</v>
      </c>
      <c r="K97" s="214" t="s">
        <v>28</v>
      </c>
      <c r="L97" s="44"/>
      <c r="M97" s="219" t="s">
        <v>28</v>
      </c>
      <c r="N97" s="220" t="s">
        <v>45</v>
      </c>
      <c r="O97" s="84"/>
      <c r="P97" s="221">
        <f>O97*H97</f>
        <v>0</v>
      </c>
      <c r="Q97" s="221">
        <v>0</v>
      </c>
      <c r="R97" s="221">
        <f>Q97*H97</f>
        <v>0</v>
      </c>
      <c r="S97" s="221">
        <v>0</v>
      </c>
      <c r="T97" s="222">
        <f>S97*H97</f>
        <v>0</v>
      </c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R97" s="223" t="s">
        <v>228</v>
      </c>
      <c r="AT97" s="223" t="s">
        <v>352</v>
      </c>
      <c r="AU97" s="223" t="s">
        <v>82</v>
      </c>
      <c r="AY97" s="17" t="s">
        <v>351</v>
      </c>
      <c r="BE97" s="224">
        <f>IF(N97="základní",J97,0)</f>
        <v>0</v>
      </c>
      <c r="BF97" s="224">
        <f>IF(N97="snížená",J97,0)</f>
        <v>0</v>
      </c>
      <c r="BG97" s="224">
        <f>IF(N97="zákl. přenesená",J97,0)</f>
        <v>0</v>
      </c>
      <c r="BH97" s="224">
        <f>IF(N97="sníž. přenesená",J97,0)</f>
        <v>0</v>
      </c>
      <c r="BI97" s="224">
        <f>IF(N97="nulová",J97,0)</f>
        <v>0</v>
      </c>
      <c r="BJ97" s="17" t="s">
        <v>82</v>
      </c>
      <c r="BK97" s="224">
        <f>ROUND(I97*H97,2)</f>
        <v>0</v>
      </c>
      <c r="BL97" s="17" t="s">
        <v>228</v>
      </c>
      <c r="BM97" s="223" t="s">
        <v>4076</v>
      </c>
    </row>
    <row r="98" spans="1:63" s="11" customFormat="1" ht="25.9" customHeight="1">
      <c r="A98" s="11"/>
      <c r="B98" s="198"/>
      <c r="C98" s="199"/>
      <c r="D98" s="200" t="s">
        <v>73</v>
      </c>
      <c r="E98" s="201" t="s">
        <v>4077</v>
      </c>
      <c r="F98" s="201" t="s">
        <v>4078</v>
      </c>
      <c r="G98" s="199"/>
      <c r="H98" s="199"/>
      <c r="I98" s="202"/>
      <c r="J98" s="203">
        <f>BK98</f>
        <v>0</v>
      </c>
      <c r="K98" s="199"/>
      <c r="L98" s="204"/>
      <c r="M98" s="205"/>
      <c r="N98" s="206"/>
      <c r="O98" s="206"/>
      <c r="P98" s="207">
        <f>SUM(P99:P101)</f>
        <v>0</v>
      </c>
      <c r="Q98" s="206"/>
      <c r="R98" s="207">
        <f>SUM(R99:R101)</f>
        <v>0</v>
      </c>
      <c r="S98" s="206"/>
      <c r="T98" s="208">
        <f>SUM(T99:T101)</f>
        <v>0</v>
      </c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R98" s="209" t="s">
        <v>228</v>
      </c>
      <c r="AT98" s="210" t="s">
        <v>73</v>
      </c>
      <c r="AU98" s="210" t="s">
        <v>74</v>
      </c>
      <c r="AY98" s="209" t="s">
        <v>351</v>
      </c>
      <c r="BK98" s="211">
        <f>SUM(BK99:BK101)</f>
        <v>0</v>
      </c>
    </row>
    <row r="99" spans="1:65" s="2" customFormat="1" ht="16.5" customHeight="1">
      <c r="A99" s="38"/>
      <c r="B99" s="39"/>
      <c r="C99" s="212" t="s">
        <v>501</v>
      </c>
      <c r="D99" s="212" t="s">
        <v>352</v>
      </c>
      <c r="E99" s="213" t="s">
        <v>4079</v>
      </c>
      <c r="F99" s="214" t="s">
        <v>4080</v>
      </c>
      <c r="G99" s="215" t="s">
        <v>534</v>
      </c>
      <c r="H99" s="216">
        <v>1</v>
      </c>
      <c r="I99" s="217"/>
      <c r="J99" s="218">
        <f>ROUND(I99*H99,2)</f>
        <v>0</v>
      </c>
      <c r="K99" s="214" t="s">
        <v>28</v>
      </c>
      <c r="L99" s="44"/>
      <c r="M99" s="219" t="s">
        <v>28</v>
      </c>
      <c r="N99" s="220" t="s">
        <v>45</v>
      </c>
      <c r="O99" s="84"/>
      <c r="P99" s="221">
        <f>O99*H99</f>
        <v>0</v>
      </c>
      <c r="Q99" s="221">
        <v>0</v>
      </c>
      <c r="R99" s="221">
        <f>Q99*H99</f>
        <v>0</v>
      </c>
      <c r="S99" s="221">
        <v>0</v>
      </c>
      <c r="T99" s="222">
        <f>S99*H99</f>
        <v>0</v>
      </c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R99" s="223" t="s">
        <v>228</v>
      </c>
      <c r="AT99" s="223" t="s">
        <v>352</v>
      </c>
      <c r="AU99" s="223" t="s">
        <v>82</v>
      </c>
      <c r="AY99" s="17" t="s">
        <v>351</v>
      </c>
      <c r="BE99" s="224">
        <f>IF(N99="základní",J99,0)</f>
        <v>0</v>
      </c>
      <c r="BF99" s="224">
        <f>IF(N99="snížená",J99,0)</f>
        <v>0</v>
      </c>
      <c r="BG99" s="224">
        <f>IF(N99="zákl. přenesená",J99,0)</f>
        <v>0</v>
      </c>
      <c r="BH99" s="224">
        <f>IF(N99="sníž. přenesená",J99,0)</f>
        <v>0</v>
      </c>
      <c r="BI99" s="224">
        <f>IF(N99="nulová",J99,0)</f>
        <v>0</v>
      </c>
      <c r="BJ99" s="17" t="s">
        <v>82</v>
      </c>
      <c r="BK99" s="224">
        <f>ROUND(I99*H99,2)</f>
        <v>0</v>
      </c>
      <c r="BL99" s="17" t="s">
        <v>228</v>
      </c>
      <c r="BM99" s="223" t="s">
        <v>4081</v>
      </c>
    </row>
    <row r="100" spans="1:65" s="2" customFormat="1" ht="16.5" customHeight="1">
      <c r="A100" s="38"/>
      <c r="B100" s="39"/>
      <c r="C100" s="212" t="s">
        <v>507</v>
      </c>
      <c r="D100" s="212" t="s">
        <v>352</v>
      </c>
      <c r="E100" s="213" t="s">
        <v>4082</v>
      </c>
      <c r="F100" s="214" t="s">
        <v>4083</v>
      </c>
      <c r="G100" s="215" t="s">
        <v>534</v>
      </c>
      <c r="H100" s="216">
        <v>1</v>
      </c>
      <c r="I100" s="217"/>
      <c r="J100" s="218">
        <f>ROUND(I100*H100,2)</f>
        <v>0</v>
      </c>
      <c r="K100" s="214" t="s">
        <v>28</v>
      </c>
      <c r="L100" s="44"/>
      <c r="M100" s="219" t="s">
        <v>28</v>
      </c>
      <c r="N100" s="220" t="s">
        <v>45</v>
      </c>
      <c r="O100" s="84"/>
      <c r="P100" s="221">
        <f>O100*H100</f>
        <v>0</v>
      </c>
      <c r="Q100" s="221">
        <v>0</v>
      </c>
      <c r="R100" s="221">
        <f>Q100*H100</f>
        <v>0</v>
      </c>
      <c r="S100" s="221">
        <v>0</v>
      </c>
      <c r="T100" s="222">
        <f>S100*H100</f>
        <v>0</v>
      </c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R100" s="223" t="s">
        <v>228</v>
      </c>
      <c r="AT100" s="223" t="s">
        <v>352</v>
      </c>
      <c r="AU100" s="223" t="s">
        <v>82</v>
      </c>
      <c r="AY100" s="17" t="s">
        <v>351</v>
      </c>
      <c r="BE100" s="224">
        <f>IF(N100="základní",J100,0)</f>
        <v>0</v>
      </c>
      <c r="BF100" s="224">
        <f>IF(N100="snížená",J100,0)</f>
        <v>0</v>
      </c>
      <c r="BG100" s="224">
        <f>IF(N100="zákl. přenesená",J100,0)</f>
        <v>0</v>
      </c>
      <c r="BH100" s="224">
        <f>IF(N100="sníž. přenesená",J100,0)</f>
        <v>0</v>
      </c>
      <c r="BI100" s="224">
        <f>IF(N100="nulová",J100,0)</f>
        <v>0</v>
      </c>
      <c r="BJ100" s="17" t="s">
        <v>82</v>
      </c>
      <c r="BK100" s="224">
        <f>ROUND(I100*H100,2)</f>
        <v>0</v>
      </c>
      <c r="BL100" s="17" t="s">
        <v>228</v>
      </c>
      <c r="BM100" s="223" t="s">
        <v>4084</v>
      </c>
    </row>
    <row r="101" spans="1:65" s="2" customFormat="1" ht="16.5" customHeight="1">
      <c r="A101" s="38"/>
      <c r="B101" s="39"/>
      <c r="C101" s="212" t="s">
        <v>513</v>
      </c>
      <c r="D101" s="212" t="s">
        <v>352</v>
      </c>
      <c r="E101" s="213" t="s">
        <v>4085</v>
      </c>
      <c r="F101" s="214" t="s">
        <v>4086</v>
      </c>
      <c r="G101" s="215" t="s">
        <v>540</v>
      </c>
      <c r="H101" s="216">
        <v>0.06</v>
      </c>
      <c r="I101" s="217"/>
      <c r="J101" s="218">
        <f>ROUND(I101*H101,2)</f>
        <v>0</v>
      </c>
      <c r="K101" s="214" t="s">
        <v>28</v>
      </c>
      <c r="L101" s="44"/>
      <c r="M101" s="219" t="s">
        <v>28</v>
      </c>
      <c r="N101" s="220" t="s">
        <v>45</v>
      </c>
      <c r="O101" s="84"/>
      <c r="P101" s="221">
        <f>O101*H101</f>
        <v>0</v>
      </c>
      <c r="Q101" s="221">
        <v>0</v>
      </c>
      <c r="R101" s="221">
        <f>Q101*H101</f>
        <v>0</v>
      </c>
      <c r="S101" s="221">
        <v>0</v>
      </c>
      <c r="T101" s="222">
        <f>S101*H101</f>
        <v>0</v>
      </c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R101" s="223" t="s">
        <v>228</v>
      </c>
      <c r="AT101" s="223" t="s">
        <v>352</v>
      </c>
      <c r="AU101" s="223" t="s">
        <v>82</v>
      </c>
      <c r="AY101" s="17" t="s">
        <v>351</v>
      </c>
      <c r="BE101" s="224">
        <f>IF(N101="základní",J101,0)</f>
        <v>0</v>
      </c>
      <c r="BF101" s="224">
        <f>IF(N101="snížená",J101,0)</f>
        <v>0</v>
      </c>
      <c r="BG101" s="224">
        <f>IF(N101="zákl. přenesená",J101,0)</f>
        <v>0</v>
      </c>
      <c r="BH101" s="224">
        <f>IF(N101="sníž. přenesená",J101,0)</f>
        <v>0</v>
      </c>
      <c r="BI101" s="224">
        <f>IF(N101="nulová",J101,0)</f>
        <v>0</v>
      </c>
      <c r="BJ101" s="17" t="s">
        <v>82</v>
      </c>
      <c r="BK101" s="224">
        <f>ROUND(I101*H101,2)</f>
        <v>0</v>
      </c>
      <c r="BL101" s="17" t="s">
        <v>228</v>
      </c>
      <c r="BM101" s="223" t="s">
        <v>4087</v>
      </c>
    </row>
    <row r="102" spans="1:63" s="11" customFormat="1" ht="25.9" customHeight="1">
      <c r="A102" s="11"/>
      <c r="B102" s="198"/>
      <c r="C102" s="199"/>
      <c r="D102" s="200" t="s">
        <v>73</v>
      </c>
      <c r="E102" s="201" t="s">
        <v>4088</v>
      </c>
      <c r="F102" s="201" t="s">
        <v>4089</v>
      </c>
      <c r="G102" s="199"/>
      <c r="H102" s="199"/>
      <c r="I102" s="202"/>
      <c r="J102" s="203">
        <f>BK102</f>
        <v>0</v>
      </c>
      <c r="K102" s="199"/>
      <c r="L102" s="204"/>
      <c r="M102" s="205"/>
      <c r="N102" s="206"/>
      <c r="O102" s="206"/>
      <c r="P102" s="207">
        <f>SUM(P103:P108)</f>
        <v>0</v>
      </c>
      <c r="Q102" s="206"/>
      <c r="R102" s="207">
        <f>SUM(R103:R108)</f>
        <v>0</v>
      </c>
      <c r="S102" s="206"/>
      <c r="T102" s="208">
        <f>SUM(T103:T108)</f>
        <v>0</v>
      </c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R102" s="209" t="s">
        <v>228</v>
      </c>
      <c r="AT102" s="210" t="s">
        <v>73</v>
      </c>
      <c r="AU102" s="210" t="s">
        <v>74</v>
      </c>
      <c r="AY102" s="209" t="s">
        <v>351</v>
      </c>
      <c r="BK102" s="211">
        <f>SUM(BK103:BK108)</f>
        <v>0</v>
      </c>
    </row>
    <row r="103" spans="1:65" s="2" customFormat="1" ht="16.5" customHeight="1">
      <c r="A103" s="38"/>
      <c r="B103" s="39"/>
      <c r="C103" s="212" t="s">
        <v>519</v>
      </c>
      <c r="D103" s="212" t="s">
        <v>352</v>
      </c>
      <c r="E103" s="213" t="s">
        <v>4090</v>
      </c>
      <c r="F103" s="214" t="s">
        <v>4091</v>
      </c>
      <c r="G103" s="215" t="s">
        <v>612</v>
      </c>
      <c r="H103" s="216">
        <v>1</v>
      </c>
      <c r="I103" s="217"/>
      <c r="J103" s="218">
        <f>ROUND(I103*H103,2)</f>
        <v>0</v>
      </c>
      <c r="K103" s="214" t="s">
        <v>28</v>
      </c>
      <c r="L103" s="44"/>
      <c r="M103" s="219" t="s">
        <v>28</v>
      </c>
      <c r="N103" s="220" t="s">
        <v>45</v>
      </c>
      <c r="O103" s="84"/>
      <c r="P103" s="221">
        <f>O103*H103</f>
        <v>0</v>
      </c>
      <c r="Q103" s="221">
        <v>0</v>
      </c>
      <c r="R103" s="221">
        <f>Q103*H103</f>
        <v>0</v>
      </c>
      <c r="S103" s="221">
        <v>0</v>
      </c>
      <c r="T103" s="222">
        <f>S103*H103</f>
        <v>0</v>
      </c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R103" s="223" t="s">
        <v>228</v>
      </c>
      <c r="AT103" s="223" t="s">
        <v>352</v>
      </c>
      <c r="AU103" s="223" t="s">
        <v>82</v>
      </c>
      <c r="AY103" s="17" t="s">
        <v>351</v>
      </c>
      <c r="BE103" s="224">
        <f>IF(N103="základní",J103,0)</f>
        <v>0</v>
      </c>
      <c r="BF103" s="224">
        <f>IF(N103="snížená",J103,0)</f>
        <v>0</v>
      </c>
      <c r="BG103" s="224">
        <f>IF(N103="zákl. přenesená",J103,0)</f>
        <v>0</v>
      </c>
      <c r="BH103" s="224">
        <f>IF(N103="sníž. přenesená",J103,0)</f>
        <v>0</v>
      </c>
      <c r="BI103" s="224">
        <f>IF(N103="nulová",J103,0)</f>
        <v>0</v>
      </c>
      <c r="BJ103" s="17" t="s">
        <v>82</v>
      </c>
      <c r="BK103" s="224">
        <f>ROUND(I103*H103,2)</f>
        <v>0</v>
      </c>
      <c r="BL103" s="17" t="s">
        <v>228</v>
      </c>
      <c r="BM103" s="223" t="s">
        <v>4092</v>
      </c>
    </row>
    <row r="104" spans="1:65" s="2" customFormat="1" ht="16.5" customHeight="1">
      <c r="A104" s="38"/>
      <c r="B104" s="39"/>
      <c r="C104" s="212" t="s">
        <v>525</v>
      </c>
      <c r="D104" s="212" t="s">
        <v>352</v>
      </c>
      <c r="E104" s="213" t="s">
        <v>4093</v>
      </c>
      <c r="F104" s="214" t="s">
        <v>4094</v>
      </c>
      <c r="G104" s="215" t="s">
        <v>612</v>
      </c>
      <c r="H104" s="216">
        <v>4</v>
      </c>
      <c r="I104" s="217"/>
      <c r="J104" s="218">
        <f>ROUND(I104*H104,2)</f>
        <v>0</v>
      </c>
      <c r="K104" s="214" t="s">
        <v>28</v>
      </c>
      <c r="L104" s="44"/>
      <c r="M104" s="219" t="s">
        <v>28</v>
      </c>
      <c r="N104" s="220" t="s">
        <v>45</v>
      </c>
      <c r="O104" s="84"/>
      <c r="P104" s="221">
        <f>O104*H104</f>
        <v>0</v>
      </c>
      <c r="Q104" s="221">
        <v>0</v>
      </c>
      <c r="R104" s="221">
        <f>Q104*H104</f>
        <v>0</v>
      </c>
      <c r="S104" s="221">
        <v>0</v>
      </c>
      <c r="T104" s="222">
        <f>S104*H104</f>
        <v>0</v>
      </c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R104" s="223" t="s">
        <v>228</v>
      </c>
      <c r="AT104" s="223" t="s">
        <v>352</v>
      </c>
      <c r="AU104" s="223" t="s">
        <v>82</v>
      </c>
      <c r="AY104" s="17" t="s">
        <v>351</v>
      </c>
      <c r="BE104" s="224">
        <f>IF(N104="základní",J104,0)</f>
        <v>0</v>
      </c>
      <c r="BF104" s="224">
        <f>IF(N104="snížená",J104,0)</f>
        <v>0</v>
      </c>
      <c r="BG104" s="224">
        <f>IF(N104="zákl. přenesená",J104,0)</f>
        <v>0</v>
      </c>
      <c r="BH104" s="224">
        <f>IF(N104="sníž. přenesená",J104,0)</f>
        <v>0</v>
      </c>
      <c r="BI104" s="224">
        <f>IF(N104="nulová",J104,0)</f>
        <v>0</v>
      </c>
      <c r="BJ104" s="17" t="s">
        <v>82</v>
      </c>
      <c r="BK104" s="224">
        <f>ROUND(I104*H104,2)</f>
        <v>0</v>
      </c>
      <c r="BL104" s="17" t="s">
        <v>228</v>
      </c>
      <c r="BM104" s="223" t="s">
        <v>4095</v>
      </c>
    </row>
    <row r="105" spans="1:65" s="2" customFormat="1" ht="16.5" customHeight="1">
      <c r="A105" s="38"/>
      <c r="B105" s="39"/>
      <c r="C105" s="212" t="s">
        <v>531</v>
      </c>
      <c r="D105" s="212" t="s">
        <v>352</v>
      </c>
      <c r="E105" s="213" t="s">
        <v>4096</v>
      </c>
      <c r="F105" s="214" t="s">
        <v>4097</v>
      </c>
      <c r="G105" s="215" t="s">
        <v>4072</v>
      </c>
      <c r="H105" s="216">
        <v>1</v>
      </c>
      <c r="I105" s="217"/>
      <c r="J105" s="218">
        <f>ROUND(I105*H105,2)</f>
        <v>0</v>
      </c>
      <c r="K105" s="214" t="s">
        <v>28</v>
      </c>
      <c r="L105" s="44"/>
      <c r="M105" s="219" t="s">
        <v>28</v>
      </c>
      <c r="N105" s="220" t="s">
        <v>45</v>
      </c>
      <c r="O105" s="84"/>
      <c r="P105" s="221">
        <f>O105*H105</f>
        <v>0</v>
      </c>
      <c r="Q105" s="221">
        <v>0</v>
      </c>
      <c r="R105" s="221">
        <f>Q105*H105</f>
        <v>0</v>
      </c>
      <c r="S105" s="221">
        <v>0</v>
      </c>
      <c r="T105" s="222">
        <f>S105*H105</f>
        <v>0</v>
      </c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R105" s="223" t="s">
        <v>228</v>
      </c>
      <c r="AT105" s="223" t="s">
        <v>352</v>
      </c>
      <c r="AU105" s="223" t="s">
        <v>82</v>
      </c>
      <c r="AY105" s="17" t="s">
        <v>351</v>
      </c>
      <c r="BE105" s="224">
        <f>IF(N105="základní",J105,0)</f>
        <v>0</v>
      </c>
      <c r="BF105" s="224">
        <f>IF(N105="snížená",J105,0)</f>
        <v>0</v>
      </c>
      <c r="BG105" s="224">
        <f>IF(N105="zákl. přenesená",J105,0)</f>
        <v>0</v>
      </c>
      <c r="BH105" s="224">
        <f>IF(N105="sníž. přenesená",J105,0)</f>
        <v>0</v>
      </c>
      <c r="BI105" s="224">
        <f>IF(N105="nulová",J105,0)</f>
        <v>0</v>
      </c>
      <c r="BJ105" s="17" t="s">
        <v>82</v>
      </c>
      <c r="BK105" s="224">
        <f>ROUND(I105*H105,2)</f>
        <v>0</v>
      </c>
      <c r="BL105" s="17" t="s">
        <v>228</v>
      </c>
      <c r="BM105" s="223" t="s">
        <v>4098</v>
      </c>
    </row>
    <row r="106" spans="1:65" s="2" customFormat="1" ht="16.5" customHeight="1">
      <c r="A106" s="38"/>
      <c r="B106" s="39"/>
      <c r="C106" s="212" t="s">
        <v>537</v>
      </c>
      <c r="D106" s="212" t="s">
        <v>352</v>
      </c>
      <c r="E106" s="213" t="s">
        <v>4099</v>
      </c>
      <c r="F106" s="214" t="s">
        <v>4100</v>
      </c>
      <c r="G106" s="215" t="s">
        <v>612</v>
      </c>
      <c r="H106" s="216">
        <v>5</v>
      </c>
      <c r="I106" s="217"/>
      <c r="J106" s="218">
        <f>ROUND(I106*H106,2)</f>
        <v>0</v>
      </c>
      <c r="K106" s="214" t="s">
        <v>28</v>
      </c>
      <c r="L106" s="44"/>
      <c r="M106" s="219" t="s">
        <v>28</v>
      </c>
      <c r="N106" s="220" t="s">
        <v>45</v>
      </c>
      <c r="O106" s="84"/>
      <c r="P106" s="221">
        <f>O106*H106</f>
        <v>0</v>
      </c>
      <c r="Q106" s="221">
        <v>0</v>
      </c>
      <c r="R106" s="221">
        <f>Q106*H106</f>
        <v>0</v>
      </c>
      <c r="S106" s="221">
        <v>0</v>
      </c>
      <c r="T106" s="222">
        <f>S106*H106</f>
        <v>0</v>
      </c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R106" s="223" t="s">
        <v>228</v>
      </c>
      <c r="AT106" s="223" t="s">
        <v>352</v>
      </c>
      <c r="AU106" s="223" t="s">
        <v>82</v>
      </c>
      <c r="AY106" s="17" t="s">
        <v>351</v>
      </c>
      <c r="BE106" s="224">
        <f>IF(N106="základní",J106,0)</f>
        <v>0</v>
      </c>
      <c r="BF106" s="224">
        <f>IF(N106="snížená",J106,0)</f>
        <v>0</v>
      </c>
      <c r="BG106" s="224">
        <f>IF(N106="zákl. přenesená",J106,0)</f>
        <v>0</v>
      </c>
      <c r="BH106" s="224">
        <f>IF(N106="sníž. přenesená",J106,0)</f>
        <v>0</v>
      </c>
      <c r="BI106" s="224">
        <f>IF(N106="nulová",J106,0)</f>
        <v>0</v>
      </c>
      <c r="BJ106" s="17" t="s">
        <v>82</v>
      </c>
      <c r="BK106" s="224">
        <f>ROUND(I106*H106,2)</f>
        <v>0</v>
      </c>
      <c r="BL106" s="17" t="s">
        <v>228</v>
      </c>
      <c r="BM106" s="223" t="s">
        <v>4101</v>
      </c>
    </row>
    <row r="107" spans="1:65" s="2" customFormat="1" ht="16.5" customHeight="1">
      <c r="A107" s="38"/>
      <c r="B107" s="39"/>
      <c r="C107" s="212" t="s">
        <v>547</v>
      </c>
      <c r="D107" s="212" t="s">
        <v>352</v>
      </c>
      <c r="E107" s="213" t="s">
        <v>4102</v>
      </c>
      <c r="F107" s="214" t="s">
        <v>4103</v>
      </c>
      <c r="G107" s="215" t="s">
        <v>612</v>
      </c>
      <c r="H107" s="216">
        <v>5</v>
      </c>
      <c r="I107" s="217"/>
      <c r="J107" s="218">
        <f>ROUND(I107*H107,2)</f>
        <v>0</v>
      </c>
      <c r="K107" s="214" t="s">
        <v>28</v>
      </c>
      <c r="L107" s="44"/>
      <c r="M107" s="219" t="s">
        <v>28</v>
      </c>
      <c r="N107" s="220" t="s">
        <v>45</v>
      </c>
      <c r="O107" s="84"/>
      <c r="P107" s="221">
        <f>O107*H107</f>
        <v>0</v>
      </c>
      <c r="Q107" s="221">
        <v>0</v>
      </c>
      <c r="R107" s="221">
        <f>Q107*H107</f>
        <v>0</v>
      </c>
      <c r="S107" s="221">
        <v>0</v>
      </c>
      <c r="T107" s="222">
        <f>S107*H107</f>
        <v>0</v>
      </c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R107" s="223" t="s">
        <v>228</v>
      </c>
      <c r="AT107" s="223" t="s">
        <v>352</v>
      </c>
      <c r="AU107" s="223" t="s">
        <v>82</v>
      </c>
      <c r="AY107" s="17" t="s">
        <v>351</v>
      </c>
      <c r="BE107" s="224">
        <f>IF(N107="základní",J107,0)</f>
        <v>0</v>
      </c>
      <c r="BF107" s="224">
        <f>IF(N107="snížená",J107,0)</f>
        <v>0</v>
      </c>
      <c r="BG107" s="224">
        <f>IF(N107="zákl. přenesená",J107,0)</f>
        <v>0</v>
      </c>
      <c r="BH107" s="224">
        <f>IF(N107="sníž. přenesená",J107,0)</f>
        <v>0</v>
      </c>
      <c r="BI107" s="224">
        <f>IF(N107="nulová",J107,0)</f>
        <v>0</v>
      </c>
      <c r="BJ107" s="17" t="s">
        <v>82</v>
      </c>
      <c r="BK107" s="224">
        <f>ROUND(I107*H107,2)</f>
        <v>0</v>
      </c>
      <c r="BL107" s="17" t="s">
        <v>228</v>
      </c>
      <c r="BM107" s="223" t="s">
        <v>4104</v>
      </c>
    </row>
    <row r="108" spans="1:65" s="2" customFormat="1" ht="16.5" customHeight="1">
      <c r="A108" s="38"/>
      <c r="B108" s="39"/>
      <c r="C108" s="212" t="s">
        <v>557</v>
      </c>
      <c r="D108" s="212" t="s">
        <v>352</v>
      </c>
      <c r="E108" s="213" t="s">
        <v>4105</v>
      </c>
      <c r="F108" s="214" t="s">
        <v>4106</v>
      </c>
      <c r="G108" s="215" t="s">
        <v>540</v>
      </c>
      <c r="H108" s="216">
        <v>0.01</v>
      </c>
      <c r="I108" s="217"/>
      <c r="J108" s="218">
        <f>ROUND(I108*H108,2)</f>
        <v>0</v>
      </c>
      <c r="K108" s="214" t="s">
        <v>28</v>
      </c>
      <c r="L108" s="44"/>
      <c r="M108" s="219" t="s">
        <v>28</v>
      </c>
      <c r="N108" s="220" t="s">
        <v>45</v>
      </c>
      <c r="O108" s="84"/>
      <c r="P108" s="221">
        <f>O108*H108</f>
        <v>0</v>
      </c>
      <c r="Q108" s="221">
        <v>0</v>
      </c>
      <c r="R108" s="221">
        <f>Q108*H108</f>
        <v>0</v>
      </c>
      <c r="S108" s="221">
        <v>0</v>
      </c>
      <c r="T108" s="222">
        <f>S108*H108</f>
        <v>0</v>
      </c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R108" s="223" t="s">
        <v>228</v>
      </c>
      <c r="AT108" s="223" t="s">
        <v>352</v>
      </c>
      <c r="AU108" s="223" t="s">
        <v>82</v>
      </c>
      <c r="AY108" s="17" t="s">
        <v>351</v>
      </c>
      <c r="BE108" s="224">
        <f>IF(N108="základní",J108,0)</f>
        <v>0</v>
      </c>
      <c r="BF108" s="224">
        <f>IF(N108="snížená",J108,0)</f>
        <v>0</v>
      </c>
      <c r="BG108" s="224">
        <f>IF(N108="zákl. přenesená",J108,0)</f>
        <v>0</v>
      </c>
      <c r="BH108" s="224">
        <f>IF(N108="sníž. přenesená",J108,0)</f>
        <v>0</v>
      </c>
      <c r="BI108" s="224">
        <f>IF(N108="nulová",J108,0)</f>
        <v>0</v>
      </c>
      <c r="BJ108" s="17" t="s">
        <v>82</v>
      </c>
      <c r="BK108" s="224">
        <f>ROUND(I108*H108,2)</f>
        <v>0</v>
      </c>
      <c r="BL108" s="17" t="s">
        <v>228</v>
      </c>
      <c r="BM108" s="223" t="s">
        <v>4107</v>
      </c>
    </row>
    <row r="109" spans="1:63" s="11" customFormat="1" ht="25.9" customHeight="1">
      <c r="A109" s="11"/>
      <c r="B109" s="198"/>
      <c r="C109" s="199"/>
      <c r="D109" s="200" t="s">
        <v>73</v>
      </c>
      <c r="E109" s="201" t="s">
        <v>4108</v>
      </c>
      <c r="F109" s="201" t="s">
        <v>4109</v>
      </c>
      <c r="G109" s="199"/>
      <c r="H109" s="199"/>
      <c r="I109" s="202"/>
      <c r="J109" s="203">
        <f>BK109</f>
        <v>0</v>
      </c>
      <c r="K109" s="199"/>
      <c r="L109" s="204"/>
      <c r="M109" s="205"/>
      <c r="N109" s="206"/>
      <c r="O109" s="206"/>
      <c r="P109" s="207">
        <f>SUM(P110:P115)</f>
        <v>0</v>
      </c>
      <c r="Q109" s="206"/>
      <c r="R109" s="207">
        <f>SUM(R110:R115)</f>
        <v>0</v>
      </c>
      <c r="S109" s="206"/>
      <c r="T109" s="208">
        <f>SUM(T110:T115)</f>
        <v>0</v>
      </c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R109" s="209" t="s">
        <v>228</v>
      </c>
      <c r="AT109" s="210" t="s">
        <v>73</v>
      </c>
      <c r="AU109" s="210" t="s">
        <v>74</v>
      </c>
      <c r="AY109" s="209" t="s">
        <v>351</v>
      </c>
      <c r="BK109" s="211">
        <f>SUM(BK110:BK115)</f>
        <v>0</v>
      </c>
    </row>
    <row r="110" spans="1:65" s="2" customFormat="1" ht="16.5" customHeight="1">
      <c r="A110" s="38"/>
      <c r="B110" s="39"/>
      <c r="C110" s="212" t="s">
        <v>562</v>
      </c>
      <c r="D110" s="212" t="s">
        <v>352</v>
      </c>
      <c r="E110" s="213" t="s">
        <v>4110</v>
      </c>
      <c r="F110" s="214" t="s">
        <v>4111</v>
      </c>
      <c r="G110" s="215" t="s">
        <v>534</v>
      </c>
      <c r="H110" s="216">
        <v>1</v>
      </c>
      <c r="I110" s="217"/>
      <c r="J110" s="218">
        <f>ROUND(I110*H110,2)</f>
        <v>0</v>
      </c>
      <c r="K110" s="214" t="s">
        <v>28</v>
      </c>
      <c r="L110" s="44"/>
      <c r="M110" s="219" t="s">
        <v>28</v>
      </c>
      <c r="N110" s="220" t="s">
        <v>45</v>
      </c>
      <c r="O110" s="84"/>
      <c r="P110" s="221">
        <f>O110*H110</f>
        <v>0</v>
      </c>
      <c r="Q110" s="221">
        <v>0</v>
      </c>
      <c r="R110" s="221">
        <f>Q110*H110</f>
        <v>0</v>
      </c>
      <c r="S110" s="221">
        <v>0</v>
      </c>
      <c r="T110" s="222">
        <f>S110*H110</f>
        <v>0</v>
      </c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R110" s="223" t="s">
        <v>228</v>
      </c>
      <c r="AT110" s="223" t="s">
        <v>352</v>
      </c>
      <c r="AU110" s="223" t="s">
        <v>82</v>
      </c>
      <c r="AY110" s="17" t="s">
        <v>351</v>
      </c>
      <c r="BE110" s="224">
        <f>IF(N110="základní",J110,0)</f>
        <v>0</v>
      </c>
      <c r="BF110" s="224">
        <f>IF(N110="snížená",J110,0)</f>
        <v>0</v>
      </c>
      <c r="BG110" s="224">
        <f>IF(N110="zákl. přenesená",J110,0)</f>
        <v>0</v>
      </c>
      <c r="BH110" s="224">
        <f>IF(N110="sníž. přenesená",J110,0)</f>
        <v>0</v>
      </c>
      <c r="BI110" s="224">
        <f>IF(N110="nulová",J110,0)</f>
        <v>0</v>
      </c>
      <c r="BJ110" s="17" t="s">
        <v>82</v>
      </c>
      <c r="BK110" s="224">
        <f>ROUND(I110*H110,2)</f>
        <v>0</v>
      </c>
      <c r="BL110" s="17" t="s">
        <v>228</v>
      </c>
      <c r="BM110" s="223" t="s">
        <v>4112</v>
      </c>
    </row>
    <row r="111" spans="1:65" s="2" customFormat="1" ht="16.5" customHeight="1">
      <c r="A111" s="38"/>
      <c r="B111" s="39"/>
      <c r="C111" s="212" t="s">
        <v>567</v>
      </c>
      <c r="D111" s="212" t="s">
        <v>352</v>
      </c>
      <c r="E111" s="213" t="s">
        <v>4113</v>
      </c>
      <c r="F111" s="214" t="s">
        <v>4114</v>
      </c>
      <c r="G111" s="215" t="s">
        <v>534</v>
      </c>
      <c r="H111" s="216">
        <v>2</v>
      </c>
      <c r="I111" s="217"/>
      <c r="J111" s="218">
        <f>ROUND(I111*H111,2)</f>
        <v>0</v>
      </c>
      <c r="K111" s="214" t="s">
        <v>28</v>
      </c>
      <c r="L111" s="44"/>
      <c r="M111" s="219" t="s">
        <v>28</v>
      </c>
      <c r="N111" s="220" t="s">
        <v>45</v>
      </c>
      <c r="O111" s="84"/>
      <c r="P111" s="221">
        <f>O111*H111</f>
        <v>0</v>
      </c>
      <c r="Q111" s="221">
        <v>0</v>
      </c>
      <c r="R111" s="221">
        <f>Q111*H111</f>
        <v>0</v>
      </c>
      <c r="S111" s="221">
        <v>0</v>
      </c>
      <c r="T111" s="222">
        <f>S111*H111</f>
        <v>0</v>
      </c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R111" s="223" t="s">
        <v>228</v>
      </c>
      <c r="AT111" s="223" t="s">
        <v>352</v>
      </c>
      <c r="AU111" s="223" t="s">
        <v>82</v>
      </c>
      <c r="AY111" s="17" t="s">
        <v>351</v>
      </c>
      <c r="BE111" s="224">
        <f>IF(N111="základní",J111,0)</f>
        <v>0</v>
      </c>
      <c r="BF111" s="224">
        <f>IF(N111="snížená",J111,0)</f>
        <v>0</v>
      </c>
      <c r="BG111" s="224">
        <f>IF(N111="zákl. přenesená",J111,0)</f>
        <v>0</v>
      </c>
      <c r="BH111" s="224">
        <f>IF(N111="sníž. přenesená",J111,0)</f>
        <v>0</v>
      </c>
      <c r="BI111" s="224">
        <f>IF(N111="nulová",J111,0)</f>
        <v>0</v>
      </c>
      <c r="BJ111" s="17" t="s">
        <v>82</v>
      </c>
      <c r="BK111" s="224">
        <f>ROUND(I111*H111,2)</f>
        <v>0</v>
      </c>
      <c r="BL111" s="17" t="s">
        <v>228</v>
      </c>
      <c r="BM111" s="223" t="s">
        <v>4115</v>
      </c>
    </row>
    <row r="112" spans="1:65" s="2" customFormat="1" ht="16.5" customHeight="1">
      <c r="A112" s="38"/>
      <c r="B112" s="39"/>
      <c r="C112" s="212" t="s">
        <v>578</v>
      </c>
      <c r="D112" s="212" t="s">
        <v>352</v>
      </c>
      <c r="E112" s="213" t="s">
        <v>4116</v>
      </c>
      <c r="F112" s="214" t="s">
        <v>4117</v>
      </c>
      <c r="G112" s="215" t="s">
        <v>534</v>
      </c>
      <c r="H112" s="216">
        <v>2</v>
      </c>
      <c r="I112" s="217"/>
      <c r="J112" s="218">
        <f>ROUND(I112*H112,2)</f>
        <v>0</v>
      </c>
      <c r="K112" s="214" t="s">
        <v>28</v>
      </c>
      <c r="L112" s="44"/>
      <c r="M112" s="219" t="s">
        <v>28</v>
      </c>
      <c r="N112" s="220" t="s">
        <v>45</v>
      </c>
      <c r="O112" s="84"/>
      <c r="P112" s="221">
        <f>O112*H112</f>
        <v>0</v>
      </c>
      <c r="Q112" s="221">
        <v>0</v>
      </c>
      <c r="R112" s="221">
        <f>Q112*H112</f>
        <v>0</v>
      </c>
      <c r="S112" s="221">
        <v>0</v>
      </c>
      <c r="T112" s="222">
        <f>S112*H112</f>
        <v>0</v>
      </c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R112" s="223" t="s">
        <v>228</v>
      </c>
      <c r="AT112" s="223" t="s">
        <v>352</v>
      </c>
      <c r="AU112" s="223" t="s">
        <v>82</v>
      </c>
      <c r="AY112" s="17" t="s">
        <v>351</v>
      </c>
      <c r="BE112" s="224">
        <f>IF(N112="základní",J112,0)</f>
        <v>0</v>
      </c>
      <c r="BF112" s="224">
        <f>IF(N112="snížená",J112,0)</f>
        <v>0</v>
      </c>
      <c r="BG112" s="224">
        <f>IF(N112="zákl. přenesená",J112,0)</f>
        <v>0</v>
      </c>
      <c r="BH112" s="224">
        <f>IF(N112="sníž. přenesená",J112,0)</f>
        <v>0</v>
      </c>
      <c r="BI112" s="224">
        <f>IF(N112="nulová",J112,0)</f>
        <v>0</v>
      </c>
      <c r="BJ112" s="17" t="s">
        <v>82</v>
      </c>
      <c r="BK112" s="224">
        <f>ROUND(I112*H112,2)</f>
        <v>0</v>
      </c>
      <c r="BL112" s="17" t="s">
        <v>228</v>
      </c>
      <c r="BM112" s="223" t="s">
        <v>4118</v>
      </c>
    </row>
    <row r="113" spans="1:65" s="2" customFormat="1" ht="16.5" customHeight="1">
      <c r="A113" s="38"/>
      <c r="B113" s="39"/>
      <c r="C113" s="212" t="s">
        <v>588</v>
      </c>
      <c r="D113" s="212" t="s">
        <v>352</v>
      </c>
      <c r="E113" s="213" t="s">
        <v>4119</v>
      </c>
      <c r="F113" s="214" t="s">
        <v>4120</v>
      </c>
      <c r="G113" s="215" t="s">
        <v>2439</v>
      </c>
      <c r="H113" s="216">
        <v>1</v>
      </c>
      <c r="I113" s="217"/>
      <c r="J113" s="218">
        <f>ROUND(I113*H113,2)</f>
        <v>0</v>
      </c>
      <c r="K113" s="214" t="s">
        <v>28</v>
      </c>
      <c r="L113" s="44"/>
      <c r="M113" s="219" t="s">
        <v>28</v>
      </c>
      <c r="N113" s="220" t="s">
        <v>45</v>
      </c>
      <c r="O113" s="84"/>
      <c r="P113" s="221">
        <f>O113*H113</f>
        <v>0</v>
      </c>
      <c r="Q113" s="221">
        <v>0</v>
      </c>
      <c r="R113" s="221">
        <f>Q113*H113</f>
        <v>0</v>
      </c>
      <c r="S113" s="221">
        <v>0</v>
      </c>
      <c r="T113" s="222">
        <f>S113*H113</f>
        <v>0</v>
      </c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R113" s="223" t="s">
        <v>228</v>
      </c>
      <c r="AT113" s="223" t="s">
        <v>352</v>
      </c>
      <c r="AU113" s="223" t="s">
        <v>82</v>
      </c>
      <c r="AY113" s="17" t="s">
        <v>351</v>
      </c>
      <c r="BE113" s="224">
        <f>IF(N113="základní",J113,0)</f>
        <v>0</v>
      </c>
      <c r="BF113" s="224">
        <f>IF(N113="snížená",J113,0)</f>
        <v>0</v>
      </c>
      <c r="BG113" s="224">
        <f>IF(N113="zákl. přenesená",J113,0)</f>
        <v>0</v>
      </c>
      <c r="BH113" s="224">
        <f>IF(N113="sníž. přenesená",J113,0)</f>
        <v>0</v>
      </c>
      <c r="BI113" s="224">
        <f>IF(N113="nulová",J113,0)</f>
        <v>0</v>
      </c>
      <c r="BJ113" s="17" t="s">
        <v>82</v>
      </c>
      <c r="BK113" s="224">
        <f>ROUND(I113*H113,2)</f>
        <v>0</v>
      </c>
      <c r="BL113" s="17" t="s">
        <v>228</v>
      </c>
      <c r="BM113" s="223" t="s">
        <v>4121</v>
      </c>
    </row>
    <row r="114" spans="1:65" s="2" customFormat="1" ht="16.5" customHeight="1">
      <c r="A114" s="38"/>
      <c r="B114" s="39"/>
      <c r="C114" s="212" t="s">
        <v>594</v>
      </c>
      <c r="D114" s="212" t="s">
        <v>352</v>
      </c>
      <c r="E114" s="213" t="s">
        <v>4122</v>
      </c>
      <c r="F114" s="214" t="s">
        <v>4123</v>
      </c>
      <c r="G114" s="215" t="s">
        <v>534</v>
      </c>
      <c r="H114" s="216">
        <v>1</v>
      </c>
      <c r="I114" s="217"/>
      <c r="J114" s="218">
        <f>ROUND(I114*H114,2)</f>
        <v>0</v>
      </c>
      <c r="K114" s="214" t="s">
        <v>28</v>
      </c>
      <c r="L114" s="44"/>
      <c r="M114" s="219" t="s">
        <v>28</v>
      </c>
      <c r="N114" s="220" t="s">
        <v>45</v>
      </c>
      <c r="O114" s="84"/>
      <c r="P114" s="221">
        <f>O114*H114</f>
        <v>0</v>
      </c>
      <c r="Q114" s="221">
        <v>0</v>
      </c>
      <c r="R114" s="221">
        <f>Q114*H114</f>
        <v>0</v>
      </c>
      <c r="S114" s="221">
        <v>0</v>
      </c>
      <c r="T114" s="222">
        <f>S114*H114</f>
        <v>0</v>
      </c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R114" s="223" t="s">
        <v>228</v>
      </c>
      <c r="AT114" s="223" t="s">
        <v>352</v>
      </c>
      <c r="AU114" s="223" t="s">
        <v>82</v>
      </c>
      <c r="AY114" s="17" t="s">
        <v>351</v>
      </c>
      <c r="BE114" s="224">
        <f>IF(N114="základní",J114,0)</f>
        <v>0</v>
      </c>
      <c r="BF114" s="224">
        <f>IF(N114="snížená",J114,0)</f>
        <v>0</v>
      </c>
      <c r="BG114" s="224">
        <f>IF(N114="zákl. přenesená",J114,0)</f>
        <v>0</v>
      </c>
      <c r="BH114" s="224">
        <f>IF(N114="sníž. přenesená",J114,0)</f>
        <v>0</v>
      </c>
      <c r="BI114" s="224">
        <f>IF(N114="nulová",J114,0)</f>
        <v>0</v>
      </c>
      <c r="BJ114" s="17" t="s">
        <v>82</v>
      </c>
      <c r="BK114" s="224">
        <f>ROUND(I114*H114,2)</f>
        <v>0</v>
      </c>
      <c r="BL114" s="17" t="s">
        <v>228</v>
      </c>
      <c r="BM114" s="223" t="s">
        <v>4124</v>
      </c>
    </row>
    <row r="115" spans="1:65" s="2" customFormat="1" ht="16.5" customHeight="1">
      <c r="A115" s="38"/>
      <c r="B115" s="39"/>
      <c r="C115" s="212" t="s">
        <v>609</v>
      </c>
      <c r="D115" s="212" t="s">
        <v>352</v>
      </c>
      <c r="E115" s="213" t="s">
        <v>4125</v>
      </c>
      <c r="F115" s="214" t="s">
        <v>4126</v>
      </c>
      <c r="G115" s="215" t="s">
        <v>540</v>
      </c>
      <c r="H115" s="216">
        <v>0.01</v>
      </c>
      <c r="I115" s="217"/>
      <c r="J115" s="218">
        <f>ROUND(I115*H115,2)</f>
        <v>0</v>
      </c>
      <c r="K115" s="214" t="s">
        <v>28</v>
      </c>
      <c r="L115" s="44"/>
      <c r="M115" s="219" t="s">
        <v>28</v>
      </c>
      <c r="N115" s="220" t="s">
        <v>45</v>
      </c>
      <c r="O115" s="84"/>
      <c r="P115" s="221">
        <f>O115*H115</f>
        <v>0</v>
      </c>
      <c r="Q115" s="221">
        <v>0</v>
      </c>
      <c r="R115" s="221">
        <f>Q115*H115</f>
        <v>0</v>
      </c>
      <c r="S115" s="221">
        <v>0</v>
      </c>
      <c r="T115" s="222">
        <f>S115*H115</f>
        <v>0</v>
      </c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R115" s="223" t="s">
        <v>228</v>
      </c>
      <c r="AT115" s="223" t="s">
        <v>352</v>
      </c>
      <c r="AU115" s="223" t="s">
        <v>82</v>
      </c>
      <c r="AY115" s="17" t="s">
        <v>351</v>
      </c>
      <c r="BE115" s="224">
        <f>IF(N115="základní",J115,0)</f>
        <v>0</v>
      </c>
      <c r="BF115" s="224">
        <f>IF(N115="snížená",J115,0)</f>
        <v>0</v>
      </c>
      <c r="BG115" s="224">
        <f>IF(N115="zákl. přenesená",J115,0)</f>
        <v>0</v>
      </c>
      <c r="BH115" s="224">
        <f>IF(N115="sníž. přenesená",J115,0)</f>
        <v>0</v>
      </c>
      <c r="BI115" s="224">
        <f>IF(N115="nulová",J115,0)</f>
        <v>0</v>
      </c>
      <c r="BJ115" s="17" t="s">
        <v>82</v>
      </c>
      <c r="BK115" s="224">
        <f>ROUND(I115*H115,2)</f>
        <v>0</v>
      </c>
      <c r="BL115" s="17" t="s">
        <v>228</v>
      </c>
      <c r="BM115" s="223" t="s">
        <v>4127</v>
      </c>
    </row>
    <row r="116" spans="1:63" s="11" customFormat="1" ht="25.9" customHeight="1">
      <c r="A116" s="11"/>
      <c r="B116" s="198"/>
      <c r="C116" s="199"/>
      <c r="D116" s="200" t="s">
        <v>73</v>
      </c>
      <c r="E116" s="201" t="s">
        <v>4128</v>
      </c>
      <c r="F116" s="201" t="s">
        <v>4129</v>
      </c>
      <c r="G116" s="199"/>
      <c r="H116" s="199"/>
      <c r="I116" s="202"/>
      <c r="J116" s="203">
        <f>BK116</f>
        <v>0</v>
      </c>
      <c r="K116" s="199"/>
      <c r="L116" s="204"/>
      <c r="M116" s="205"/>
      <c r="N116" s="206"/>
      <c r="O116" s="206"/>
      <c r="P116" s="207">
        <f>SUM(P117:P120)</f>
        <v>0</v>
      </c>
      <c r="Q116" s="206"/>
      <c r="R116" s="207">
        <f>SUM(R117:R120)</f>
        <v>0</v>
      </c>
      <c r="S116" s="206"/>
      <c r="T116" s="208">
        <f>SUM(T117:T120)</f>
        <v>0</v>
      </c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R116" s="209" t="s">
        <v>228</v>
      </c>
      <c r="AT116" s="210" t="s">
        <v>73</v>
      </c>
      <c r="AU116" s="210" t="s">
        <v>74</v>
      </c>
      <c r="AY116" s="209" t="s">
        <v>351</v>
      </c>
      <c r="BK116" s="211">
        <f>SUM(BK117:BK120)</f>
        <v>0</v>
      </c>
    </row>
    <row r="117" spans="1:65" s="2" customFormat="1" ht="33" customHeight="1">
      <c r="A117" s="38"/>
      <c r="B117" s="39"/>
      <c r="C117" s="212" t="s">
        <v>616</v>
      </c>
      <c r="D117" s="212" t="s">
        <v>352</v>
      </c>
      <c r="E117" s="213" t="s">
        <v>4130</v>
      </c>
      <c r="F117" s="214" t="s">
        <v>4131</v>
      </c>
      <c r="G117" s="215" t="s">
        <v>534</v>
      </c>
      <c r="H117" s="216">
        <v>3</v>
      </c>
      <c r="I117" s="217"/>
      <c r="J117" s="218">
        <f>ROUND(I117*H117,2)</f>
        <v>0</v>
      </c>
      <c r="K117" s="214" t="s">
        <v>28</v>
      </c>
      <c r="L117" s="44"/>
      <c r="M117" s="219" t="s">
        <v>28</v>
      </c>
      <c r="N117" s="220" t="s">
        <v>45</v>
      </c>
      <c r="O117" s="84"/>
      <c r="P117" s="221">
        <f>O117*H117</f>
        <v>0</v>
      </c>
      <c r="Q117" s="221">
        <v>0</v>
      </c>
      <c r="R117" s="221">
        <f>Q117*H117</f>
        <v>0</v>
      </c>
      <c r="S117" s="221">
        <v>0</v>
      </c>
      <c r="T117" s="222">
        <f>S117*H117</f>
        <v>0</v>
      </c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R117" s="223" t="s">
        <v>228</v>
      </c>
      <c r="AT117" s="223" t="s">
        <v>352</v>
      </c>
      <c r="AU117" s="223" t="s">
        <v>82</v>
      </c>
      <c r="AY117" s="17" t="s">
        <v>351</v>
      </c>
      <c r="BE117" s="224">
        <f>IF(N117="základní",J117,0)</f>
        <v>0</v>
      </c>
      <c r="BF117" s="224">
        <f>IF(N117="snížená",J117,0)</f>
        <v>0</v>
      </c>
      <c r="BG117" s="224">
        <f>IF(N117="zákl. přenesená",J117,0)</f>
        <v>0</v>
      </c>
      <c r="BH117" s="224">
        <f>IF(N117="sníž. přenesená",J117,0)</f>
        <v>0</v>
      </c>
      <c r="BI117" s="224">
        <f>IF(N117="nulová",J117,0)</f>
        <v>0</v>
      </c>
      <c r="BJ117" s="17" t="s">
        <v>82</v>
      </c>
      <c r="BK117" s="224">
        <f>ROUND(I117*H117,2)</f>
        <v>0</v>
      </c>
      <c r="BL117" s="17" t="s">
        <v>228</v>
      </c>
      <c r="BM117" s="223" t="s">
        <v>4132</v>
      </c>
    </row>
    <row r="118" spans="1:65" s="2" customFormat="1" ht="16.5" customHeight="1">
      <c r="A118" s="38"/>
      <c r="B118" s="39"/>
      <c r="C118" s="212" t="s">
        <v>622</v>
      </c>
      <c r="D118" s="212" t="s">
        <v>352</v>
      </c>
      <c r="E118" s="213" t="s">
        <v>4133</v>
      </c>
      <c r="F118" s="214" t="s">
        <v>4134</v>
      </c>
      <c r="G118" s="215" t="s">
        <v>534</v>
      </c>
      <c r="H118" s="216">
        <v>3</v>
      </c>
      <c r="I118" s="217"/>
      <c r="J118" s="218">
        <f>ROUND(I118*H118,2)</f>
        <v>0</v>
      </c>
      <c r="K118" s="214" t="s">
        <v>28</v>
      </c>
      <c r="L118" s="44"/>
      <c r="M118" s="219" t="s">
        <v>28</v>
      </c>
      <c r="N118" s="220" t="s">
        <v>45</v>
      </c>
      <c r="O118" s="84"/>
      <c r="P118" s="221">
        <f>O118*H118</f>
        <v>0</v>
      </c>
      <c r="Q118" s="221">
        <v>0</v>
      </c>
      <c r="R118" s="221">
        <f>Q118*H118</f>
        <v>0</v>
      </c>
      <c r="S118" s="221">
        <v>0</v>
      </c>
      <c r="T118" s="222">
        <f>S118*H118</f>
        <v>0</v>
      </c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R118" s="223" t="s">
        <v>228</v>
      </c>
      <c r="AT118" s="223" t="s">
        <v>352</v>
      </c>
      <c r="AU118" s="223" t="s">
        <v>82</v>
      </c>
      <c r="AY118" s="17" t="s">
        <v>351</v>
      </c>
      <c r="BE118" s="224">
        <f>IF(N118="základní",J118,0)</f>
        <v>0</v>
      </c>
      <c r="BF118" s="224">
        <f>IF(N118="snížená",J118,0)</f>
        <v>0</v>
      </c>
      <c r="BG118" s="224">
        <f>IF(N118="zákl. přenesená",J118,0)</f>
        <v>0</v>
      </c>
      <c r="BH118" s="224">
        <f>IF(N118="sníž. přenesená",J118,0)</f>
        <v>0</v>
      </c>
      <c r="BI118" s="224">
        <f>IF(N118="nulová",J118,0)</f>
        <v>0</v>
      </c>
      <c r="BJ118" s="17" t="s">
        <v>82</v>
      </c>
      <c r="BK118" s="224">
        <f>ROUND(I118*H118,2)</f>
        <v>0</v>
      </c>
      <c r="BL118" s="17" t="s">
        <v>228</v>
      </c>
      <c r="BM118" s="223" t="s">
        <v>4135</v>
      </c>
    </row>
    <row r="119" spans="1:65" s="2" customFormat="1" ht="16.5" customHeight="1">
      <c r="A119" s="38"/>
      <c r="B119" s="39"/>
      <c r="C119" s="212" t="s">
        <v>629</v>
      </c>
      <c r="D119" s="212" t="s">
        <v>352</v>
      </c>
      <c r="E119" s="213" t="s">
        <v>4136</v>
      </c>
      <c r="F119" s="214" t="s">
        <v>4137</v>
      </c>
      <c r="G119" s="215" t="s">
        <v>4072</v>
      </c>
      <c r="H119" s="216">
        <v>3</v>
      </c>
      <c r="I119" s="217"/>
      <c r="J119" s="218">
        <f>ROUND(I119*H119,2)</f>
        <v>0</v>
      </c>
      <c r="K119" s="214" t="s">
        <v>28</v>
      </c>
      <c r="L119" s="44"/>
      <c r="M119" s="219" t="s">
        <v>28</v>
      </c>
      <c r="N119" s="220" t="s">
        <v>45</v>
      </c>
      <c r="O119" s="84"/>
      <c r="P119" s="221">
        <f>O119*H119</f>
        <v>0</v>
      </c>
      <c r="Q119" s="221">
        <v>0</v>
      </c>
      <c r="R119" s="221">
        <f>Q119*H119</f>
        <v>0</v>
      </c>
      <c r="S119" s="221">
        <v>0</v>
      </c>
      <c r="T119" s="222">
        <f>S119*H119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R119" s="223" t="s">
        <v>228</v>
      </c>
      <c r="AT119" s="223" t="s">
        <v>352</v>
      </c>
      <c r="AU119" s="223" t="s">
        <v>82</v>
      </c>
      <c r="AY119" s="17" t="s">
        <v>351</v>
      </c>
      <c r="BE119" s="224">
        <f>IF(N119="základní",J119,0)</f>
        <v>0</v>
      </c>
      <c r="BF119" s="224">
        <f>IF(N119="snížená",J119,0)</f>
        <v>0</v>
      </c>
      <c r="BG119" s="224">
        <f>IF(N119="zákl. přenesená",J119,0)</f>
        <v>0</v>
      </c>
      <c r="BH119" s="224">
        <f>IF(N119="sníž. přenesená",J119,0)</f>
        <v>0</v>
      </c>
      <c r="BI119" s="224">
        <f>IF(N119="nulová",J119,0)</f>
        <v>0</v>
      </c>
      <c r="BJ119" s="17" t="s">
        <v>82</v>
      </c>
      <c r="BK119" s="224">
        <f>ROUND(I119*H119,2)</f>
        <v>0</v>
      </c>
      <c r="BL119" s="17" t="s">
        <v>228</v>
      </c>
      <c r="BM119" s="223" t="s">
        <v>4138</v>
      </c>
    </row>
    <row r="120" spans="1:65" s="2" customFormat="1" ht="16.5" customHeight="1">
      <c r="A120" s="38"/>
      <c r="B120" s="39"/>
      <c r="C120" s="212" t="s">
        <v>634</v>
      </c>
      <c r="D120" s="212" t="s">
        <v>352</v>
      </c>
      <c r="E120" s="213" t="s">
        <v>4139</v>
      </c>
      <c r="F120" s="214" t="s">
        <v>4140</v>
      </c>
      <c r="G120" s="215" t="s">
        <v>540</v>
      </c>
      <c r="H120" s="216">
        <v>0.02</v>
      </c>
      <c r="I120" s="217"/>
      <c r="J120" s="218">
        <f>ROUND(I120*H120,2)</f>
        <v>0</v>
      </c>
      <c r="K120" s="214" t="s">
        <v>28</v>
      </c>
      <c r="L120" s="44"/>
      <c r="M120" s="219" t="s">
        <v>28</v>
      </c>
      <c r="N120" s="220" t="s">
        <v>45</v>
      </c>
      <c r="O120" s="84"/>
      <c r="P120" s="221">
        <f>O120*H120</f>
        <v>0</v>
      </c>
      <c r="Q120" s="221">
        <v>0</v>
      </c>
      <c r="R120" s="221">
        <f>Q120*H120</f>
        <v>0</v>
      </c>
      <c r="S120" s="221">
        <v>0</v>
      </c>
      <c r="T120" s="222">
        <f>S120*H120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R120" s="223" t="s">
        <v>228</v>
      </c>
      <c r="AT120" s="223" t="s">
        <v>352</v>
      </c>
      <c r="AU120" s="223" t="s">
        <v>82</v>
      </c>
      <c r="AY120" s="17" t="s">
        <v>351</v>
      </c>
      <c r="BE120" s="224">
        <f>IF(N120="základní",J120,0)</f>
        <v>0</v>
      </c>
      <c r="BF120" s="224">
        <f>IF(N120="snížená",J120,0)</f>
        <v>0</v>
      </c>
      <c r="BG120" s="224">
        <f>IF(N120="zákl. přenesená",J120,0)</f>
        <v>0</v>
      </c>
      <c r="BH120" s="224">
        <f>IF(N120="sníž. přenesená",J120,0)</f>
        <v>0</v>
      </c>
      <c r="BI120" s="224">
        <f>IF(N120="nulová",J120,0)</f>
        <v>0</v>
      </c>
      <c r="BJ120" s="17" t="s">
        <v>82</v>
      </c>
      <c r="BK120" s="224">
        <f>ROUND(I120*H120,2)</f>
        <v>0</v>
      </c>
      <c r="BL120" s="17" t="s">
        <v>228</v>
      </c>
      <c r="BM120" s="223" t="s">
        <v>4141</v>
      </c>
    </row>
    <row r="121" spans="1:63" s="11" customFormat="1" ht="25.9" customHeight="1">
      <c r="A121" s="11"/>
      <c r="B121" s="198"/>
      <c r="C121" s="199"/>
      <c r="D121" s="200" t="s">
        <v>73</v>
      </c>
      <c r="E121" s="201" t="s">
        <v>4142</v>
      </c>
      <c r="F121" s="201" t="s">
        <v>4143</v>
      </c>
      <c r="G121" s="199"/>
      <c r="H121" s="199"/>
      <c r="I121" s="202"/>
      <c r="J121" s="203">
        <f>BK121</f>
        <v>0</v>
      </c>
      <c r="K121" s="199"/>
      <c r="L121" s="204"/>
      <c r="M121" s="205"/>
      <c r="N121" s="206"/>
      <c r="O121" s="206"/>
      <c r="P121" s="207">
        <f>SUM(P122:P130)</f>
        <v>0</v>
      </c>
      <c r="Q121" s="206"/>
      <c r="R121" s="207">
        <f>SUM(R122:R130)</f>
        <v>0</v>
      </c>
      <c r="S121" s="206"/>
      <c r="T121" s="208">
        <f>SUM(T122:T130)</f>
        <v>0</v>
      </c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R121" s="209" t="s">
        <v>228</v>
      </c>
      <c r="AT121" s="210" t="s">
        <v>73</v>
      </c>
      <c r="AU121" s="210" t="s">
        <v>74</v>
      </c>
      <c r="AY121" s="209" t="s">
        <v>351</v>
      </c>
      <c r="BK121" s="211">
        <f>SUM(BK122:BK130)</f>
        <v>0</v>
      </c>
    </row>
    <row r="122" spans="1:65" s="2" customFormat="1" ht="21.75" customHeight="1">
      <c r="A122" s="38"/>
      <c r="B122" s="39"/>
      <c r="C122" s="212" t="s">
        <v>82</v>
      </c>
      <c r="D122" s="212" t="s">
        <v>352</v>
      </c>
      <c r="E122" s="213" t="s">
        <v>4144</v>
      </c>
      <c r="F122" s="214" t="s">
        <v>4145</v>
      </c>
      <c r="G122" s="215" t="s">
        <v>612</v>
      </c>
      <c r="H122" s="216">
        <v>660</v>
      </c>
      <c r="I122" s="217"/>
      <c r="J122" s="218">
        <f>ROUND(I122*H122,2)</f>
        <v>0</v>
      </c>
      <c r="K122" s="214" t="s">
        <v>28</v>
      </c>
      <c r="L122" s="44"/>
      <c r="M122" s="219" t="s">
        <v>28</v>
      </c>
      <c r="N122" s="220" t="s">
        <v>45</v>
      </c>
      <c r="O122" s="84"/>
      <c r="P122" s="221">
        <f>O122*H122</f>
        <v>0</v>
      </c>
      <c r="Q122" s="221">
        <v>0</v>
      </c>
      <c r="R122" s="221">
        <f>Q122*H122</f>
        <v>0</v>
      </c>
      <c r="S122" s="221">
        <v>0</v>
      </c>
      <c r="T122" s="222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23" t="s">
        <v>228</v>
      </c>
      <c r="AT122" s="223" t="s">
        <v>352</v>
      </c>
      <c r="AU122" s="223" t="s">
        <v>82</v>
      </c>
      <c r="AY122" s="17" t="s">
        <v>351</v>
      </c>
      <c r="BE122" s="224">
        <f>IF(N122="základní",J122,0)</f>
        <v>0</v>
      </c>
      <c r="BF122" s="224">
        <f>IF(N122="snížená",J122,0)</f>
        <v>0</v>
      </c>
      <c r="BG122" s="224">
        <f>IF(N122="zákl. přenesená",J122,0)</f>
        <v>0</v>
      </c>
      <c r="BH122" s="224">
        <f>IF(N122="sníž. přenesená",J122,0)</f>
        <v>0</v>
      </c>
      <c r="BI122" s="224">
        <f>IF(N122="nulová",J122,0)</f>
        <v>0</v>
      </c>
      <c r="BJ122" s="17" t="s">
        <v>82</v>
      </c>
      <c r="BK122" s="224">
        <f>ROUND(I122*H122,2)</f>
        <v>0</v>
      </c>
      <c r="BL122" s="17" t="s">
        <v>228</v>
      </c>
      <c r="BM122" s="223" t="s">
        <v>4146</v>
      </c>
    </row>
    <row r="123" spans="1:65" s="2" customFormat="1" ht="16.5" customHeight="1">
      <c r="A123" s="38"/>
      <c r="B123" s="39"/>
      <c r="C123" s="212" t="s">
        <v>138</v>
      </c>
      <c r="D123" s="212" t="s">
        <v>352</v>
      </c>
      <c r="E123" s="213" t="s">
        <v>4147</v>
      </c>
      <c r="F123" s="214" t="s">
        <v>4148</v>
      </c>
      <c r="G123" s="215" t="s">
        <v>540</v>
      </c>
      <c r="H123" s="216">
        <v>0.33</v>
      </c>
      <c r="I123" s="217"/>
      <c r="J123" s="218">
        <f>ROUND(I123*H123,2)</f>
        <v>0</v>
      </c>
      <c r="K123" s="214" t="s">
        <v>28</v>
      </c>
      <c r="L123" s="44"/>
      <c r="M123" s="219" t="s">
        <v>28</v>
      </c>
      <c r="N123" s="220" t="s">
        <v>45</v>
      </c>
      <c r="O123" s="84"/>
      <c r="P123" s="221">
        <f>O123*H123</f>
        <v>0</v>
      </c>
      <c r="Q123" s="221">
        <v>0</v>
      </c>
      <c r="R123" s="221">
        <f>Q123*H123</f>
        <v>0</v>
      </c>
      <c r="S123" s="221">
        <v>0</v>
      </c>
      <c r="T123" s="222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23" t="s">
        <v>228</v>
      </c>
      <c r="AT123" s="223" t="s">
        <v>352</v>
      </c>
      <c r="AU123" s="223" t="s">
        <v>82</v>
      </c>
      <c r="AY123" s="17" t="s">
        <v>351</v>
      </c>
      <c r="BE123" s="224">
        <f>IF(N123="základní",J123,0)</f>
        <v>0</v>
      </c>
      <c r="BF123" s="224">
        <f>IF(N123="snížená",J123,0)</f>
        <v>0</v>
      </c>
      <c r="BG123" s="224">
        <f>IF(N123="zákl. přenesená",J123,0)</f>
        <v>0</v>
      </c>
      <c r="BH123" s="224">
        <f>IF(N123="sníž. přenesená",J123,0)</f>
        <v>0</v>
      </c>
      <c r="BI123" s="224">
        <f>IF(N123="nulová",J123,0)</f>
        <v>0</v>
      </c>
      <c r="BJ123" s="17" t="s">
        <v>82</v>
      </c>
      <c r="BK123" s="224">
        <f>ROUND(I123*H123,2)</f>
        <v>0</v>
      </c>
      <c r="BL123" s="17" t="s">
        <v>228</v>
      </c>
      <c r="BM123" s="223" t="s">
        <v>4149</v>
      </c>
    </row>
    <row r="124" spans="1:65" s="2" customFormat="1" ht="16.5" customHeight="1">
      <c r="A124" s="38"/>
      <c r="B124" s="39"/>
      <c r="C124" s="212" t="s">
        <v>367</v>
      </c>
      <c r="D124" s="212" t="s">
        <v>352</v>
      </c>
      <c r="E124" s="213" t="s">
        <v>4150</v>
      </c>
      <c r="F124" s="214" t="s">
        <v>4151</v>
      </c>
      <c r="G124" s="215" t="s">
        <v>612</v>
      </c>
      <c r="H124" s="216">
        <v>142</v>
      </c>
      <c r="I124" s="217"/>
      <c r="J124" s="218">
        <f>ROUND(I124*H124,2)</f>
        <v>0</v>
      </c>
      <c r="K124" s="214" t="s">
        <v>28</v>
      </c>
      <c r="L124" s="44"/>
      <c r="M124" s="219" t="s">
        <v>28</v>
      </c>
      <c r="N124" s="220" t="s">
        <v>45</v>
      </c>
      <c r="O124" s="84"/>
      <c r="P124" s="221">
        <f>O124*H124</f>
        <v>0</v>
      </c>
      <c r="Q124" s="221">
        <v>0</v>
      </c>
      <c r="R124" s="221">
        <f>Q124*H124</f>
        <v>0</v>
      </c>
      <c r="S124" s="221">
        <v>0</v>
      </c>
      <c r="T124" s="222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23" t="s">
        <v>228</v>
      </c>
      <c r="AT124" s="223" t="s">
        <v>352</v>
      </c>
      <c r="AU124" s="223" t="s">
        <v>82</v>
      </c>
      <c r="AY124" s="17" t="s">
        <v>351</v>
      </c>
      <c r="BE124" s="224">
        <f>IF(N124="základní",J124,0)</f>
        <v>0</v>
      </c>
      <c r="BF124" s="224">
        <f>IF(N124="snížená",J124,0)</f>
        <v>0</v>
      </c>
      <c r="BG124" s="224">
        <f>IF(N124="zákl. přenesená",J124,0)</f>
        <v>0</v>
      </c>
      <c r="BH124" s="224">
        <f>IF(N124="sníž. přenesená",J124,0)</f>
        <v>0</v>
      </c>
      <c r="BI124" s="224">
        <f>IF(N124="nulová",J124,0)</f>
        <v>0</v>
      </c>
      <c r="BJ124" s="17" t="s">
        <v>82</v>
      </c>
      <c r="BK124" s="224">
        <f>ROUND(I124*H124,2)</f>
        <v>0</v>
      </c>
      <c r="BL124" s="17" t="s">
        <v>228</v>
      </c>
      <c r="BM124" s="223" t="s">
        <v>4152</v>
      </c>
    </row>
    <row r="125" spans="1:65" s="2" customFormat="1" ht="16.5" customHeight="1">
      <c r="A125" s="38"/>
      <c r="B125" s="39"/>
      <c r="C125" s="212" t="s">
        <v>228</v>
      </c>
      <c r="D125" s="212" t="s">
        <v>352</v>
      </c>
      <c r="E125" s="213" t="s">
        <v>4153</v>
      </c>
      <c r="F125" s="214" t="s">
        <v>4154</v>
      </c>
      <c r="G125" s="215" t="s">
        <v>3979</v>
      </c>
      <c r="H125" s="216">
        <v>63</v>
      </c>
      <c r="I125" s="217"/>
      <c r="J125" s="218">
        <f>ROUND(I125*H125,2)</f>
        <v>0</v>
      </c>
      <c r="K125" s="214" t="s">
        <v>28</v>
      </c>
      <c r="L125" s="44"/>
      <c r="M125" s="219" t="s">
        <v>28</v>
      </c>
      <c r="N125" s="220" t="s">
        <v>45</v>
      </c>
      <c r="O125" s="84"/>
      <c r="P125" s="221">
        <f>O125*H125</f>
        <v>0</v>
      </c>
      <c r="Q125" s="221">
        <v>0</v>
      </c>
      <c r="R125" s="221">
        <f>Q125*H125</f>
        <v>0</v>
      </c>
      <c r="S125" s="221">
        <v>0</v>
      </c>
      <c r="T125" s="222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23" t="s">
        <v>228</v>
      </c>
      <c r="AT125" s="223" t="s">
        <v>352</v>
      </c>
      <c r="AU125" s="223" t="s">
        <v>82</v>
      </c>
      <c r="AY125" s="17" t="s">
        <v>351</v>
      </c>
      <c r="BE125" s="224">
        <f>IF(N125="základní",J125,0)</f>
        <v>0</v>
      </c>
      <c r="BF125" s="224">
        <f>IF(N125="snížená",J125,0)</f>
        <v>0</v>
      </c>
      <c r="BG125" s="224">
        <f>IF(N125="zákl. přenesená",J125,0)</f>
        <v>0</v>
      </c>
      <c r="BH125" s="224">
        <f>IF(N125="sníž. přenesená",J125,0)</f>
        <v>0</v>
      </c>
      <c r="BI125" s="224">
        <f>IF(N125="nulová",J125,0)</f>
        <v>0</v>
      </c>
      <c r="BJ125" s="17" t="s">
        <v>82</v>
      </c>
      <c r="BK125" s="224">
        <f>ROUND(I125*H125,2)</f>
        <v>0</v>
      </c>
      <c r="BL125" s="17" t="s">
        <v>228</v>
      </c>
      <c r="BM125" s="223" t="s">
        <v>4155</v>
      </c>
    </row>
    <row r="126" spans="1:65" s="2" customFormat="1" ht="16.5" customHeight="1">
      <c r="A126" s="38"/>
      <c r="B126" s="39"/>
      <c r="C126" s="212" t="s">
        <v>376</v>
      </c>
      <c r="D126" s="212" t="s">
        <v>352</v>
      </c>
      <c r="E126" s="213" t="s">
        <v>4156</v>
      </c>
      <c r="F126" s="214" t="s">
        <v>4157</v>
      </c>
      <c r="G126" s="215" t="s">
        <v>2439</v>
      </c>
      <c r="H126" s="216">
        <v>1</v>
      </c>
      <c r="I126" s="217"/>
      <c r="J126" s="218">
        <f>ROUND(I126*H126,2)</f>
        <v>0</v>
      </c>
      <c r="K126" s="214" t="s">
        <v>28</v>
      </c>
      <c r="L126" s="44"/>
      <c r="M126" s="219" t="s">
        <v>28</v>
      </c>
      <c r="N126" s="220" t="s">
        <v>45</v>
      </c>
      <c r="O126" s="84"/>
      <c r="P126" s="221">
        <f>O126*H126</f>
        <v>0</v>
      </c>
      <c r="Q126" s="221">
        <v>0</v>
      </c>
      <c r="R126" s="221">
        <f>Q126*H126</f>
        <v>0</v>
      </c>
      <c r="S126" s="221">
        <v>0</v>
      </c>
      <c r="T126" s="222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23" t="s">
        <v>228</v>
      </c>
      <c r="AT126" s="223" t="s">
        <v>352</v>
      </c>
      <c r="AU126" s="223" t="s">
        <v>82</v>
      </c>
      <c r="AY126" s="17" t="s">
        <v>351</v>
      </c>
      <c r="BE126" s="224">
        <f>IF(N126="základní",J126,0)</f>
        <v>0</v>
      </c>
      <c r="BF126" s="224">
        <f>IF(N126="snížená",J126,0)</f>
        <v>0</v>
      </c>
      <c r="BG126" s="224">
        <f>IF(N126="zákl. přenesená",J126,0)</f>
        <v>0</v>
      </c>
      <c r="BH126" s="224">
        <f>IF(N126="sníž. přenesená",J126,0)</f>
        <v>0</v>
      </c>
      <c r="BI126" s="224">
        <f>IF(N126="nulová",J126,0)</f>
        <v>0</v>
      </c>
      <c r="BJ126" s="17" t="s">
        <v>82</v>
      </c>
      <c r="BK126" s="224">
        <f>ROUND(I126*H126,2)</f>
        <v>0</v>
      </c>
      <c r="BL126" s="17" t="s">
        <v>228</v>
      </c>
      <c r="BM126" s="223" t="s">
        <v>4158</v>
      </c>
    </row>
    <row r="127" spans="1:65" s="2" customFormat="1" ht="21.75" customHeight="1">
      <c r="A127" s="38"/>
      <c r="B127" s="39"/>
      <c r="C127" s="212" t="s">
        <v>385</v>
      </c>
      <c r="D127" s="212" t="s">
        <v>352</v>
      </c>
      <c r="E127" s="213" t="s">
        <v>4159</v>
      </c>
      <c r="F127" s="214" t="s">
        <v>4160</v>
      </c>
      <c r="G127" s="215" t="s">
        <v>534</v>
      </c>
      <c r="H127" s="216">
        <v>1</v>
      </c>
      <c r="I127" s="217"/>
      <c r="J127" s="218">
        <f>ROUND(I127*H127,2)</f>
        <v>0</v>
      </c>
      <c r="K127" s="214" t="s">
        <v>28</v>
      </c>
      <c r="L127" s="44"/>
      <c r="M127" s="219" t="s">
        <v>28</v>
      </c>
      <c r="N127" s="220" t="s">
        <v>45</v>
      </c>
      <c r="O127" s="84"/>
      <c r="P127" s="221">
        <f>O127*H127</f>
        <v>0</v>
      </c>
      <c r="Q127" s="221">
        <v>0</v>
      </c>
      <c r="R127" s="221">
        <f>Q127*H127</f>
        <v>0</v>
      </c>
      <c r="S127" s="221">
        <v>0</v>
      </c>
      <c r="T127" s="222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23" t="s">
        <v>228</v>
      </c>
      <c r="AT127" s="223" t="s">
        <v>352</v>
      </c>
      <c r="AU127" s="223" t="s">
        <v>82</v>
      </c>
      <c r="AY127" s="17" t="s">
        <v>351</v>
      </c>
      <c r="BE127" s="224">
        <f>IF(N127="základní",J127,0)</f>
        <v>0</v>
      </c>
      <c r="BF127" s="224">
        <f>IF(N127="snížená",J127,0)</f>
        <v>0</v>
      </c>
      <c r="BG127" s="224">
        <f>IF(N127="zákl. přenesená",J127,0)</f>
        <v>0</v>
      </c>
      <c r="BH127" s="224">
        <f>IF(N127="sníž. přenesená",J127,0)</f>
        <v>0</v>
      </c>
      <c r="BI127" s="224">
        <f>IF(N127="nulová",J127,0)</f>
        <v>0</v>
      </c>
      <c r="BJ127" s="17" t="s">
        <v>82</v>
      </c>
      <c r="BK127" s="224">
        <f>ROUND(I127*H127,2)</f>
        <v>0</v>
      </c>
      <c r="BL127" s="17" t="s">
        <v>228</v>
      </c>
      <c r="BM127" s="223" t="s">
        <v>4161</v>
      </c>
    </row>
    <row r="128" spans="1:65" s="2" customFormat="1" ht="21.75" customHeight="1">
      <c r="A128" s="38"/>
      <c r="B128" s="39"/>
      <c r="C128" s="212" t="s">
        <v>395</v>
      </c>
      <c r="D128" s="212" t="s">
        <v>352</v>
      </c>
      <c r="E128" s="213" t="s">
        <v>4162</v>
      </c>
      <c r="F128" s="214" t="s">
        <v>4163</v>
      </c>
      <c r="G128" s="215" t="s">
        <v>534</v>
      </c>
      <c r="H128" s="216">
        <v>28</v>
      </c>
      <c r="I128" s="217"/>
      <c r="J128" s="218">
        <f>ROUND(I128*H128,2)</f>
        <v>0</v>
      </c>
      <c r="K128" s="214" t="s">
        <v>28</v>
      </c>
      <c r="L128" s="44"/>
      <c r="M128" s="219" t="s">
        <v>28</v>
      </c>
      <c r="N128" s="220" t="s">
        <v>45</v>
      </c>
      <c r="O128" s="84"/>
      <c r="P128" s="221">
        <f>O128*H128</f>
        <v>0</v>
      </c>
      <c r="Q128" s="221">
        <v>0</v>
      </c>
      <c r="R128" s="221">
        <f>Q128*H128</f>
        <v>0</v>
      </c>
      <c r="S128" s="221">
        <v>0</v>
      </c>
      <c r="T128" s="222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23" t="s">
        <v>228</v>
      </c>
      <c r="AT128" s="223" t="s">
        <v>352</v>
      </c>
      <c r="AU128" s="223" t="s">
        <v>82</v>
      </c>
      <c r="AY128" s="17" t="s">
        <v>351</v>
      </c>
      <c r="BE128" s="224">
        <f>IF(N128="základní",J128,0)</f>
        <v>0</v>
      </c>
      <c r="BF128" s="224">
        <f>IF(N128="snížená",J128,0)</f>
        <v>0</v>
      </c>
      <c r="BG128" s="224">
        <f>IF(N128="zákl. přenesená",J128,0)</f>
        <v>0</v>
      </c>
      <c r="BH128" s="224">
        <f>IF(N128="sníž. přenesená",J128,0)</f>
        <v>0</v>
      </c>
      <c r="BI128" s="224">
        <f>IF(N128="nulová",J128,0)</f>
        <v>0</v>
      </c>
      <c r="BJ128" s="17" t="s">
        <v>82</v>
      </c>
      <c r="BK128" s="224">
        <f>ROUND(I128*H128,2)</f>
        <v>0</v>
      </c>
      <c r="BL128" s="17" t="s">
        <v>228</v>
      </c>
      <c r="BM128" s="223" t="s">
        <v>4164</v>
      </c>
    </row>
    <row r="129" spans="1:65" s="2" customFormat="1" ht="16.5" customHeight="1">
      <c r="A129" s="38"/>
      <c r="B129" s="39"/>
      <c r="C129" s="212" t="s">
        <v>405</v>
      </c>
      <c r="D129" s="212" t="s">
        <v>352</v>
      </c>
      <c r="E129" s="213" t="s">
        <v>4165</v>
      </c>
      <c r="F129" s="214" t="s">
        <v>4166</v>
      </c>
      <c r="G129" s="215" t="s">
        <v>398</v>
      </c>
      <c r="H129" s="216">
        <v>142</v>
      </c>
      <c r="I129" s="217"/>
      <c r="J129" s="218">
        <f>ROUND(I129*H129,2)</f>
        <v>0</v>
      </c>
      <c r="K129" s="214" t="s">
        <v>28</v>
      </c>
      <c r="L129" s="44"/>
      <c r="M129" s="219" t="s">
        <v>28</v>
      </c>
      <c r="N129" s="220" t="s">
        <v>45</v>
      </c>
      <c r="O129" s="84"/>
      <c r="P129" s="221">
        <f>O129*H129</f>
        <v>0</v>
      </c>
      <c r="Q129" s="221">
        <v>0</v>
      </c>
      <c r="R129" s="221">
        <f>Q129*H129</f>
        <v>0</v>
      </c>
      <c r="S129" s="221">
        <v>0</v>
      </c>
      <c r="T129" s="222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23" t="s">
        <v>228</v>
      </c>
      <c r="AT129" s="223" t="s">
        <v>352</v>
      </c>
      <c r="AU129" s="223" t="s">
        <v>82</v>
      </c>
      <c r="AY129" s="17" t="s">
        <v>351</v>
      </c>
      <c r="BE129" s="224">
        <f>IF(N129="základní",J129,0)</f>
        <v>0</v>
      </c>
      <c r="BF129" s="224">
        <f>IF(N129="snížená",J129,0)</f>
        <v>0</v>
      </c>
      <c r="BG129" s="224">
        <f>IF(N129="zákl. přenesená",J129,0)</f>
        <v>0</v>
      </c>
      <c r="BH129" s="224">
        <f>IF(N129="sníž. přenesená",J129,0)</f>
        <v>0</v>
      </c>
      <c r="BI129" s="224">
        <f>IF(N129="nulová",J129,0)</f>
        <v>0</v>
      </c>
      <c r="BJ129" s="17" t="s">
        <v>82</v>
      </c>
      <c r="BK129" s="224">
        <f>ROUND(I129*H129,2)</f>
        <v>0</v>
      </c>
      <c r="BL129" s="17" t="s">
        <v>228</v>
      </c>
      <c r="BM129" s="223" t="s">
        <v>4167</v>
      </c>
    </row>
    <row r="130" spans="1:65" s="2" customFormat="1" ht="16.5" customHeight="1">
      <c r="A130" s="38"/>
      <c r="B130" s="39"/>
      <c r="C130" s="212" t="s">
        <v>411</v>
      </c>
      <c r="D130" s="212" t="s">
        <v>352</v>
      </c>
      <c r="E130" s="213" t="s">
        <v>4168</v>
      </c>
      <c r="F130" s="214" t="s">
        <v>4169</v>
      </c>
      <c r="G130" s="215" t="s">
        <v>534</v>
      </c>
      <c r="H130" s="216">
        <v>5</v>
      </c>
      <c r="I130" s="217"/>
      <c r="J130" s="218">
        <f>ROUND(I130*H130,2)</f>
        <v>0</v>
      </c>
      <c r="K130" s="214" t="s">
        <v>28</v>
      </c>
      <c r="L130" s="44"/>
      <c r="M130" s="219" t="s">
        <v>28</v>
      </c>
      <c r="N130" s="220" t="s">
        <v>45</v>
      </c>
      <c r="O130" s="84"/>
      <c r="P130" s="221">
        <f>O130*H130</f>
        <v>0</v>
      </c>
      <c r="Q130" s="221">
        <v>0</v>
      </c>
      <c r="R130" s="221">
        <f>Q130*H130</f>
        <v>0</v>
      </c>
      <c r="S130" s="221">
        <v>0</v>
      </c>
      <c r="T130" s="222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23" t="s">
        <v>228</v>
      </c>
      <c r="AT130" s="223" t="s">
        <v>352</v>
      </c>
      <c r="AU130" s="223" t="s">
        <v>82</v>
      </c>
      <c r="AY130" s="17" t="s">
        <v>351</v>
      </c>
      <c r="BE130" s="224">
        <f>IF(N130="základní",J130,0)</f>
        <v>0</v>
      </c>
      <c r="BF130" s="224">
        <f>IF(N130="snížená",J130,0)</f>
        <v>0</v>
      </c>
      <c r="BG130" s="224">
        <f>IF(N130="zákl. přenesená",J130,0)</f>
        <v>0</v>
      </c>
      <c r="BH130" s="224">
        <f>IF(N130="sníž. přenesená",J130,0)</f>
        <v>0</v>
      </c>
      <c r="BI130" s="224">
        <f>IF(N130="nulová",J130,0)</f>
        <v>0</v>
      </c>
      <c r="BJ130" s="17" t="s">
        <v>82</v>
      </c>
      <c r="BK130" s="224">
        <f>ROUND(I130*H130,2)</f>
        <v>0</v>
      </c>
      <c r="BL130" s="17" t="s">
        <v>228</v>
      </c>
      <c r="BM130" s="223" t="s">
        <v>4170</v>
      </c>
    </row>
    <row r="131" spans="1:63" s="11" customFormat="1" ht="25.9" customHeight="1">
      <c r="A131" s="11"/>
      <c r="B131" s="198"/>
      <c r="C131" s="199"/>
      <c r="D131" s="200" t="s">
        <v>73</v>
      </c>
      <c r="E131" s="201" t="s">
        <v>965</v>
      </c>
      <c r="F131" s="201" t="s">
        <v>4171</v>
      </c>
      <c r="G131" s="199"/>
      <c r="H131" s="199"/>
      <c r="I131" s="202"/>
      <c r="J131" s="203">
        <f>BK131</f>
        <v>0</v>
      </c>
      <c r="K131" s="199"/>
      <c r="L131" s="204"/>
      <c r="M131" s="205"/>
      <c r="N131" s="206"/>
      <c r="O131" s="206"/>
      <c r="P131" s="207">
        <f>SUM(P132:P133)</f>
        <v>0</v>
      </c>
      <c r="Q131" s="206"/>
      <c r="R131" s="207">
        <f>SUM(R132:R133)</f>
        <v>0</v>
      </c>
      <c r="S131" s="206"/>
      <c r="T131" s="208">
        <f>SUM(T132:T133)</f>
        <v>0</v>
      </c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R131" s="209" t="s">
        <v>228</v>
      </c>
      <c r="AT131" s="210" t="s">
        <v>73</v>
      </c>
      <c r="AU131" s="210" t="s">
        <v>74</v>
      </c>
      <c r="AY131" s="209" t="s">
        <v>351</v>
      </c>
      <c r="BK131" s="211">
        <f>SUM(BK132:BK133)</f>
        <v>0</v>
      </c>
    </row>
    <row r="132" spans="1:65" s="2" customFormat="1" ht="16.5" customHeight="1">
      <c r="A132" s="38"/>
      <c r="B132" s="39"/>
      <c r="C132" s="212" t="s">
        <v>417</v>
      </c>
      <c r="D132" s="212" t="s">
        <v>352</v>
      </c>
      <c r="E132" s="213" t="s">
        <v>4172</v>
      </c>
      <c r="F132" s="214" t="s">
        <v>4173</v>
      </c>
      <c r="G132" s="215" t="s">
        <v>2439</v>
      </c>
      <c r="H132" s="216">
        <v>1</v>
      </c>
      <c r="I132" s="217"/>
      <c r="J132" s="218">
        <f>ROUND(I132*H132,2)</f>
        <v>0</v>
      </c>
      <c r="K132" s="214" t="s">
        <v>28</v>
      </c>
      <c r="L132" s="44"/>
      <c r="M132" s="219" t="s">
        <v>28</v>
      </c>
      <c r="N132" s="220" t="s">
        <v>45</v>
      </c>
      <c r="O132" s="84"/>
      <c r="P132" s="221">
        <f>O132*H132</f>
        <v>0</v>
      </c>
      <c r="Q132" s="221">
        <v>0</v>
      </c>
      <c r="R132" s="221">
        <f>Q132*H132</f>
        <v>0</v>
      </c>
      <c r="S132" s="221">
        <v>0</v>
      </c>
      <c r="T132" s="222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23" t="s">
        <v>228</v>
      </c>
      <c r="AT132" s="223" t="s">
        <v>352</v>
      </c>
      <c r="AU132" s="223" t="s">
        <v>82</v>
      </c>
      <c r="AY132" s="17" t="s">
        <v>351</v>
      </c>
      <c r="BE132" s="224">
        <f>IF(N132="základní",J132,0)</f>
        <v>0</v>
      </c>
      <c r="BF132" s="224">
        <f>IF(N132="snížená",J132,0)</f>
        <v>0</v>
      </c>
      <c r="BG132" s="224">
        <f>IF(N132="zákl. přenesená",J132,0)</f>
        <v>0</v>
      </c>
      <c r="BH132" s="224">
        <f>IF(N132="sníž. přenesená",J132,0)</f>
        <v>0</v>
      </c>
      <c r="BI132" s="224">
        <f>IF(N132="nulová",J132,0)</f>
        <v>0</v>
      </c>
      <c r="BJ132" s="17" t="s">
        <v>82</v>
      </c>
      <c r="BK132" s="224">
        <f>ROUND(I132*H132,2)</f>
        <v>0</v>
      </c>
      <c r="BL132" s="17" t="s">
        <v>228</v>
      </c>
      <c r="BM132" s="223" t="s">
        <v>4174</v>
      </c>
    </row>
    <row r="133" spans="1:65" s="2" customFormat="1" ht="16.5" customHeight="1">
      <c r="A133" s="38"/>
      <c r="B133" s="39"/>
      <c r="C133" s="212" t="s">
        <v>422</v>
      </c>
      <c r="D133" s="212" t="s">
        <v>352</v>
      </c>
      <c r="E133" s="213" t="s">
        <v>4175</v>
      </c>
      <c r="F133" s="214" t="s">
        <v>4176</v>
      </c>
      <c r="G133" s="215" t="s">
        <v>2439</v>
      </c>
      <c r="H133" s="216">
        <v>1</v>
      </c>
      <c r="I133" s="217"/>
      <c r="J133" s="218">
        <f>ROUND(I133*H133,2)</f>
        <v>0</v>
      </c>
      <c r="K133" s="214" t="s">
        <v>28</v>
      </c>
      <c r="L133" s="44"/>
      <c r="M133" s="219" t="s">
        <v>28</v>
      </c>
      <c r="N133" s="220" t="s">
        <v>45</v>
      </c>
      <c r="O133" s="84"/>
      <c r="P133" s="221">
        <f>O133*H133</f>
        <v>0</v>
      </c>
      <c r="Q133" s="221">
        <v>0</v>
      </c>
      <c r="R133" s="221">
        <f>Q133*H133</f>
        <v>0</v>
      </c>
      <c r="S133" s="221">
        <v>0</v>
      </c>
      <c r="T133" s="222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23" t="s">
        <v>228</v>
      </c>
      <c r="AT133" s="223" t="s">
        <v>352</v>
      </c>
      <c r="AU133" s="223" t="s">
        <v>82</v>
      </c>
      <c r="AY133" s="17" t="s">
        <v>351</v>
      </c>
      <c r="BE133" s="224">
        <f>IF(N133="základní",J133,0)</f>
        <v>0</v>
      </c>
      <c r="BF133" s="224">
        <f>IF(N133="snížená",J133,0)</f>
        <v>0</v>
      </c>
      <c r="BG133" s="224">
        <f>IF(N133="zákl. přenesená",J133,0)</f>
        <v>0</v>
      </c>
      <c r="BH133" s="224">
        <f>IF(N133="sníž. přenesená",J133,0)</f>
        <v>0</v>
      </c>
      <c r="BI133" s="224">
        <f>IF(N133="nulová",J133,0)</f>
        <v>0</v>
      </c>
      <c r="BJ133" s="17" t="s">
        <v>82</v>
      </c>
      <c r="BK133" s="224">
        <f>ROUND(I133*H133,2)</f>
        <v>0</v>
      </c>
      <c r="BL133" s="17" t="s">
        <v>228</v>
      </c>
      <c r="BM133" s="223" t="s">
        <v>4177</v>
      </c>
    </row>
    <row r="134" spans="1:63" s="11" customFormat="1" ht="25.9" customHeight="1">
      <c r="A134" s="11"/>
      <c r="B134" s="198"/>
      <c r="C134" s="199"/>
      <c r="D134" s="200" t="s">
        <v>73</v>
      </c>
      <c r="E134" s="201" t="s">
        <v>4178</v>
      </c>
      <c r="F134" s="201" t="s">
        <v>4179</v>
      </c>
      <c r="G134" s="199"/>
      <c r="H134" s="199"/>
      <c r="I134" s="202"/>
      <c r="J134" s="203">
        <f>BK134</f>
        <v>0</v>
      </c>
      <c r="K134" s="199"/>
      <c r="L134" s="204"/>
      <c r="M134" s="205"/>
      <c r="N134" s="206"/>
      <c r="O134" s="206"/>
      <c r="P134" s="207">
        <f>SUM(P135:P137)</f>
        <v>0</v>
      </c>
      <c r="Q134" s="206"/>
      <c r="R134" s="207">
        <f>SUM(R135:R137)</f>
        <v>0</v>
      </c>
      <c r="S134" s="206"/>
      <c r="T134" s="208">
        <f>SUM(T135:T137)</f>
        <v>0</v>
      </c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R134" s="209" t="s">
        <v>228</v>
      </c>
      <c r="AT134" s="210" t="s">
        <v>73</v>
      </c>
      <c r="AU134" s="210" t="s">
        <v>74</v>
      </c>
      <c r="AY134" s="209" t="s">
        <v>351</v>
      </c>
      <c r="BK134" s="211">
        <f>SUM(BK135:BK137)</f>
        <v>0</v>
      </c>
    </row>
    <row r="135" spans="1:65" s="2" customFormat="1" ht="21.75" customHeight="1">
      <c r="A135" s="38"/>
      <c r="B135" s="39"/>
      <c r="C135" s="212" t="s">
        <v>428</v>
      </c>
      <c r="D135" s="212" t="s">
        <v>352</v>
      </c>
      <c r="E135" s="213" t="s">
        <v>4180</v>
      </c>
      <c r="F135" s="214" t="s">
        <v>4181</v>
      </c>
      <c r="G135" s="215" t="s">
        <v>4072</v>
      </c>
      <c r="H135" s="216">
        <v>5</v>
      </c>
      <c r="I135" s="217"/>
      <c r="J135" s="218">
        <f>ROUND(I135*H135,2)</f>
        <v>0</v>
      </c>
      <c r="K135" s="214" t="s">
        <v>28</v>
      </c>
      <c r="L135" s="44"/>
      <c r="M135" s="219" t="s">
        <v>28</v>
      </c>
      <c r="N135" s="220" t="s">
        <v>45</v>
      </c>
      <c r="O135" s="84"/>
      <c r="P135" s="221">
        <f>O135*H135</f>
        <v>0</v>
      </c>
      <c r="Q135" s="221">
        <v>0</v>
      </c>
      <c r="R135" s="221">
        <f>Q135*H135</f>
        <v>0</v>
      </c>
      <c r="S135" s="221">
        <v>0</v>
      </c>
      <c r="T135" s="222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23" t="s">
        <v>228</v>
      </c>
      <c r="AT135" s="223" t="s">
        <v>352</v>
      </c>
      <c r="AU135" s="223" t="s">
        <v>82</v>
      </c>
      <c r="AY135" s="17" t="s">
        <v>351</v>
      </c>
      <c r="BE135" s="224">
        <f>IF(N135="základní",J135,0)</f>
        <v>0</v>
      </c>
      <c r="BF135" s="224">
        <f>IF(N135="snížená",J135,0)</f>
        <v>0</v>
      </c>
      <c r="BG135" s="224">
        <f>IF(N135="zákl. přenesená",J135,0)</f>
        <v>0</v>
      </c>
      <c r="BH135" s="224">
        <f>IF(N135="sníž. přenesená",J135,0)</f>
        <v>0</v>
      </c>
      <c r="BI135" s="224">
        <f>IF(N135="nulová",J135,0)</f>
        <v>0</v>
      </c>
      <c r="BJ135" s="17" t="s">
        <v>82</v>
      </c>
      <c r="BK135" s="224">
        <f>ROUND(I135*H135,2)</f>
        <v>0</v>
      </c>
      <c r="BL135" s="17" t="s">
        <v>228</v>
      </c>
      <c r="BM135" s="223" t="s">
        <v>4182</v>
      </c>
    </row>
    <row r="136" spans="1:65" s="2" customFormat="1" ht="16.5" customHeight="1">
      <c r="A136" s="38"/>
      <c r="B136" s="39"/>
      <c r="C136" s="212" t="s">
        <v>433</v>
      </c>
      <c r="D136" s="212" t="s">
        <v>352</v>
      </c>
      <c r="E136" s="213" t="s">
        <v>4183</v>
      </c>
      <c r="F136" s="214" t="s">
        <v>4184</v>
      </c>
      <c r="G136" s="215" t="s">
        <v>2439</v>
      </c>
      <c r="H136" s="216">
        <v>1</v>
      </c>
      <c r="I136" s="217"/>
      <c r="J136" s="218">
        <f>ROUND(I136*H136,2)</f>
        <v>0</v>
      </c>
      <c r="K136" s="214" t="s">
        <v>28</v>
      </c>
      <c r="L136" s="44"/>
      <c r="M136" s="219" t="s">
        <v>28</v>
      </c>
      <c r="N136" s="220" t="s">
        <v>45</v>
      </c>
      <c r="O136" s="84"/>
      <c r="P136" s="221">
        <f>O136*H136</f>
        <v>0</v>
      </c>
      <c r="Q136" s="221">
        <v>0</v>
      </c>
      <c r="R136" s="221">
        <f>Q136*H136</f>
        <v>0</v>
      </c>
      <c r="S136" s="221">
        <v>0</v>
      </c>
      <c r="T136" s="222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23" t="s">
        <v>228</v>
      </c>
      <c r="AT136" s="223" t="s">
        <v>352</v>
      </c>
      <c r="AU136" s="223" t="s">
        <v>82</v>
      </c>
      <c r="AY136" s="17" t="s">
        <v>351</v>
      </c>
      <c r="BE136" s="224">
        <f>IF(N136="základní",J136,0)</f>
        <v>0</v>
      </c>
      <c r="BF136" s="224">
        <f>IF(N136="snížená",J136,0)</f>
        <v>0</v>
      </c>
      <c r="BG136" s="224">
        <f>IF(N136="zákl. přenesená",J136,0)</f>
        <v>0</v>
      </c>
      <c r="BH136" s="224">
        <f>IF(N136="sníž. přenesená",J136,0)</f>
        <v>0</v>
      </c>
      <c r="BI136" s="224">
        <f>IF(N136="nulová",J136,0)</f>
        <v>0</v>
      </c>
      <c r="BJ136" s="17" t="s">
        <v>82</v>
      </c>
      <c r="BK136" s="224">
        <f>ROUND(I136*H136,2)</f>
        <v>0</v>
      </c>
      <c r="BL136" s="17" t="s">
        <v>228</v>
      </c>
      <c r="BM136" s="223" t="s">
        <v>4185</v>
      </c>
    </row>
    <row r="137" spans="1:65" s="2" customFormat="1" ht="16.5" customHeight="1">
      <c r="A137" s="38"/>
      <c r="B137" s="39"/>
      <c r="C137" s="212" t="s">
        <v>438</v>
      </c>
      <c r="D137" s="212" t="s">
        <v>352</v>
      </c>
      <c r="E137" s="213" t="s">
        <v>4186</v>
      </c>
      <c r="F137" s="214" t="s">
        <v>4187</v>
      </c>
      <c r="G137" s="215" t="s">
        <v>4072</v>
      </c>
      <c r="H137" s="216">
        <v>1</v>
      </c>
      <c r="I137" s="217"/>
      <c r="J137" s="218">
        <f>ROUND(I137*H137,2)</f>
        <v>0</v>
      </c>
      <c r="K137" s="214" t="s">
        <v>28</v>
      </c>
      <c r="L137" s="44"/>
      <c r="M137" s="257" t="s">
        <v>28</v>
      </c>
      <c r="N137" s="258" t="s">
        <v>45</v>
      </c>
      <c r="O137" s="259"/>
      <c r="P137" s="260">
        <f>O137*H137</f>
        <v>0</v>
      </c>
      <c r="Q137" s="260">
        <v>0</v>
      </c>
      <c r="R137" s="260">
        <f>Q137*H137</f>
        <v>0</v>
      </c>
      <c r="S137" s="260">
        <v>0</v>
      </c>
      <c r="T137" s="261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23" t="s">
        <v>228</v>
      </c>
      <c r="AT137" s="223" t="s">
        <v>352</v>
      </c>
      <c r="AU137" s="223" t="s">
        <v>82</v>
      </c>
      <c r="AY137" s="17" t="s">
        <v>351</v>
      </c>
      <c r="BE137" s="224">
        <f>IF(N137="základní",J137,0)</f>
        <v>0</v>
      </c>
      <c r="BF137" s="224">
        <f>IF(N137="snížená",J137,0)</f>
        <v>0</v>
      </c>
      <c r="BG137" s="224">
        <f>IF(N137="zákl. přenesená",J137,0)</f>
        <v>0</v>
      </c>
      <c r="BH137" s="224">
        <f>IF(N137="sníž. přenesená",J137,0)</f>
        <v>0</v>
      </c>
      <c r="BI137" s="224">
        <f>IF(N137="nulová",J137,0)</f>
        <v>0</v>
      </c>
      <c r="BJ137" s="17" t="s">
        <v>82</v>
      </c>
      <c r="BK137" s="224">
        <f>ROUND(I137*H137,2)</f>
        <v>0</v>
      </c>
      <c r="BL137" s="17" t="s">
        <v>228</v>
      </c>
      <c r="BM137" s="223" t="s">
        <v>4188</v>
      </c>
    </row>
    <row r="138" spans="1:31" s="2" customFormat="1" ht="6.95" customHeight="1">
      <c r="A138" s="38"/>
      <c r="B138" s="59"/>
      <c r="C138" s="60"/>
      <c r="D138" s="60"/>
      <c r="E138" s="60"/>
      <c r="F138" s="60"/>
      <c r="G138" s="60"/>
      <c r="H138" s="60"/>
      <c r="I138" s="168"/>
      <c r="J138" s="60"/>
      <c r="K138" s="60"/>
      <c r="L138" s="44"/>
      <c r="M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</row>
  </sheetData>
  <sheetProtection password="CC35" sheet="1" objects="1" scenarios="1" formatColumns="0" formatRows="0" autoFilter="0"/>
  <autoFilter ref="C87:K137"/>
  <mergeCells count="9">
    <mergeCell ref="E7:H7"/>
    <mergeCell ref="E9:H9"/>
    <mergeCell ref="E18:H18"/>
    <mergeCell ref="E27:H27"/>
    <mergeCell ref="E48:H48"/>
    <mergeCell ref="E50:H50"/>
    <mergeCell ref="E78:H78"/>
    <mergeCell ref="E80:H8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28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28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96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2"/>
      <c r="J3" s="131"/>
      <c r="K3" s="131"/>
      <c r="L3" s="20"/>
      <c r="AT3" s="17" t="s">
        <v>84</v>
      </c>
    </row>
    <row r="4" spans="2:46" s="1" customFormat="1" ht="24.95" customHeight="1">
      <c r="B4" s="20"/>
      <c r="D4" s="133" t="s">
        <v>141</v>
      </c>
      <c r="I4" s="128"/>
      <c r="L4" s="20"/>
      <c r="M4" s="134" t="s">
        <v>10</v>
      </c>
      <c r="AT4" s="17" t="s">
        <v>4</v>
      </c>
    </row>
    <row r="5" spans="2:12" s="1" customFormat="1" ht="6.95" customHeight="1">
      <c r="B5" s="20"/>
      <c r="I5" s="128"/>
      <c r="L5" s="20"/>
    </row>
    <row r="6" spans="2:12" s="1" customFormat="1" ht="12" customHeight="1">
      <c r="B6" s="20"/>
      <c r="D6" s="135" t="s">
        <v>16</v>
      </c>
      <c r="I6" s="128"/>
      <c r="L6" s="20"/>
    </row>
    <row r="7" spans="2:12" s="1" customFormat="1" ht="16.5" customHeight="1">
      <c r="B7" s="20"/>
      <c r="E7" s="136" t="str">
        <f>'Rekapitulace stavby'!K6</f>
        <v>Transform. domova Kamelie Křižanov IV - SO.3 výstavba Měřín DA a DS</v>
      </c>
      <c r="F7" s="135"/>
      <c r="G7" s="135"/>
      <c r="H7" s="135"/>
      <c r="I7" s="128"/>
      <c r="L7" s="20"/>
    </row>
    <row r="8" spans="1:31" s="2" customFormat="1" ht="12" customHeight="1">
      <c r="A8" s="38"/>
      <c r="B8" s="44"/>
      <c r="C8" s="38"/>
      <c r="D8" s="135" t="s">
        <v>149</v>
      </c>
      <c r="E8" s="38"/>
      <c r="F8" s="38"/>
      <c r="G8" s="38"/>
      <c r="H8" s="38"/>
      <c r="I8" s="137"/>
      <c r="J8" s="38"/>
      <c r="K8" s="38"/>
      <c r="L8" s="1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24.75" customHeight="1">
      <c r="A9" s="38"/>
      <c r="B9" s="44"/>
      <c r="C9" s="38"/>
      <c r="D9" s="38"/>
      <c r="E9" s="139" t="s">
        <v>4189</v>
      </c>
      <c r="F9" s="38"/>
      <c r="G9" s="38"/>
      <c r="H9" s="38"/>
      <c r="I9" s="137"/>
      <c r="J9" s="38"/>
      <c r="K9" s="38"/>
      <c r="L9" s="1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137"/>
      <c r="J10" s="38"/>
      <c r="K10" s="38"/>
      <c r="L10" s="1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5" t="s">
        <v>18</v>
      </c>
      <c r="E11" s="38"/>
      <c r="F11" s="140" t="s">
        <v>28</v>
      </c>
      <c r="G11" s="38"/>
      <c r="H11" s="38"/>
      <c r="I11" s="141" t="s">
        <v>20</v>
      </c>
      <c r="J11" s="140" t="s">
        <v>28</v>
      </c>
      <c r="K11" s="38"/>
      <c r="L11" s="1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5" t="s">
        <v>22</v>
      </c>
      <c r="E12" s="38"/>
      <c r="F12" s="140" t="s">
        <v>23</v>
      </c>
      <c r="G12" s="38"/>
      <c r="H12" s="38"/>
      <c r="I12" s="141" t="s">
        <v>24</v>
      </c>
      <c r="J12" s="142" t="str">
        <f>'Rekapitulace stavby'!AN8</f>
        <v>27. 1. 2020</v>
      </c>
      <c r="K12" s="38"/>
      <c r="L12" s="1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37"/>
      <c r="J13" s="38"/>
      <c r="K13" s="38"/>
      <c r="L13" s="1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5" t="s">
        <v>26</v>
      </c>
      <c r="E14" s="38"/>
      <c r="F14" s="38"/>
      <c r="G14" s="38"/>
      <c r="H14" s="38"/>
      <c r="I14" s="141" t="s">
        <v>27</v>
      </c>
      <c r="J14" s="140" t="s">
        <v>28</v>
      </c>
      <c r="K14" s="38"/>
      <c r="L14" s="1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0" t="s">
        <v>29</v>
      </c>
      <c r="F15" s="38"/>
      <c r="G15" s="38"/>
      <c r="H15" s="38"/>
      <c r="I15" s="141" t="s">
        <v>30</v>
      </c>
      <c r="J15" s="140" t="s">
        <v>28</v>
      </c>
      <c r="K15" s="38"/>
      <c r="L15" s="1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137"/>
      <c r="J16" s="38"/>
      <c r="K16" s="38"/>
      <c r="L16" s="1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5" t="s">
        <v>31</v>
      </c>
      <c r="E17" s="38"/>
      <c r="F17" s="38"/>
      <c r="G17" s="38"/>
      <c r="H17" s="38"/>
      <c r="I17" s="141" t="s">
        <v>27</v>
      </c>
      <c r="J17" s="33" t="str">
        <f>'Rekapitulace stavby'!AN13</f>
        <v>Vyplň údaj</v>
      </c>
      <c r="K17" s="38"/>
      <c r="L17" s="1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0"/>
      <c r="G18" s="140"/>
      <c r="H18" s="140"/>
      <c r="I18" s="141" t="s">
        <v>30</v>
      </c>
      <c r="J18" s="33" t="str">
        <f>'Rekapitulace stavby'!AN14</f>
        <v>Vyplň údaj</v>
      </c>
      <c r="K18" s="38"/>
      <c r="L18" s="1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137"/>
      <c r="J19" s="38"/>
      <c r="K19" s="38"/>
      <c r="L19" s="1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5" t="s">
        <v>33</v>
      </c>
      <c r="E20" s="38"/>
      <c r="F20" s="38"/>
      <c r="G20" s="38"/>
      <c r="H20" s="38"/>
      <c r="I20" s="141" t="s">
        <v>27</v>
      </c>
      <c r="J20" s="140" t="s">
        <v>28</v>
      </c>
      <c r="K20" s="38"/>
      <c r="L20" s="1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0" t="s">
        <v>34</v>
      </c>
      <c r="F21" s="38"/>
      <c r="G21" s="38"/>
      <c r="H21" s="38"/>
      <c r="I21" s="141" t="s">
        <v>30</v>
      </c>
      <c r="J21" s="140" t="s">
        <v>28</v>
      </c>
      <c r="K21" s="38"/>
      <c r="L21" s="1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137"/>
      <c r="J22" s="38"/>
      <c r="K22" s="38"/>
      <c r="L22" s="1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5" t="s">
        <v>36</v>
      </c>
      <c r="E23" s="38"/>
      <c r="F23" s="38"/>
      <c r="G23" s="38"/>
      <c r="H23" s="38"/>
      <c r="I23" s="141" t="s">
        <v>27</v>
      </c>
      <c r="J23" s="140" t="str">
        <f>IF('Rekapitulace stavby'!AN19="","",'Rekapitulace stavby'!AN19)</f>
        <v/>
      </c>
      <c r="K23" s="38"/>
      <c r="L23" s="1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0" t="str">
        <f>IF('Rekapitulace stavby'!E20="","",'Rekapitulace stavby'!E20)</f>
        <v xml:space="preserve"> </v>
      </c>
      <c r="F24" s="38"/>
      <c r="G24" s="38"/>
      <c r="H24" s="38"/>
      <c r="I24" s="141" t="s">
        <v>30</v>
      </c>
      <c r="J24" s="140" t="str">
        <f>IF('Rekapitulace stavby'!AN20="","",'Rekapitulace stavby'!AN20)</f>
        <v/>
      </c>
      <c r="K24" s="38"/>
      <c r="L24" s="1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137"/>
      <c r="J25" s="38"/>
      <c r="K25" s="38"/>
      <c r="L25" s="1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5" t="s">
        <v>38</v>
      </c>
      <c r="E26" s="38"/>
      <c r="F26" s="38"/>
      <c r="G26" s="38"/>
      <c r="H26" s="38"/>
      <c r="I26" s="137"/>
      <c r="J26" s="38"/>
      <c r="K26" s="38"/>
      <c r="L26" s="1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3"/>
      <c r="B27" s="144"/>
      <c r="C27" s="143"/>
      <c r="D27" s="143"/>
      <c r="E27" s="145" t="s">
        <v>28</v>
      </c>
      <c r="F27" s="145"/>
      <c r="G27" s="145"/>
      <c r="H27" s="145"/>
      <c r="I27" s="146"/>
      <c r="J27" s="143"/>
      <c r="K27" s="143"/>
      <c r="L27" s="147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137"/>
      <c r="J28" s="38"/>
      <c r="K28" s="38"/>
      <c r="L28" s="1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50"/>
      <c r="J29" s="149"/>
      <c r="K29" s="149"/>
      <c r="L29" s="1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1" t="s">
        <v>40</v>
      </c>
      <c r="E30" s="38"/>
      <c r="F30" s="38"/>
      <c r="G30" s="38"/>
      <c r="H30" s="38"/>
      <c r="I30" s="137"/>
      <c r="J30" s="152">
        <f>ROUND(J86,2)</f>
        <v>0</v>
      </c>
      <c r="K30" s="38"/>
      <c r="L30" s="1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50"/>
      <c r="J31" s="149"/>
      <c r="K31" s="149"/>
      <c r="L31" s="1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3" t="s">
        <v>42</v>
      </c>
      <c r="G32" s="38"/>
      <c r="H32" s="38"/>
      <c r="I32" s="154" t="s">
        <v>41</v>
      </c>
      <c r="J32" s="153" t="s">
        <v>43</v>
      </c>
      <c r="K32" s="38"/>
      <c r="L32" s="1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5" t="s">
        <v>44</v>
      </c>
      <c r="E33" s="135" t="s">
        <v>45</v>
      </c>
      <c r="F33" s="156">
        <f>ROUND((SUM(BE86:BE194)),2)</f>
        <v>0</v>
      </c>
      <c r="G33" s="38"/>
      <c r="H33" s="38"/>
      <c r="I33" s="157">
        <v>0.21</v>
      </c>
      <c r="J33" s="156">
        <f>ROUND(((SUM(BE86:BE194))*I33),2)</f>
        <v>0</v>
      </c>
      <c r="K33" s="38"/>
      <c r="L33" s="1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5" t="s">
        <v>46</v>
      </c>
      <c r="F34" s="156">
        <f>ROUND((SUM(BF86:BF194)),2)</f>
        <v>0</v>
      </c>
      <c r="G34" s="38"/>
      <c r="H34" s="38"/>
      <c r="I34" s="157">
        <v>0.15</v>
      </c>
      <c r="J34" s="156">
        <f>ROUND(((SUM(BF86:BF194))*I34),2)</f>
        <v>0</v>
      </c>
      <c r="K34" s="38"/>
      <c r="L34" s="1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5" t="s">
        <v>47</v>
      </c>
      <c r="F35" s="156">
        <f>ROUND((SUM(BG86:BG194)),2)</f>
        <v>0</v>
      </c>
      <c r="G35" s="38"/>
      <c r="H35" s="38"/>
      <c r="I35" s="157">
        <v>0.21</v>
      </c>
      <c r="J35" s="156">
        <f>0</f>
        <v>0</v>
      </c>
      <c r="K35" s="38"/>
      <c r="L35" s="1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5" t="s">
        <v>48</v>
      </c>
      <c r="F36" s="156">
        <f>ROUND((SUM(BH86:BH194)),2)</f>
        <v>0</v>
      </c>
      <c r="G36" s="38"/>
      <c r="H36" s="38"/>
      <c r="I36" s="157">
        <v>0.15</v>
      </c>
      <c r="J36" s="156">
        <f>0</f>
        <v>0</v>
      </c>
      <c r="K36" s="38"/>
      <c r="L36" s="1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5" t="s">
        <v>49</v>
      </c>
      <c r="F37" s="156">
        <f>ROUND((SUM(BI86:BI194)),2)</f>
        <v>0</v>
      </c>
      <c r="G37" s="38"/>
      <c r="H37" s="38"/>
      <c r="I37" s="157">
        <v>0</v>
      </c>
      <c r="J37" s="156">
        <f>0</f>
        <v>0</v>
      </c>
      <c r="K37" s="38"/>
      <c r="L37" s="1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137"/>
      <c r="J38" s="38"/>
      <c r="K38" s="38"/>
      <c r="L38" s="1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8"/>
      <c r="D39" s="159" t="s">
        <v>50</v>
      </c>
      <c r="E39" s="160"/>
      <c r="F39" s="160"/>
      <c r="G39" s="161" t="s">
        <v>51</v>
      </c>
      <c r="H39" s="162" t="s">
        <v>52</v>
      </c>
      <c r="I39" s="163"/>
      <c r="J39" s="164">
        <f>SUM(J30:J37)</f>
        <v>0</v>
      </c>
      <c r="K39" s="165"/>
      <c r="L39" s="1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66"/>
      <c r="C40" s="167"/>
      <c r="D40" s="167"/>
      <c r="E40" s="167"/>
      <c r="F40" s="167"/>
      <c r="G40" s="167"/>
      <c r="H40" s="167"/>
      <c r="I40" s="168"/>
      <c r="J40" s="167"/>
      <c r="K40" s="167"/>
      <c r="L40" s="1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69"/>
      <c r="C44" s="170"/>
      <c r="D44" s="170"/>
      <c r="E44" s="170"/>
      <c r="F44" s="170"/>
      <c r="G44" s="170"/>
      <c r="H44" s="170"/>
      <c r="I44" s="171"/>
      <c r="J44" s="170"/>
      <c r="K44" s="170"/>
      <c r="L44" s="1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218</v>
      </c>
      <c r="D45" s="40"/>
      <c r="E45" s="40"/>
      <c r="F45" s="40"/>
      <c r="G45" s="40"/>
      <c r="H45" s="40"/>
      <c r="I45" s="137"/>
      <c r="J45" s="40"/>
      <c r="K45" s="40"/>
      <c r="L45" s="1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137"/>
      <c r="J46" s="40"/>
      <c r="K46" s="40"/>
      <c r="L46" s="1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137"/>
      <c r="J47" s="40"/>
      <c r="K47" s="40"/>
      <c r="L47" s="1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72" t="str">
        <f>E7</f>
        <v>Transform. domova Kamelie Křižanov IV - SO.3 výstavba Měřín DA a DS</v>
      </c>
      <c r="F48" s="32"/>
      <c r="G48" s="32"/>
      <c r="H48" s="32"/>
      <c r="I48" s="137"/>
      <c r="J48" s="40"/>
      <c r="K48" s="40"/>
      <c r="L48" s="1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149</v>
      </c>
      <c r="D49" s="40"/>
      <c r="E49" s="40"/>
      <c r="F49" s="40"/>
      <c r="G49" s="40"/>
      <c r="H49" s="40"/>
      <c r="I49" s="137"/>
      <c r="J49" s="40"/>
      <c r="K49" s="40"/>
      <c r="L49" s="1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24.75" customHeight="1">
      <c r="A50" s="38"/>
      <c r="B50" s="39"/>
      <c r="C50" s="40"/>
      <c r="D50" s="40"/>
      <c r="E50" s="69" t="str">
        <f>E9</f>
        <v>ALFA-26505 - D.1.4.4. - silnopr.elektroinstal,D.1.4.5 - ochr. před bleskem, D.2.5. -D.2.6 - přípojka NN, trubkov.</v>
      </c>
      <c r="F50" s="40"/>
      <c r="G50" s="40"/>
      <c r="H50" s="40"/>
      <c r="I50" s="137"/>
      <c r="J50" s="40"/>
      <c r="K50" s="40"/>
      <c r="L50" s="1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137"/>
      <c r="J51" s="40"/>
      <c r="K51" s="40"/>
      <c r="L51" s="1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22</v>
      </c>
      <c r="D52" s="40"/>
      <c r="E52" s="40"/>
      <c r="F52" s="27" t="str">
        <f>F12</f>
        <v>Měřín</v>
      </c>
      <c r="G52" s="40"/>
      <c r="H52" s="40"/>
      <c r="I52" s="141" t="s">
        <v>24</v>
      </c>
      <c r="J52" s="72" t="str">
        <f>IF(J12="","",J12)</f>
        <v>27. 1. 2020</v>
      </c>
      <c r="K52" s="40"/>
      <c r="L52" s="1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137"/>
      <c r="J53" s="40"/>
      <c r="K53" s="40"/>
      <c r="L53" s="1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40.05" customHeight="1">
      <c r="A54" s="38"/>
      <c r="B54" s="39"/>
      <c r="C54" s="32" t="s">
        <v>26</v>
      </c>
      <c r="D54" s="40"/>
      <c r="E54" s="40"/>
      <c r="F54" s="27" t="str">
        <f>E15</f>
        <v>Kraj Výsočina, Žižkova57, Jihlava</v>
      </c>
      <c r="G54" s="40"/>
      <c r="H54" s="40"/>
      <c r="I54" s="141" t="s">
        <v>33</v>
      </c>
      <c r="J54" s="36" t="str">
        <f>E21</f>
        <v>Atelier Alfa, spol. s r.o., Brněnská 48, Jihlava</v>
      </c>
      <c r="K54" s="40"/>
      <c r="L54" s="1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31</v>
      </c>
      <c r="D55" s="40"/>
      <c r="E55" s="40"/>
      <c r="F55" s="27" t="str">
        <f>IF(E18="","",E18)</f>
        <v>Vyplň údaj</v>
      </c>
      <c r="G55" s="40"/>
      <c r="H55" s="40"/>
      <c r="I55" s="141" t="s">
        <v>36</v>
      </c>
      <c r="J55" s="36" t="str">
        <f>E24</f>
        <v xml:space="preserve"> </v>
      </c>
      <c r="K55" s="40"/>
      <c r="L55" s="1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137"/>
      <c r="J56" s="40"/>
      <c r="K56" s="40"/>
      <c r="L56" s="1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73" t="s">
        <v>243</v>
      </c>
      <c r="D57" s="174"/>
      <c r="E57" s="174"/>
      <c r="F57" s="174"/>
      <c r="G57" s="174"/>
      <c r="H57" s="174"/>
      <c r="I57" s="175"/>
      <c r="J57" s="176" t="s">
        <v>244</v>
      </c>
      <c r="K57" s="174"/>
      <c r="L57" s="1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137"/>
      <c r="J58" s="40"/>
      <c r="K58" s="40"/>
      <c r="L58" s="1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77" t="s">
        <v>72</v>
      </c>
      <c r="D59" s="40"/>
      <c r="E59" s="40"/>
      <c r="F59" s="40"/>
      <c r="G59" s="40"/>
      <c r="H59" s="40"/>
      <c r="I59" s="137"/>
      <c r="J59" s="102">
        <f>J86</f>
        <v>0</v>
      </c>
      <c r="K59" s="40"/>
      <c r="L59" s="1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84</v>
      </c>
    </row>
    <row r="60" spans="1:31" s="9" customFormat="1" ht="24.95" customHeight="1">
      <c r="A60" s="9"/>
      <c r="B60" s="178"/>
      <c r="C60" s="179"/>
      <c r="D60" s="180" t="s">
        <v>4190</v>
      </c>
      <c r="E60" s="181"/>
      <c r="F60" s="181"/>
      <c r="G60" s="181"/>
      <c r="H60" s="181"/>
      <c r="I60" s="182"/>
      <c r="J60" s="183">
        <f>J87</f>
        <v>0</v>
      </c>
      <c r="K60" s="179"/>
      <c r="L60" s="184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9" customFormat="1" ht="24.95" customHeight="1">
      <c r="A61" s="9"/>
      <c r="B61" s="178"/>
      <c r="C61" s="179"/>
      <c r="D61" s="180" t="s">
        <v>4191</v>
      </c>
      <c r="E61" s="181"/>
      <c r="F61" s="181"/>
      <c r="G61" s="181"/>
      <c r="H61" s="181"/>
      <c r="I61" s="182"/>
      <c r="J61" s="183">
        <f>J91</f>
        <v>0</v>
      </c>
      <c r="K61" s="179"/>
      <c r="L61" s="184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1:31" s="9" customFormat="1" ht="24.95" customHeight="1">
      <c r="A62" s="9"/>
      <c r="B62" s="178"/>
      <c r="C62" s="179"/>
      <c r="D62" s="180" t="s">
        <v>4192</v>
      </c>
      <c r="E62" s="181"/>
      <c r="F62" s="181"/>
      <c r="G62" s="181"/>
      <c r="H62" s="181"/>
      <c r="I62" s="182"/>
      <c r="J62" s="183">
        <f>J108</f>
        <v>0</v>
      </c>
      <c r="K62" s="179"/>
      <c r="L62" s="184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9" customFormat="1" ht="24.95" customHeight="1">
      <c r="A63" s="9"/>
      <c r="B63" s="178"/>
      <c r="C63" s="179"/>
      <c r="D63" s="180" t="s">
        <v>4193</v>
      </c>
      <c r="E63" s="181"/>
      <c r="F63" s="181"/>
      <c r="G63" s="181"/>
      <c r="H63" s="181"/>
      <c r="I63" s="182"/>
      <c r="J63" s="183">
        <f>J119</f>
        <v>0</v>
      </c>
      <c r="K63" s="179"/>
      <c r="L63" s="184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s="9" customFormat="1" ht="24.95" customHeight="1">
      <c r="A64" s="9"/>
      <c r="B64" s="178"/>
      <c r="C64" s="179"/>
      <c r="D64" s="180" t="s">
        <v>4194</v>
      </c>
      <c r="E64" s="181"/>
      <c r="F64" s="181"/>
      <c r="G64" s="181"/>
      <c r="H64" s="181"/>
      <c r="I64" s="182"/>
      <c r="J64" s="183">
        <f>J130</f>
        <v>0</v>
      </c>
      <c r="K64" s="179"/>
      <c r="L64" s="184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9" customFormat="1" ht="24.95" customHeight="1">
      <c r="A65" s="9"/>
      <c r="B65" s="178"/>
      <c r="C65" s="179"/>
      <c r="D65" s="180" t="s">
        <v>4195</v>
      </c>
      <c r="E65" s="181"/>
      <c r="F65" s="181"/>
      <c r="G65" s="181"/>
      <c r="H65" s="181"/>
      <c r="I65" s="182"/>
      <c r="J65" s="183">
        <f>J148</f>
        <v>0</v>
      </c>
      <c r="K65" s="179"/>
      <c r="L65" s="184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14" customFormat="1" ht="19.9" customHeight="1">
      <c r="A66" s="14"/>
      <c r="B66" s="263"/>
      <c r="C66" s="264"/>
      <c r="D66" s="265" t="s">
        <v>4196</v>
      </c>
      <c r="E66" s="266"/>
      <c r="F66" s="266"/>
      <c r="G66" s="266"/>
      <c r="H66" s="266"/>
      <c r="I66" s="267"/>
      <c r="J66" s="268">
        <f>J187</f>
        <v>0</v>
      </c>
      <c r="K66" s="264"/>
      <c r="L66" s="269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</row>
    <row r="67" spans="1:31" s="2" customFormat="1" ht="21.8" customHeight="1">
      <c r="A67" s="38"/>
      <c r="B67" s="39"/>
      <c r="C67" s="40"/>
      <c r="D67" s="40"/>
      <c r="E67" s="40"/>
      <c r="F67" s="40"/>
      <c r="G67" s="40"/>
      <c r="H67" s="40"/>
      <c r="I67" s="137"/>
      <c r="J67" s="40"/>
      <c r="K67" s="40"/>
      <c r="L67" s="1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</row>
    <row r="68" spans="1:31" s="2" customFormat="1" ht="6.95" customHeight="1">
      <c r="A68" s="38"/>
      <c r="B68" s="59"/>
      <c r="C68" s="60"/>
      <c r="D68" s="60"/>
      <c r="E68" s="60"/>
      <c r="F68" s="60"/>
      <c r="G68" s="60"/>
      <c r="H68" s="60"/>
      <c r="I68" s="168"/>
      <c r="J68" s="60"/>
      <c r="K68" s="60"/>
      <c r="L68" s="1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</row>
    <row r="72" spans="1:31" s="2" customFormat="1" ht="6.95" customHeight="1">
      <c r="A72" s="38"/>
      <c r="B72" s="61"/>
      <c r="C72" s="62"/>
      <c r="D72" s="62"/>
      <c r="E72" s="62"/>
      <c r="F72" s="62"/>
      <c r="G72" s="62"/>
      <c r="H72" s="62"/>
      <c r="I72" s="171"/>
      <c r="J72" s="62"/>
      <c r="K72" s="62"/>
      <c r="L72" s="1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24.95" customHeight="1">
      <c r="A73" s="38"/>
      <c r="B73" s="39"/>
      <c r="C73" s="23" t="s">
        <v>337</v>
      </c>
      <c r="D73" s="40"/>
      <c r="E73" s="40"/>
      <c r="F73" s="40"/>
      <c r="G73" s="40"/>
      <c r="H73" s="40"/>
      <c r="I73" s="137"/>
      <c r="J73" s="40"/>
      <c r="K73" s="40"/>
      <c r="L73" s="1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6.95" customHeight="1">
      <c r="A74" s="38"/>
      <c r="B74" s="39"/>
      <c r="C74" s="40"/>
      <c r="D74" s="40"/>
      <c r="E74" s="40"/>
      <c r="F74" s="40"/>
      <c r="G74" s="40"/>
      <c r="H74" s="40"/>
      <c r="I74" s="137"/>
      <c r="J74" s="40"/>
      <c r="K74" s="40"/>
      <c r="L74" s="1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2" customHeight="1">
      <c r="A75" s="38"/>
      <c r="B75" s="39"/>
      <c r="C75" s="32" t="s">
        <v>16</v>
      </c>
      <c r="D75" s="40"/>
      <c r="E75" s="40"/>
      <c r="F75" s="40"/>
      <c r="G75" s="40"/>
      <c r="H75" s="40"/>
      <c r="I75" s="137"/>
      <c r="J75" s="40"/>
      <c r="K75" s="40"/>
      <c r="L75" s="1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6.5" customHeight="1">
      <c r="A76" s="38"/>
      <c r="B76" s="39"/>
      <c r="C76" s="40"/>
      <c r="D76" s="40"/>
      <c r="E76" s="172" t="str">
        <f>E7</f>
        <v>Transform. domova Kamelie Křižanov IV - SO.3 výstavba Měřín DA a DS</v>
      </c>
      <c r="F76" s="32"/>
      <c r="G76" s="32"/>
      <c r="H76" s="32"/>
      <c r="I76" s="137"/>
      <c r="J76" s="40"/>
      <c r="K76" s="40"/>
      <c r="L76" s="1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2" customHeight="1">
      <c r="A77" s="38"/>
      <c r="B77" s="39"/>
      <c r="C77" s="32" t="s">
        <v>149</v>
      </c>
      <c r="D77" s="40"/>
      <c r="E77" s="40"/>
      <c r="F77" s="40"/>
      <c r="G77" s="40"/>
      <c r="H77" s="40"/>
      <c r="I77" s="137"/>
      <c r="J77" s="40"/>
      <c r="K77" s="40"/>
      <c r="L77" s="1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24.75" customHeight="1">
      <c r="A78" s="38"/>
      <c r="B78" s="39"/>
      <c r="C78" s="40"/>
      <c r="D78" s="40"/>
      <c r="E78" s="69" t="str">
        <f>E9</f>
        <v>ALFA-26505 - D.1.4.4. - silnopr.elektroinstal,D.1.4.5 - ochr. před bleskem, D.2.5. -D.2.6 - přípojka NN, trubkov.</v>
      </c>
      <c r="F78" s="40"/>
      <c r="G78" s="40"/>
      <c r="H78" s="40"/>
      <c r="I78" s="137"/>
      <c r="J78" s="40"/>
      <c r="K78" s="40"/>
      <c r="L78" s="1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6.95" customHeight="1">
      <c r="A79" s="38"/>
      <c r="B79" s="39"/>
      <c r="C79" s="40"/>
      <c r="D79" s="40"/>
      <c r="E79" s="40"/>
      <c r="F79" s="40"/>
      <c r="G79" s="40"/>
      <c r="H79" s="40"/>
      <c r="I79" s="137"/>
      <c r="J79" s="40"/>
      <c r="K79" s="40"/>
      <c r="L79" s="1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2" customHeight="1">
      <c r="A80" s="38"/>
      <c r="B80" s="39"/>
      <c r="C80" s="32" t="s">
        <v>22</v>
      </c>
      <c r="D80" s="40"/>
      <c r="E80" s="40"/>
      <c r="F80" s="27" t="str">
        <f>F12</f>
        <v>Měřín</v>
      </c>
      <c r="G80" s="40"/>
      <c r="H80" s="40"/>
      <c r="I80" s="141" t="s">
        <v>24</v>
      </c>
      <c r="J80" s="72" t="str">
        <f>IF(J12="","",J12)</f>
        <v>27. 1. 2020</v>
      </c>
      <c r="K80" s="40"/>
      <c r="L80" s="1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6.95" customHeight="1">
      <c r="A81" s="38"/>
      <c r="B81" s="39"/>
      <c r="C81" s="40"/>
      <c r="D81" s="40"/>
      <c r="E81" s="40"/>
      <c r="F81" s="40"/>
      <c r="G81" s="40"/>
      <c r="H81" s="40"/>
      <c r="I81" s="137"/>
      <c r="J81" s="40"/>
      <c r="K81" s="40"/>
      <c r="L81" s="1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40.05" customHeight="1">
      <c r="A82" s="38"/>
      <c r="B82" s="39"/>
      <c r="C82" s="32" t="s">
        <v>26</v>
      </c>
      <c r="D82" s="40"/>
      <c r="E82" s="40"/>
      <c r="F82" s="27" t="str">
        <f>E15</f>
        <v>Kraj Výsočina, Žižkova57, Jihlava</v>
      </c>
      <c r="G82" s="40"/>
      <c r="H82" s="40"/>
      <c r="I82" s="141" t="s">
        <v>33</v>
      </c>
      <c r="J82" s="36" t="str">
        <f>E21</f>
        <v>Atelier Alfa, spol. s r.o., Brněnská 48, Jihlava</v>
      </c>
      <c r="K82" s="40"/>
      <c r="L82" s="1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15.15" customHeight="1">
      <c r="A83" s="38"/>
      <c r="B83" s="39"/>
      <c r="C83" s="32" t="s">
        <v>31</v>
      </c>
      <c r="D83" s="40"/>
      <c r="E83" s="40"/>
      <c r="F83" s="27" t="str">
        <f>IF(E18="","",E18)</f>
        <v>Vyplň údaj</v>
      </c>
      <c r="G83" s="40"/>
      <c r="H83" s="40"/>
      <c r="I83" s="141" t="s">
        <v>36</v>
      </c>
      <c r="J83" s="36" t="str">
        <f>E24</f>
        <v xml:space="preserve"> </v>
      </c>
      <c r="K83" s="40"/>
      <c r="L83" s="1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0.3" customHeight="1">
      <c r="A84" s="38"/>
      <c r="B84" s="39"/>
      <c r="C84" s="40"/>
      <c r="D84" s="40"/>
      <c r="E84" s="40"/>
      <c r="F84" s="40"/>
      <c r="G84" s="40"/>
      <c r="H84" s="40"/>
      <c r="I84" s="137"/>
      <c r="J84" s="40"/>
      <c r="K84" s="40"/>
      <c r="L84" s="1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10" customFormat="1" ht="29.25" customHeight="1">
      <c r="A85" s="186"/>
      <c r="B85" s="187"/>
      <c r="C85" s="188" t="s">
        <v>338</v>
      </c>
      <c r="D85" s="189" t="s">
        <v>59</v>
      </c>
      <c r="E85" s="189" t="s">
        <v>55</v>
      </c>
      <c r="F85" s="189" t="s">
        <v>56</v>
      </c>
      <c r="G85" s="189" t="s">
        <v>339</v>
      </c>
      <c r="H85" s="189" t="s">
        <v>340</v>
      </c>
      <c r="I85" s="190" t="s">
        <v>341</v>
      </c>
      <c r="J85" s="189" t="s">
        <v>244</v>
      </c>
      <c r="K85" s="191" t="s">
        <v>342</v>
      </c>
      <c r="L85" s="192"/>
      <c r="M85" s="92" t="s">
        <v>28</v>
      </c>
      <c r="N85" s="93" t="s">
        <v>44</v>
      </c>
      <c r="O85" s="93" t="s">
        <v>343</v>
      </c>
      <c r="P85" s="93" t="s">
        <v>344</v>
      </c>
      <c r="Q85" s="93" t="s">
        <v>345</v>
      </c>
      <c r="R85" s="93" t="s">
        <v>346</v>
      </c>
      <c r="S85" s="93" t="s">
        <v>347</v>
      </c>
      <c r="T85" s="94" t="s">
        <v>348</v>
      </c>
      <c r="U85" s="186"/>
      <c r="V85" s="186"/>
      <c r="W85" s="186"/>
      <c r="X85" s="186"/>
      <c r="Y85" s="186"/>
      <c r="Z85" s="186"/>
      <c r="AA85" s="186"/>
      <c r="AB85" s="186"/>
      <c r="AC85" s="186"/>
      <c r="AD85" s="186"/>
      <c r="AE85" s="186"/>
    </row>
    <row r="86" spans="1:63" s="2" customFormat="1" ht="22.8" customHeight="1">
      <c r="A86" s="38"/>
      <c r="B86" s="39"/>
      <c r="C86" s="99" t="s">
        <v>349</v>
      </c>
      <c r="D86" s="40"/>
      <c r="E86" s="40"/>
      <c r="F86" s="40"/>
      <c r="G86" s="40"/>
      <c r="H86" s="40"/>
      <c r="I86" s="137"/>
      <c r="J86" s="193">
        <f>BK86</f>
        <v>0</v>
      </c>
      <c r="K86" s="40"/>
      <c r="L86" s="44"/>
      <c r="M86" s="95"/>
      <c r="N86" s="194"/>
      <c r="O86" s="96"/>
      <c r="P86" s="195">
        <f>P87+P91+P108+P119+P130+P148</f>
        <v>0</v>
      </c>
      <c r="Q86" s="96"/>
      <c r="R86" s="195">
        <f>R87+R91+R108+R119+R130+R148</f>
        <v>0</v>
      </c>
      <c r="S86" s="96"/>
      <c r="T86" s="196">
        <f>T87+T91+T108+T119+T130+T148</f>
        <v>0</v>
      </c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T86" s="17" t="s">
        <v>73</v>
      </c>
      <c r="AU86" s="17" t="s">
        <v>84</v>
      </c>
      <c r="BK86" s="197">
        <f>BK87+BK91+BK108+BK119+BK130+BK148</f>
        <v>0</v>
      </c>
    </row>
    <row r="87" spans="1:63" s="11" customFormat="1" ht="25.9" customHeight="1">
      <c r="A87" s="11"/>
      <c r="B87" s="198"/>
      <c r="C87" s="199"/>
      <c r="D87" s="200" t="s">
        <v>73</v>
      </c>
      <c r="E87" s="201" t="s">
        <v>4197</v>
      </c>
      <c r="F87" s="201" t="s">
        <v>4198</v>
      </c>
      <c r="G87" s="199"/>
      <c r="H87" s="199"/>
      <c r="I87" s="202"/>
      <c r="J87" s="203">
        <f>BK87</f>
        <v>0</v>
      </c>
      <c r="K87" s="199"/>
      <c r="L87" s="204"/>
      <c r="M87" s="205"/>
      <c r="N87" s="206"/>
      <c r="O87" s="206"/>
      <c r="P87" s="207">
        <f>SUM(P88:P90)</f>
        <v>0</v>
      </c>
      <c r="Q87" s="206"/>
      <c r="R87" s="207">
        <f>SUM(R88:R90)</f>
        <v>0</v>
      </c>
      <c r="S87" s="206"/>
      <c r="T87" s="208">
        <f>SUM(T88:T90)</f>
        <v>0</v>
      </c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R87" s="209" t="s">
        <v>228</v>
      </c>
      <c r="AT87" s="210" t="s">
        <v>73</v>
      </c>
      <c r="AU87" s="210" t="s">
        <v>74</v>
      </c>
      <c r="AY87" s="209" t="s">
        <v>351</v>
      </c>
      <c r="BK87" s="211">
        <f>SUM(BK88:BK90)</f>
        <v>0</v>
      </c>
    </row>
    <row r="88" spans="1:65" s="2" customFormat="1" ht="33" customHeight="1">
      <c r="A88" s="38"/>
      <c r="B88" s="39"/>
      <c r="C88" s="247" t="s">
        <v>82</v>
      </c>
      <c r="D88" s="247" t="s">
        <v>612</v>
      </c>
      <c r="E88" s="248" t="s">
        <v>4199</v>
      </c>
      <c r="F88" s="249" t="s">
        <v>4200</v>
      </c>
      <c r="G88" s="250" t="s">
        <v>534</v>
      </c>
      <c r="H88" s="251">
        <v>1</v>
      </c>
      <c r="I88" s="252"/>
      <c r="J88" s="253">
        <f>ROUND(I88*H88,2)</f>
        <v>0</v>
      </c>
      <c r="K88" s="249" t="s">
        <v>28</v>
      </c>
      <c r="L88" s="254"/>
      <c r="M88" s="255" t="s">
        <v>28</v>
      </c>
      <c r="N88" s="256" t="s">
        <v>45</v>
      </c>
      <c r="O88" s="84"/>
      <c r="P88" s="221">
        <f>O88*H88</f>
        <v>0</v>
      </c>
      <c r="Q88" s="221">
        <v>0</v>
      </c>
      <c r="R88" s="221">
        <f>Q88*H88</f>
        <v>0</v>
      </c>
      <c r="S88" s="221">
        <v>0</v>
      </c>
      <c r="T88" s="222">
        <f>S88*H88</f>
        <v>0</v>
      </c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R88" s="223" t="s">
        <v>405</v>
      </c>
      <c r="AT88" s="223" t="s">
        <v>612</v>
      </c>
      <c r="AU88" s="223" t="s">
        <v>82</v>
      </c>
      <c r="AY88" s="17" t="s">
        <v>351</v>
      </c>
      <c r="BE88" s="224">
        <f>IF(N88="základní",J88,0)</f>
        <v>0</v>
      </c>
      <c r="BF88" s="224">
        <f>IF(N88="snížená",J88,0)</f>
        <v>0</v>
      </c>
      <c r="BG88" s="224">
        <f>IF(N88="zákl. přenesená",J88,0)</f>
        <v>0</v>
      </c>
      <c r="BH88" s="224">
        <f>IF(N88="sníž. přenesená",J88,0)</f>
        <v>0</v>
      </c>
      <c r="BI88" s="224">
        <f>IF(N88="nulová",J88,0)</f>
        <v>0</v>
      </c>
      <c r="BJ88" s="17" t="s">
        <v>82</v>
      </c>
      <c r="BK88" s="224">
        <f>ROUND(I88*H88,2)</f>
        <v>0</v>
      </c>
      <c r="BL88" s="17" t="s">
        <v>228</v>
      </c>
      <c r="BM88" s="223" t="s">
        <v>4201</v>
      </c>
    </row>
    <row r="89" spans="1:65" s="2" customFormat="1" ht="33" customHeight="1">
      <c r="A89" s="38"/>
      <c r="B89" s="39"/>
      <c r="C89" s="247" t="s">
        <v>138</v>
      </c>
      <c r="D89" s="247" t="s">
        <v>612</v>
      </c>
      <c r="E89" s="248" t="s">
        <v>4202</v>
      </c>
      <c r="F89" s="249" t="s">
        <v>4203</v>
      </c>
      <c r="G89" s="250" t="s">
        <v>534</v>
      </c>
      <c r="H89" s="251">
        <v>1</v>
      </c>
      <c r="I89" s="252"/>
      <c r="J89" s="253">
        <f>ROUND(I89*H89,2)</f>
        <v>0</v>
      </c>
      <c r="K89" s="249" t="s">
        <v>28</v>
      </c>
      <c r="L89" s="254"/>
      <c r="M89" s="255" t="s">
        <v>28</v>
      </c>
      <c r="N89" s="256" t="s">
        <v>45</v>
      </c>
      <c r="O89" s="84"/>
      <c r="P89" s="221">
        <f>O89*H89</f>
        <v>0</v>
      </c>
      <c r="Q89" s="221">
        <v>0</v>
      </c>
      <c r="R89" s="221">
        <f>Q89*H89</f>
        <v>0</v>
      </c>
      <c r="S89" s="221">
        <v>0</v>
      </c>
      <c r="T89" s="222">
        <f>S89*H89</f>
        <v>0</v>
      </c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R89" s="223" t="s">
        <v>405</v>
      </c>
      <c r="AT89" s="223" t="s">
        <v>612</v>
      </c>
      <c r="AU89" s="223" t="s">
        <v>82</v>
      </c>
      <c r="AY89" s="17" t="s">
        <v>351</v>
      </c>
      <c r="BE89" s="224">
        <f>IF(N89="základní",J89,0)</f>
        <v>0</v>
      </c>
      <c r="BF89" s="224">
        <f>IF(N89="snížená",J89,0)</f>
        <v>0</v>
      </c>
      <c r="BG89" s="224">
        <f>IF(N89="zákl. přenesená",J89,0)</f>
        <v>0</v>
      </c>
      <c r="BH89" s="224">
        <f>IF(N89="sníž. přenesená",J89,0)</f>
        <v>0</v>
      </c>
      <c r="BI89" s="224">
        <f>IF(N89="nulová",J89,0)</f>
        <v>0</v>
      </c>
      <c r="BJ89" s="17" t="s">
        <v>82</v>
      </c>
      <c r="BK89" s="224">
        <f>ROUND(I89*H89,2)</f>
        <v>0</v>
      </c>
      <c r="BL89" s="17" t="s">
        <v>228</v>
      </c>
      <c r="BM89" s="223" t="s">
        <v>4204</v>
      </c>
    </row>
    <row r="90" spans="1:65" s="2" customFormat="1" ht="21.75" customHeight="1">
      <c r="A90" s="38"/>
      <c r="B90" s="39"/>
      <c r="C90" s="247" t="s">
        <v>367</v>
      </c>
      <c r="D90" s="247" t="s">
        <v>612</v>
      </c>
      <c r="E90" s="248" t="s">
        <v>4205</v>
      </c>
      <c r="F90" s="249" t="s">
        <v>4206</v>
      </c>
      <c r="G90" s="250" t="s">
        <v>534</v>
      </c>
      <c r="H90" s="251">
        <v>1</v>
      </c>
      <c r="I90" s="252"/>
      <c r="J90" s="253">
        <f>ROUND(I90*H90,2)</f>
        <v>0</v>
      </c>
      <c r="K90" s="249" t="s">
        <v>28</v>
      </c>
      <c r="L90" s="254"/>
      <c r="M90" s="255" t="s">
        <v>28</v>
      </c>
      <c r="N90" s="256" t="s">
        <v>45</v>
      </c>
      <c r="O90" s="84"/>
      <c r="P90" s="221">
        <f>O90*H90</f>
        <v>0</v>
      </c>
      <c r="Q90" s="221">
        <v>0</v>
      </c>
      <c r="R90" s="221">
        <f>Q90*H90</f>
        <v>0</v>
      </c>
      <c r="S90" s="221">
        <v>0</v>
      </c>
      <c r="T90" s="222">
        <f>S90*H90</f>
        <v>0</v>
      </c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R90" s="223" t="s">
        <v>405</v>
      </c>
      <c r="AT90" s="223" t="s">
        <v>612</v>
      </c>
      <c r="AU90" s="223" t="s">
        <v>82</v>
      </c>
      <c r="AY90" s="17" t="s">
        <v>351</v>
      </c>
      <c r="BE90" s="224">
        <f>IF(N90="základní",J90,0)</f>
        <v>0</v>
      </c>
      <c r="BF90" s="224">
        <f>IF(N90="snížená",J90,0)</f>
        <v>0</v>
      </c>
      <c r="BG90" s="224">
        <f>IF(N90="zákl. přenesená",J90,0)</f>
        <v>0</v>
      </c>
      <c r="BH90" s="224">
        <f>IF(N90="sníž. přenesená",J90,0)</f>
        <v>0</v>
      </c>
      <c r="BI90" s="224">
        <f>IF(N90="nulová",J90,0)</f>
        <v>0</v>
      </c>
      <c r="BJ90" s="17" t="s">
        <v>82</v>
      </c>
      <c r="BK90" s="224">
        <f>ROUND(I90*H90,2)</f>
        <v>0</v>
      </c>
      <c r="BL90" s="17" t="s">
        <v>228</v>
      </c>
      <c r="BM90" s="223" t="s">
        <v>4207</v>
      </c>
    </row>
    <row r="91" spans="1:63" s="11" customFormat="1" ht="25.9" customHeight="1">
      <c r="A91" s="11"/>
      <c r="B91" s="198"/>
      <c r="C91" s="199"/>
      <c r="D91" s="200" t="s">
        <v>73</v>
      </c>
      <c r="E91" s="201" t="s">
        <v>4208</v>
      </c>
      <c r="F91" s="201" t="s">
        <v>4209</v>
      </c>
      <c r="G91" s="199"/>
      <c r="H91" s="199"/>
      <c r="I91" s="202"/>
      <c r="J91" s="203">
        <f>BK91</f>
        <v>0</v>
      </c>
      <c r="K91" s="199"/>
      <c r="L91" s="204"/>
      <c r="M91" s="205"/>
      <c r="N91" s="206"/>
      <c r="O91" s="206"/>
      <c r="P91" s="207">
        <f>SUM(P92:P107)</f>
        <v>0</v>
      </c>
      <c r="Q91" s="206"/>
      <c r="R91" s="207">
        <f>SUM(R92:R107)</f>
        <v>0</v>
      </c>
      <c r="S91" s="206"/>
      <c r="T91" s="208">
        <f>SUM(T92:T107)</f>
        <v>0</v>
      </c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R91" s="209" t="s">
        <v>228</v>
      </c>
      <c r="AT91" s="210" t="s">
        <v>73</v>
      </c>
      <c r="AU91" s="210" t="s">
        <v>74</v>
      </c>
      <c r="AY91" s="209" t="s">
        <v>351</v>
      </c>
      <c r="BK91" s="211">
        <f>SUM(BK92:BK107)</f>
        <v>0</v>
      </c>
    </row>
    <row r="92" spans="1:65" s="2" customFormat="1" ht="16.5" customHeight="1">
      <c r="A92" s="38"/>
      <c r="B92" s="39"/>
      <c r="C92" s="247" t="s">
        <v>228</v>
      </c>
      <c r="D92" s="247" t="s">
        <v>612</v>
      </c>
      <c r="E92" s="248" t="s">
        <v>4210</v>
      </c>
      <c r="F92" s="249" t="s">
        <v>4211</v>
      </c>
      <c r="G92" s="250" t="s">
        <v>534</v>
      </c>
      <c r="H92" s="251">
        <v>8</v>
      </c>
      <c r="I92" s="252"/>
      <c r="J92" s="253">
        <f>ROUND(I92*H92,2)</f>
        <v>0</v>
      </c>
      <c r="K92" s="249" t="s">
        <v>28</v>
      </c>
      <c r="L92" s="254"/>
      <c r="M92" s="255" t="s">
        <v>28</v>
      </c>
      <c r="N92" s="256" t="s">
        <v>45</v>
      </c>
      <c r="O92" s="84"/>
      <c r="P92" s="221">
        <f>O92*H92</f>
        <v>0</v>
      </c>
      <c r="Q92" s="221">
        <v>0</v>
      </c>
      <c r="R92" s="221">
        <f>Q92*H92</f>
        <v>0</v>
      </c>
      <c r="S92" s="221">
        <v>0</v>
      </c>
      <c r="T92" s="222">
        <f>S92*H92</f>
        <v>0</v>
      </c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R92" s="223" t="s">
        <v>405</v>
      </c>
      <c r="AT92" s="223" t="s">
        <v>612</v>
      </c>
      <c r="AU92" s="223" t="s">
        <v>82</v>
      </c>
      <c r="AY92" s="17" t="s">
        <v>351</v>
      </c>
      <c r="BE92" s="224">
        <f>IF(N92="základní",J92,0)</f>
        <v>0</v>
      </c>
      <c r="BF92" s="224">
        <f>IF(N92="snížená",J92,0)</f>
        <v>0</v>
      </c>
      <c r="BG92" s="224">
        <f>IF(N92="zákl. přenesená",J92,0)</f>
        <v>0</v>
      </c>
      <c r="BH92" s="224">
        <f>IF(N92="sníž. přenesená",J92,0)</f>
        <v>0</v>
      </c>
      <c r="BI92" s="224">
        <f>IF(N92="nulová",J92,0)</f>
        <v>0</v>
      </c>
      <c r="BJ92" s="17" t="s">
        <v>82</v>
      </c>
      <c r="BK92" s="224">
        <f>ROUND(I92*H92,2)</f>
        <v>0</v>
      </c>
      <c r="BL92" s="17" t="s">
        <v>228</v>
      </c>
      <c r="BM92" s="223" t="s">
        <v>4212</v>
      </c>
    </row>
    <row r="93" spans="1:65" s="2" customFormat="1" ht="16.5" customHeight="1">
      <c r="A93" s="38"/>
      <c r="B93" s="39"/>
      <c r="C93" s="247" t="s">
        <v>376</v>
      </c>
      <c r="D93" s="247" t="s">
        <v>612</v>
      </c>
      <c r="E93" s="248" t="s">
        <v>4213</v>
      </c>
      <c r="F93" s="249" t="s">
        <v>4211</v>
      </c>
      <c r="G93" s="250" t="s">
        <v>534</v>
      </c>
      <c r="H93" s="251">
        <v>15</v>
      </c>
      <c r="I93" s="252"/>
      <c r="J93" s="253">
        <f>ROUND(I93*H93,2)</f>
        <v>0</v>
      </c>
      <c r="K93" s="249" t="s">
        <v>4214</v>
      </c>
      <c r="L93" s="254"/>
      <c r="M93" s="255" t="s">
        <v>28</v>
      </c>
      <c r="N93" s="256" t="s">
        <v>45</v>
      </c>
      <c r="O93" s="84"/>
      <c r="P93" s="221">
        <f>O93*H93</f>
        <v>0</v>
      </c>
      <c r="Q93" s="221">
        <v>0</v>
      </c>
      <c r="R93" s="221">
        <f>Q93*H93</f>
        <v>0</v>
      </c>
      <c r="S93" s="221">
        <v>0</v>
      </c>
      <c r="T93" s="222">
        <f>S93*H93</f>
        <v>0</v>
      </c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R93" s="223" t="s">
        <v>405</v>
      </c>
      <c r="AT93" s="223" t="s">
        <v>612</v>
      </c>
      <c r="AU93" s="223" t="s">
        <v>82</v>
      </c>
      <c r="AY93" s="17" t="s">
        <v>351</v>
      </c>
      <c r="BE93" s="224">
        <f>IF(N93="základní",J93,0)</f>
        <v>0</v>
      </c>
      <c r="BF93" s="224">
        <f>IF(N93="snížená",J93,0)</f>
        <v>0</v>
      </c>
      <c r="BG93" s="224">
        <f>IF(N93="zákl. přenesená",J93,0)</f>
        <v>0</v>
      </c>
      <c r="BH93" s="224">
        <f>IF(N93="sníž. přenesená",J93,0)</f>
        <v>0</v>
      </c>
      <c r="BI93" s="224">
        <f>IF(N93="nulová",J93,0)</f>
        <v>0</v>
      </c>
      <c r="BJ93" s="17" t="s">
        <v>82</v>
      </c>
      <c r="BK93" s="224">
        <f>ROUND(I93*H93,2)</f>
        <v>0</v>
      </c>
      <c r="BL93" s="17" t="s">
        <v>228</v>
      </c>
      <c r="BM93" s="223" t="s">
        <v>4215</v>
      </c>
    </row>
    <row r="94" spans="1:65" s="2" customFormat="1" ht="16.5" customHeight="1">
      <c r="A94" s="38"/>
      <c r="B94" s="39"/>
      <c r="C94" s="247" t="s">
        <v>385</v>
      </c>
      <c r="D94" s="247" t="s">
        <v>612</v>
      </c>
      <c r="E94" s="248" t="s">
        <v>4216</v>
      </c>
      <c r="F94" s="249" t="s">
        <v>4217</v>
      </c>
      <c r="G94" s="250" t="s">
        <v>534</v>
      </c>
      <c r="H94" s="251">
        <v>14</v>
      </c>
      <c r="I94" s="252"/>
      <c r="J94" s="253">
        <f>ROUND(I94*H94,2)</f>
        <v>0</v>
      </c>
      <c r="K94" s="249" t="s">
        <v>4214</v>
      </c>
      <c r="L94" s="254"/>
      <c r="M94" s="255" t="s">
        <v>28</v>
      </c>
      <c r="N94" s="256" t="s">
        <v>45</v>
      </c>
      <c r="O94" s="84"/>
      <c r="P94" s="221">
        <f>O94*H94</f>
        <v>0</v>
      </c>
      <c r="Q94" s="221">
        <v>0</v>
      </c>
      <c r="R94" s="221">
        <f>Q94*H94</f>
        <v>0</v>
      </c>
      <c r="S94" s="221">
        <v>0</v>
      </c>
      <c r="T94" s="222">
        <f>S94*H94</f>
        <v>0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223" t="s">
        <v>405</v>
      </c>
      <c r="AT94" s="223" t="s">
        <v>612</v>
      </c>
      <c r="AU94" s="223" t="s">
        <v>82</v>
      </c>
      <c r="AY94" s="17" t="s">
        <v>351</v>
      </c>
      <c r="BE94" s="224">
        <f>IF(N94="základní",J94,0)</f>
        <v>0</v>
      </c>
      <c r="BF94" s="224">
        <f>IF(N94="snížená",J94,0)</f>
        <v>0</v>
      </c>
      <c r="BG94" s="224">
        <f>IF(N94="zákl. přenesená",J94,0)</f>
        <v>0</v>
      </c>
      <c r="BH94" s="224">
        <f>IF(N94="sníž. přenesená",J94,0)</f>
        <v>0</v>
      </c>
      <c r="BI94" s="224">
        <f>IF(N94="nulová",J94,0)</f>
        <v>0</v>
      </c>
      <c r="BJ94" s="17" t="s">
        <v>82</v>
      </c>
      <c r="BK94" s="224">
        <f>ROUND(I94*H94,2)</f>
        <v>0</v>
      </c>
      <c r="BL94" s="17" t="s">
        <v>228</v>
      </c>
      <c r="BM94" s="223" t="s">
        <v>4218</v>
      </c>
    </row>
    <row r="95" spans="1:65" s="2" customFormat="1" ht="16.5" customHeight="1">
      <c r="A95" s="38"/>
      <c r="B95" s="39"/>
      <c r="C95" s="247" t="s">
        <v>395</v>
      </c>
      <c r="D95" s="247" t="s">
        <v>612</v>
      </c>
      <c r="E95" s="248" t="s">
        <v>4219</v>
      </c>
      <c r="F95" s="249" t="s">
        <v>4220</v>
      </c>
      <c r="G95" s="250" t="s">
        <v>534</v>
      </c>
      <c r="H95" s="251">
        <v>13</v>
      </c>
      <c r="I95" s="252"/>
      <c r="J95" s="253">
        <f>ROUND(I95*H95,2)</f>
        <v>0</v>
      </c>
      <c r="K95" s="249" t="s">
        <v>4214</v>
      </c>
      <c r="L95" s="254"/>
      <c r="M95" s="255" t="s">
        <v>28</v>
      </c>
      <c r="N95" s="256" t="s">
        <v>45</v>
      </c>
      <c r="O95" s="84"/>
      <c r="P95" s="221">
        <f>O95*H95</f>
        <v>0</v>
      </c>
      <c r="Q95" s="221">
        <v>0</v>
      </c>
      <c r="R95" s="221">
        <f>Q95*H95</f>
        <v>0</v>
      </c>
      <c r="S95" s="221">
        <v>0</v>
      </c>
      <c r="T95" s="222">
        <f>S95*H95</f>
        <v>0</v>
      </c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R95" s="223" t="s">
        <v>405</v>
      </c>
      <c r="AT95" s="223" t="s">
        <v>612</v>
      </c>
      <c r="AU95" s="223" t="s">
        <v>82</v>
      </c>
      <c r="AY95" s="17" t="s">
        <v>351</v>
      </c>
      <c r="BE95" s="224">
        <f>IF(N95="základní",J95,0)</f>
        <v>0</v>
      </c>
      <c r="BF95" s="224">
        <f>IF(N95="snížená",J95,0)</f>
        <v>0</v>
      </c>
      <c r="BG95" s="224">
        <f>IF(N95="zákl. přenesená",J95,0)</f>
        <v>0</v>
      </c>
      <c r="BH95" s="224">
        <f>IF(N95="sníž. přenesená",J95,0)</f>
        <v>0</v>
      </c>
      <c r="BI95" s="224">
        <f>IF(N95="nulová",J95,0)</f>
        <v>0</v>
      </c>
      <c r="BJ95" s="17" t="s">
        <v>82</v>
      </c>
      <c r="BK95" s="224">
        <f>ROUND(I95*H95,2)</f>
        <v>0</v>
      </c>
      <c r="BL95" s="17" t="s">
        <v>228</v>
      </c>
      <c r="BM95" s="223" t="s">
        <v>4221</v>
      </c>
    </row>
    <row r="96" spans="1:65" s="2" customFormat="1" ht="16.5" customHeight="1">
      <c r="A96" s="38"/>
      <c r="B96" s="39"/>
      <c r="C96" s="247" t="s">
        <v>405</v>
      </c>
      <c r="D96" s="247" t="s">
        <v>612</v>
      </c>
      <c r="E96" s="248" t="s">
        <v>4222</v>
      </c>
      <c r="F96" s="249" t="s">
        <v>4223</v>
      </c>
      <c r="G96" s="250" t="s">
        <v>534</v>
      </c>
      <c r="H96" s="251">
        <v>5</v>
      </c>
      <c r="I96" s="252"/>
      <c r="J96" s="253">
        <f>ROUND(I96*H96,2)</f>
        <v>0</v>
      </c>
      <c r="K96" s="249" t="s">
        <v>28</v>
      </c>
      <c r="L96" s="254"/>
      <c r="M96" s="255" t="s">
        <v>28</v>
      </c>
      <c r="N96" s="256" t="s">
        <v>45</v>
      </c>
      <c r="O96" s="84"/>
      <c r="P96" s="221">
        <f>O96*H96</f>
        <v>0</v>
      </c>
      <c r="Q96" s="221">
        <v>0</v>
      </c>
      <c r="R96" s="221">
        <f>Q96*H96</f>
        <v>0</v>
      </c>
      <c r="S96" s="221">
        <v>0</v>
      </c>
      <c r="T96" s="222">
        <f>S96*H96</f>
        <v>0</v>
      </c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R96" s="223" t="s">
        <v>405</v>
      </c>
      <c r="AT96" s="223" t="s">
        <v>612</v>
      </c>
      <c r="AU96" s="223" t="s">
        <v>82</v>
      </c>
      <c r="AY96" s="17" t="s">
        <v>351</v>
      </c>
      <c r="BE96" s="224">
        <f>IF(N96="základní",J96,0)</f>
        <v>0</v>
      </c>
      <c r="BF96" s="224">
        <f>IF(N96="snížená",J96,0)</f>
        <v>0</v>
      </c>
      <c r="BG96" s="224">
        <f>IF(N96="zákl. přenesená",J96,0)</f>
        <v>0</v>
      </c>
      <c r="BH96" s="224">
        <f>IF(N96="sníž. přenesená",J96,0)</f>
        <v>0</v>
      </c>
      <c r="BI96" s="224">
        <f>IF(N96="nulová",J96,0)</f>
        <v>0</v>
      </c>
      <c r="BJ96" s="17" t="s">
        <v>82</v>
      </c>
      <c r="BK96" s="224">
        <f>ROUND(I96*H96,2)</f>
        <v>0</v>
      </c>
      <c r="BL96" s="17" t="s">
        <v>228</v>
      </c>
      <c r="BM96" s="223" t="s">
        <v>4224</v>
      </c>
    </row>
    <row r="97" spans="1:65" s="2" customFormat="1" ht="16.5" customHeight="1">
      <c r="A97" s="38"/>
      <c r="B97" s="39"/>
      <c r="C97" s="247" t="s">
        <v>411</v>
      </c>
      <c r="D97" s="247" t="s">
        <v>612</v>
      </c>
      <c r="E97" s="248" t="s">
        <v>4225</v>
      </c>
      <c r="F97" s="249" t="s">
        <v>4226</v>
      </c>
      <c r="G97" s="250" t="s">
        <v>534</v>
      </c>
      <c r="H97" s="251">
        <v>1</v>
      </c>
      <c r="I97" s="252"/>
      <c r="J97" s="253">
        <f>ROUND(I97*H97,2)</f>
        <v>0</v>
      </c>
      <c r="K97" s="249" t="s">
        <v>28</v>
      </c>
      <c r="L97" s="254"/>
      <c r="M97" s="255" t="s">
        <v>28</v>
      </c>
      <c r="N97" s="256" t="s">
        <v>45</v>
      </c>
      <c r="O97" s="84"/>
      <c r="P97" s="221">
        <f>O97*H97</f>
        <v>0</v>
      </c>
      <c r="Q97" s="221">
        <v>0</v>
      </c>
      <c r="R97" s="221">
        <f>Q97*H97</f>
        <v>0</v>
      </c>
      <c r="S97" s="221">
        <v>0</v>
      </c>
      <c r="T97" s="222">
        <f>S97*H97</f>
        <v>0</v>
      </c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R97" s="223" t="s">
        <v>405</v>
      </c>
      <c r="AT97" s="223" t="s">
        <v>612</v>
      </c>
      <c r="AU97" s="223" t="s">
        <v>82</v>
      </c>
      <c r="AY97" s="17" t="s">
        <v>351</v>
      </c>
      <c r="BE97" s="224">
        <f>IF(N97="základní",J97,0)</f>
        <v>0</v>
      </c>
      <c r="BF97" s="224">
        <f>IF(N97="snížená",J97,0)</f>
        <v>0</v>
      </c>
      <c r="BG97" s="224">
        <f>IF(N97="zákl. přenesená",J97,0)</f>
        <v>0</v>
      </c>
      <c r="BH97" s="224">
        <f>IF(N97="sníž. přenesená",J97,0)</f>
        <v>0</v>
      </c>
      <c r="BI97" s="224">
        <f>IF(N97="nulová",J97,0)</f>
        <v>0</v>
      </c>
      <c r="BJ97" s="17" t="s">
        <v>82</v>
      </c>
      <c r="BK97" s="224">
        <f>ROUND(I97*H97,2)</f>
        <v>0</v>
      </c>
      <c r="BL97" s="17" t="s">
        <v>228</v>
      </c>
      <c r="BM97" s="223" t="s">
        <v>4227</v>
      </c>
    </row>
    <row r="98" spans="1:65" s="2" customFormat="1" ht="33" customHeight="1">
      <c r="A98" s="38"/>
      <c r="B98" s="39"/>
      <c r="C98" s="247" t="s">
        <v>417</v>
      </c>
      <c r="D98" s="247" t="s">
        <v>612</v>
      </c>
      <c r="E98" s="248" t="s">
        <v>4228</v>
      </c>
      <c r="F98" s="249" t="s">
        <v>4229</v>
      </c>
      <c r="G98" s="250" t="s">
        <v>534</v>
      </c>
      <c r="H98" s="251">
        <v>100</v>
      </c>
      <c r="I98" s="252"/>
      <c r="J98" s="253">
        <f>ROUND(I98*H98,2)</f>
        <v>0</v>
      </c>
      <c r="K98" s="249" t="s">
        <v>4214</v>
      </c>
      <c r="L98" s="254"/>
      <c r="M98" s="255" t="s">
        <v>28</v>
      </c>
      <c r="N98" s="256" t="s">
        <v>45</v>
      </c>
      <c r="O98" s="84"/>
      <c r="P98" s="221">
        <f>O98*H98</f>
        <v>0</v>
      </c>
      <c r="Q98" s="221">
        <v>0</v>
      </c>
      <c r="R98" s="221">
        <f>Q98*H98</f>
        <v>0</v>
      </c>
      <c r="S98" s="221">
        <v>0</v>
      </c>
      <c r="T98" s="222">
        <f>S98*H98</f>
        <v>0</v>
      </c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R98" s="223" t="s">
        <v>405</v>
      </c>
      <c r="AT98" s="223" t="s">
        <v>612</v>
      </c>
      <c r="AU98" s="223" t="s">
        <v>82</v>
      </c>
      <c r="AY98" s="17" t="s">
        <v>351</v>
      </c>
      <c r="BE98" s="224">
        <f>IF(N98="základní",J98,0)</f>
        <v>0</v>
      </c>
      <c r="BF98" s="224">
        <f>IF(N98="snížená",J98,0)</f>
        <v>0</v>
      </c>
      <c r="BG98" s="224">
        <f>IF(N98="zákl. přenesená",J98,0)</f>
        <v>0</v>
      </c>
      <c r="BH98" s="224">
        <f>IF(N98="sníž. přenesená",J98,0)</f>
        <v>0</v>
      </c>
      <c r="BI98" s="224">
        <f>IF(N98="nulová",J98,0)</f>
        <v>0</v>
      </c>
      <c r="BJ98" s="17" t="s">
        <v>82</v>
      </c>
      <c r="BK98" s="224">
        <f>ROUND(I98*H98,2)</f>
        <v>0</v>
      </c>
      <c r="BL98" s="17" t="s">
        <v>228</v>
      </c>
      <c r="BM98" s="223" t="s">
        <v>4230</v>
      </c>
    </row>
    <row r="99" spans="1:65" s="2" customFormat="1" ht="21.75" customHeight="1">
      <c r="A99" s="38"/>
      <c r="B99" s="39"/>
      <c r="C99" s="247" t="s">
        <v>422</v>
      </c>
      <c r="D99" s="247" t="s">
        <v>612</v>
      </c>
      <c r="E99" s="248" t="s">
        <v>4231</v>
      </c>
      <c r="F99" s="249" t="s">
        <v>4232</v>
      </c>
      <c r="G99" s="250" t="s">
        <v>534</v>
      </c>
      <c r="H99" s="251">
        <v>50</v>
      </c>
      <c r="I99" s="252"/>
      <c r="J99" s="253">
        <f>ROUND(I99*H99,2)</f>
        <v>0</v>
      </c>
      <c r="K99" s="249" t="s">
        <v>4214</v>
      </c>
      <c r="L99" s="254"/>
      <c r="M99" s="255" t="s">
        <v>28</v>
      </c>
      <c r="N99" s="256" t="s">
        <v>45</v>
      </c>
      <c r="O99" s="84"/>
      <c r="P99" s="221">
        <f>O99*H99</f>
        <v>0</v>
      </c>
      <c r="Q99" s="221">
        <v>0</v>
      </c>
      <c r="R99" s="221">
        <f>Q99*H99</f>
        <v>0</v>
      </c>
      <c r="S99" s="221">
        <v>0</v>
      </c>
      <c r="T99" s="222">
        <f>S99*H99</f>
        <v>0</v>
      </c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R99" s="223" t="s">
        <v>405</v>
      </c>
      <c r="AT99" s="223" t="s">
        <v>612</v>
      </c>
      <c r="AU99" s="223" t="s">
        <v>82</v>
      </c>
      <c r="AY99" s="17" t="s">
        <v>351</v>
      </c>
      <c r="BE99" s="224">
        <f>IF(N99="základní",J99,0)</f>
        <v>0</v>
      </c>
      <c r="BF99" s="224">
        <f>IF(N99="snížená",J99,0)</f>
        <v>0</v>
      </c>
      <c r="BG99" s="224">
        <f>IF(N99="zákl. přenesená",J99,0)</f>
        <v>0</v>
      </c>
      <c r="BH99" s="224">
        <f>IF(N99="sníž. přenesená",J99,0)</f>
        <v>0</v>
      </c>
      <c r="BI99" s="224">
        <f>IF(N99="nulová",J99,0)</f>
        <v>0</v>
      </c>
      <c r="BJ99" s="17" t="s">
        <v>82</v>
      </c>
      <c r="BK99" s="224">
        <f>ROUND(I99*H99,2)</f>
        <v>0</v>
      </c>
      <c r="BL99" s="17" t="s">
        <v>228</v>
      </c>
      <c r="BM99" s="223" t="s">
        <v>4233</v>
      </c>
    </row>
    <row r="100" spans="1:65" s="2" customFormat="1" ht="21.75" customHeight="1">
      <c r="A100" s="38"/>
      <c r="B100" s="39"/>
      <c r="C100" s="247" t="s">
        <v>428</v>
      </c>
      <c r="D100" s="247" t="s">
        <v>612</v>
      </c>
      <c r="E100" s="248" t="s">
        <v>4234</v>
      </c>
      <c r="F100" s="249" t="s">
        <v>4235</v>
      </c>
      <c r="G100" s="250" t="s">
        <v>534</v>
      </c>
      <c r="H100" s="251">
        <v>450</v>
      </c>
      <c r="I100" s="252"/>
      <c r="J100" s="253">
        <f>ROUND(I100*H100,2)</f>
        <v>0</v>
      </c>
      <c r="K100" s="249" t="s">
        <v>4214</v>
      </c>
      <c r="L100" s="254"/>
      <c r="M100" s="255" t="s">
        <v>28</v>
      </c>
      <c r="N100" s="256" t="s">
        <v>45</v>
      </c>
      <c r="O100" s="84"/>
      <c r="P100" s="221">
        <f>O100*H100</f>
        <v>0</v>
      </c>
      <c r="Q100" s="221">
        <v>0</v>
      </c>
      <c r="R100" s="221">
        <f>Q100*H100</f>
        <v>0</v>
      </c>
      <c r="S100" s="221">
        <v>0</v>
      </c>
      <c r="T100" s="222">
        <f>S100*H100</f>
        <v>0</v>
      </c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R100" s="223" t="s">
        <v>405</v>
      </c>
      <c r="AT100" s="223" t="s">
        <v>612</v>
      </c>
      <c r="AU100" s="223" t="s">
        <v>82</v>
      </c>
      <c r="AY100" s="17" t="s">
        <v>351</v>
      </c>
      <c r="BE100" s="224">
        <f>IF(N100="základní",J100,0)</f>
        <v>0</v>
      </c>
      <c r="BF100" s="224">
        <f>IF(N100="snížená",J100,0)</f>
        <v>0</v>
      </c>
      <c r="BG100" s="224">
        <f>IF(N100="zákl. přenesená",J100,0)</f>
        <v>0</v>
      </c>
      <c r="BH100" s="224">
        <f>IF(N100="sníž. přenesená",J100,0)</f>
        <v>0</v>
      </c>
      <c r="BI100" s="224">
        <f>IF(N100="nulová",J100,0)</f>
        <v>0</v>
      </c>
      <c r="BJ100" s="17" t="s">
        <v>82</v>
      </c>
      <c r="BK100" s="224">
        <f>ROUND(I100*H100,2)</f>
        <v>0</v>
      </c>
      <c r="BL100" s="17" t="s">
        <v>228</v>
      </c>
      <c r="BM100" s="223" t="s">
        <v>4236</v>
      </c>
    </row>
    <row r="101" spans="1:65" s="2" customFormat="1" ht="16.5" customHeight="1">
      <c r="A101" s="38"/>
      <c r="B101" s="39"/>
      <c r="C101" s="247" t="s">
        <v>433</v>
      </c>
      <c r="D101" s="247" t="s">
        <v>612</v>
      </c>
      <c r="E101" s="248" t="s">
        <v>4237</v>
      </c>
      <c r="F101" s="249" t="s">
        <v>4238</v>
      </c>
      <c r="G101" s="250" t="s">
        <v>534</v>
      </c>
      <c r="H101" s="251">
        <v>25</v>
      </c>
      <c r="I101" s="252"/>
      <c r="J101" s="253">
        <f>ROUND(I101*H101,2)</f>
        <v>0</v>
      </c>
      <c r="K101" s="249" t="s">
        <v>4214</v>
      </c>
      <c r="L101" s="254"/>
      <c r="M101" s="255" t="s">
        <v>28</v>
      </c>
      <c r="N101" s="256" t="s">
        <v>45</v>
      </c>
      <c r="O101" s="84"/>
      <c r="P101" s="221">
        <f>O101*H101</f>
        <v>0</v>
      </c>
      <c r="Q101" s="221">
        <v>0</v>
      </c>
      <c r="R101" s="221">
        <f>Q101*H101</f>
        <v>0</v>
      </c>
      <c r="S101" s="221">
        <v>0</v>
      </c>
      <c r="T101" s="222">
        <f>S101*H101</f>
        <v>0</v>
      </c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R101" s="223" t="s">
        <v>405</v>
      </c>
      <c r="AT101" s="223" t="s">
        <v>612</v>
      </c>
      <c r="AU101" s="223" t="s">
        <v>82</v>
      </c>
      <c r="AY101" s="17" t="s">
        <v>351</v>
      </c>
      <c r="BE101" s="224">
        <f>IF(N101="základní",J101,0)</f>
        <v>0</v>
      </c>
      <c r="BF101" s="224">
        <f>IF(N101="snížená",J101,0)</f>
        <v>0</v>
      </c>
      <c r="BG101" s="224">
        <f>IF(N101="zákl. přenesená",J101,0)</f>
        <v>0</v>
      </c>
      <c r="BH101" s="224">
        <f>IF(N101="sníž. přenesená",J101,0)</f>
        <v>0</v>
      </c>
      <c r="BI101" s="224">
        <f>IF(N101="nulová",J101,0)</f>
        <v>0</v>
      </c>
      <c r="BJ101" s="17" t="s">
        <v>82</v>
      </c>
      <c r="BK101" s="224">
        <f>ROUND(I101*H101,2)</f>
        <v>0</v>
      </c>
      <c r="BL101" s="17" t="s">
        <v>228</v>
      </c>
      <c r="BM101" s="223" t="s">
        <v>4239</v>
      </c>
    </row>
    <row r="102" spans="1:65" s="2" customFormat="1" ht="16.5" customHeight="1">
      <c r="A102" s="38"/>
      <c r="B102" s="39"/>
      <c r="C102" s="247" t="s">
        <v>438</v>
      </c>
      <c r="D102" s="247" t="s">
        <v>612</v>
      </c>
      <c r="E102" s="248" t="s">
        <v>4240</v>
      </c>
      <c r="F102" s="249" t="s">
        <v>4241</v>
      </c>
      <c r="G102" s="250" t="s">
        <v>534</v>
      </c>
      <c r="H102" s="251">
        <v>124</v>
      </c>
      <c r="I102" s="252"/>
      <c r="J102" s="253">
        <f>ROUND(I102*H102,2)</f>
        <v>0</v>
      </c>
      <c r="K102" s="249" t="s">
        <v>4214</v>
      </c>
      <c r="L102" s="254"/>
      <c r="M102" s="255" t="s">
        <v>28</v>
      </c>
      <c r="N102" s="256" t="s">
        <v>45</v>
      </c>
      <c r="O102" s="84"/>
      <c r="P102" s="221">
        <f>O102*H102</f>
        <v>0</v>
      </c>
      <c r="Q102" s="221">
        <v>0</v>
      </c>
      <c r="R102" s="221">
        <f>Q102*H102</f>
        <v>0</v>
      </c>
      <c r="S102" s="221">
        <v>0</v>
      </c>
      <c r="T102" s="222">
        <f>S102*H102</f>
        <v>0</v>
      </c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R102" s="223" t="s">
        <v>405</v>
      </c>
      <c r="AT102" s="223" t="s">
        <v>612</v>
      </c>
      <c r="AU102" s="223" t="s">
        <v>82</v>
      </c>
      <c r="AY102" s="17" t="s">
        <v>351</v>
      </c>
      <c r="BE102" s="224">
        <f>IF(N102="základní",J102,0)</f>
        <v>0</v>
      </c>
      <c r="BF102" s="224">
        <f>IF(N102="snížená",J102,0)</f>
        <v>0</v>
      </c>
      <c r="BG102" s="224">
        <f>IF(N102="zákl. přenesená",J102,0)</f>
        <v>0</v>
      </c>
      <c r="BH102" s="224">
        <f>IF(N102="sníž. přenesená",J102,0)</f>
        <v>0</v>
      </c>
      <c r="BI102" s="224">
        <f>IF(N102="nulová",J102,0)</f>
        <v>0</v>
      </c>
      <c r="BJ102" s="17" t="s">
        <v>82</v>
      </c>
      <c r="BK102" s="224">
        <f>ROUND(I102*H102,2)</f>
        <v>0</v>
      </c>
      <c r="BL102" s="17" t="s">
        <v>228</v>
      </c>
      <c r="BM102" s="223" t="s">
        <v>4242</v>
      </c>
    </row>
    <row r="103" spans="1:65" s="2" customFormat="1" ht="21.75" customHeight="1">
      <c r="A103" s="38"/>
      <c r="B103" s="39"/>
      <c r="C103" s="247" t="s">
        <v>8</v>
      </c>
      <c r="D103" s="247" t="s">
        <v>612</v>
      </c>
      <c r="E103" s="248" t="s">
        <v>4243</v>
      </c>
      <c r="F103" s="249" t="s">
        <v>4244</v>
      </c>
      <c r="G103" s="250" t="s">
        <v>534</v>
      </c>
      <c r="H103" s="251">
        <v>13</v>
      </c>
      <c r="I103" s="252"/>
      <c r="J103" s="253">
        <f>ROUND(I103*H103,2)</f>
        <v>0</v>
      </c>
      <c r="K103" s="249" t="s">
        <v>4214</v>
      </c>
      <c r="L103" s="254"/>
      <c r="M103" s="255" t="s">
        <v>28</v>
      </c>
      <c r="N103" s="256" t="s">
        <v>45</v>
      </c>
      <c r="O103" s="84"/>
      <c r="P103" s="221">
        <f>O103*H103</f>
        <v>0</v>
      </c>
      <c r="Q103" s="221">
        <v>0</v>
      </c>
      <c r="R103" s="221">
        <f>Q103*H103</f>
        <v>0</v>
      </c>
      <c r="S103" s="221">
        <v>0</v>
      </c>
      <c r="T103" s="222">
        <f>S103*H103</f>
        <v>0</v>
      </c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R103" s="223" t="s">
        <v>405</v>
      </c>
      <c r="AT103" s="223" t="s">
        <v>612</v>
      </c>
      <c r="AU103" s="223" t="s">
        <v>82</v>
      </c>
      <c r="AY103" s="17" t="s">
        <v>351</v>
      </c>
      <c r="BE103" s="224">
        <f>IF(N103="základní",J103,0)</f>
        <v>0</v>
      </c>
      <c r="BF103" s="224">
        <f>IF(N103="snížená",J103,0)</f>
        <v>0</v>
      </c>
      <c r="BG103" s="224">
        <f>IF(N103="zákl. přenesená",J103,0)</f>
        <v>0</v>
      </c>
      <c r="BH103" s="224">
        <f>IF(N103="sníž. přenesená",J103,0)</f>
        <v>0</v>
      </c>
      <c r="BI103" s="224">
        <f>IF(N103="nulová",J103,0)</f>
        <v>0</v>
      </c>
      <c r="BJ103" s="17" t="s">
        <v>82</v>
      </c>
      <c r="BK103" s="224">
        <f>ROUND(I103*H103,2)</f>
        <v>0</v>
      </c>
      <c r="BL103" s="17" t="s">
        <v>228</v>
      </c>
      <c r="BM103" s="223" t="s">
        <v>4245</v>
      </c>
    </row>
    <row r="104" spans="1:65" s="2" customFormat="1" ht="16.5" customHeight="1">
      <c r="A104" s="38"/>
      <c r="B104" s="39"/>
      <c r="C104" s="247" t="s">
        <v>451</v>
      </c>
      <c r="D104" s="247" t="s">
        <v>612</v>
      </c>
      <c r="E104" s="248" t="s">
        <v>4246</v>
      </c>
      <c r="F104" s="249" t="s">
        <v>4247</v>
      </c>
      <c r="G104" s="250" t="s">
        <v>534</v>
      </c>
      <c r="H104" s="251">
        <v>1</v>
      </c>
      <c r="I104" s="252"/>
      <c r="J104" s="253">
        <f>ROUND(I104*H104,2)</f>
        <v>0</v>
      </c>
      <c r="K104" s="249" t="s">
        <v>28</v>
      </c>
      <c r="L104" s="254"/>
      <c r="M104" s="255" t="s">
        <v>28</v>
      </c>
      <c r="N104" s="256" t="s">
        <v>45</v>
      </c>
      <c r="O104" s="84"/>
      <c r="P104" s="221">
        <f>O104*H104</f>
        <v>0</v>
      </c>
      <c r="Q104" s="221">
        <v>0</v>
      </c>
      <c r="R104" s="221">
        <f>Q104*H104</f>
        <v>0</v>
      </c>
      <c r="S104" s="221">
        <v>0</v>
      </c>
      <c r="T104" s="222">
        <f>S104*H104</f>
        <v>0</v>
      </c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R104" s="223" t="s">
        <v>405</v>
      </c>
      <c r="AT104" s="223" t="s">
        <v>612</v>
      </c>
      <c r="AU104" s="223" t="s">
        <v>82</v>
      </c>
      <c r="AY104" s="17" t="s">
        <v>351</v>
      </c>
      <c r="BE104" s="224">
        <f>IF(N104="základní",J104,0)</f>
        <v>0</v>
      </c>
      <c r="BF104" s="224">
        <f>IF(N104="snížená",J104,0)</f>
        <v>0</v>
      </c>
      <c r="BG104" s="224">
        <f>IF(N104="zákl. přenesená",J104,0)</f>
        <v>0</v>
      </c>
      <c r="BH104" s="224">
        <f>IF(N104="sníž. přenesená",J104,0)</f>
        <v>0</v>
      </c>
      <c r="BI104" s="224">
        <f>IF(N104="nulová",J104,0)</f>
        <v>0</v>
      </c>
      <c r="BJ104" s="17" t="s">
        <v>82</v>
      </c>
      <c r="BK104" s="224">
        <f>ROUND(I104*H104,2)</f>
        <v>0</v>
      </c>
      <c r="BL104" s="17" t="s">
        <v>228</v>
      </c>
      <c r="BM104" s="223" t="s">
        <v>4248</v>
      </c>
    </row>
    <row r="105" spans="1:65" s="2" customFormat="1" ht="16.5" customHeight="1">
      <c r="A105" s="38"/>
      <c r="B105" s="39"/>
      <c r="C105" s="247" t="s">
        <v>461</v>
      </c>
      <c r="D105" s="247" t="s">
        <v>612</v>
      </c>
      <c r="E105" s="248" t="s">
        <v>4249</v>
      </c>
      <c r="F105" s="249" t="s">
        <v>4250</v>
      </c>
      <c r="G105" s="250" t="s">
        <v>534</v>
      </c>
      <c r="H105" s="251">
        <v>4</v>
      </c>
      <c r="I105" s="252"/>
      <c r="J105" s="253">
        <f>ROUND(I105*H105,2)</f>
        <v>0</v>
      </c>
      <c r="K105" s="249" t="s">
        <v>28</v>
      </c>
      <c r="L105" s="254"/>
      <c r="M105" s="255" t="s">
        <v>28</v>
      </c>
      <c r="N105" s="256" t="s">
        <v>45</v>
      </c>
      <c r="O105" s="84"/>
      <c r="P105" s="221">
        <f>O105*H105</f>
        <v>0</v>
      </c>
      <c r="Q105" s="221">
        <v>0</v>
      </c>
      <c r="R105" s="221">
        <f>Q105*H105</f>
        <v>0</v>
      </c>
      <c r="S105" s="221">
        <v>0</v>
      </c>
      <c r="T105" s="222">
        <f>S105*H105</f>
        <v>0</v>
      </c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R105" s="223" t="s">
        <v>405</v>
      </c>
      <c r="AT105" s="223" t="s">
        <v>612</v>
      </c>
      <c r="AU105" s="223" t="s">
        <v>82</v>
      </c>
      <c r="AY105" s="17" t="s">
        <v>351</v>
      </c>
      <c r="BE105" s="224">
        <f>IF(N105="základní",J105,0)</f>
        <v>0</v>
      </c>
      <c r="BF105" s="224">
        <f>IF(N105="snížená",J105,0)</f>
        <v>0</v>
      </c>
      <c r="BG105" s="224">
        <f>IF(N105="zákl. přenesená",J105,0)</f>
        <v>0</v>
      </c>
      <c r="BH105" s="224">
        <f>IF(N105="sníž. přenesená",J105,0)</f>
        <v>0</v>
      </c>
      <c r="BI105" s="224">
        <f>IF(N105="nulová",J105,0)</f>
        <v>0</v>
      </c>
      <c r="BJ105" s="17" t="s">
        <v>82</v>
      </c>
      <c r="BK105" s="224">
        <f>ROUND(I105*H105,2)</f>
        <v>0</v>
      </c>
      <c r="BL105" s="17" t="s">
        <v>228</v>
      </c>
      <c r="BM105" s="223" t="s">
        <v>4251</v>
      </c>
    </row>
    <row r="106" spans="1:65" s="2" customFormat="1" ht="44.25" customHeight="1">
      <c r="A106" s="38"/>
      <c r="B106" s="39"/>
      <c r="C106" s="247" t="s">
        <v>467</v>
      </c>
      <c r="D106" s="247" t="s">
        <v>612</v>
      </c>
      <c r="E106" s="248" t="s">
        <v>4252</v>
      </c>
      <c r="F106" s="249" t="s">
        <v>4253</v>
      </c>
      <c r="G106" s="250" t="s">
        <v>534</v>
      </c>
      <c r="H106" s="251">
        <v>1</v>
      </c>
      <c r="I106" s="252"/>
      <c r="J106" s="253">
        <f>ROUND(I106*H106,2)</f>
        <v>0</v>
      </c>
      <c r="K106" s="249" t="s">
        <v>28</v>
      </c>
      <c r="L106" s="254"/>
      <c r="M106" s="255" t="s">
        <v>28</v>
      </c>
      <c r="N106" s="256" t="s">
        <v>45</v>
      </c>
      <c r="O106" s="84"/>
      <c r="P106" s="221">
        <f>O106*H106</f>
        <v>0</v>
      </c>
      <c r="Q106" s="221">
        <v>0</v>
      </c>
      <c r="R106" s="221">
        <f>Q106*H106</f>
        <v>0</v>
      </c>
      <c r="S106" s="221">
        <v>0</v>
      </c>
      <c r="T106" s="222">
        <f>S106*H106</f>
        <v>0</v>
      </c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R106" s="223" t="s">
        <v>405</v>
      </c>
      <c r="AT106" s="223" t="s">
        <v>612</v>
      </c>
      <c r="AU106" s="223" t="s">
        <v>82</v>
      </c>
      <c r="AY106" s="17" t="s">
        <v>351</v>
      </c>
      <c r="BE106" s="224">
        <f>IF(N106="základní",J106,0)</f>
        <v>0</v>
      </c>
      <c r="BF106" s="224">
        <f>IF(N106="snížená",J106,0)</f>
        <v>0</v>
      </c>
      <c r="BG106" s="224">
        <f>IF(N106="zákl. přenesená",J106,0)</f>
        <v>0</v>
      </c>
      <c r="BH106" s="224">
        <f>IF(N106="sníž. přenesená",J106,0)</f>
        <v>0</v>
      </c>
      <c r="BI106" s="224">
        <f>IF(N106="nulová",J106,0)</f>
        <v>0</v>
      </c>
      <c r="BJ106" s="17" t="s">
        <v>82</v>
      </c>
      <c r="BK106" s="224">
        <f>ROUND(I106*H106,2)</f>
        <v>0</v>
      </c>
      <c r="BL106" s="17" t="s">
        <v>228</v>
      </c>
      <c r="BM106" s="223" t="s">
        <v>4254</v>
      </c>
    </row>
    <row r="107" spans="1:65" s="2" customFormat="1" ht="16.5" customHeight="1">
      <c r="A107" s="38"/>
      <c r="B107" s="39"/>
      <c r="C107" s="247" t="s">
        <v>472</v>
      </c>
      <c r="D107" s="247" t="s">
        <v>612</v>
      </c>
      <c r="E107" s="248" t="s">
        <v>4255</v>
      </c>
      <c r="F107" s="249" t="s">
        <v>4256</v>
      </c>
      <c r="G107" s="250" t="s">
        <v>534</v>
      </c>
      <c r="H107" s="251">
        <v>1</v>
      </c>
      <c r="I107" s="252"/>
      <c r="J107" s="253">
        <f>ROUND(I107*H107,2)</f>
        <v>0</v>
      </c>
      <c r="K107" s="249" t="s">
        <v>28</v>
      </c>
      <c r="L107" s="254"/>
      <c r="M107" s="255" t="s">
        <v>28</v>
      </c>
      <c r="N107" s="256" t="s">
        <v>45</v>
      </c>
      <c r="O107" s="84"/>
      <c r="P107" s="221">
        <f>O107*H107</f>
        <v>0</v>
      </c>
      <c r="Q107" s="221">
        <v>0</v>
      </c>
      <c r="R107" s="221">
        <f>Q107*H107</f>
        <v>0</v>
      </c>
      <c r="S107" s="221">
        <v>0</v>
      </c>
      <c r="T107" s="222">
        <f>S107*H107</f>
        <v>0</v>
      </c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R107" s="223" t="s">
        <v>405</v>
      </c>
      <c r="AT107" s="223" t="s">
        <v>612</v>
      </c>
      <c r="AU107" s="223" t="s">
        <v>82</v>
      </c>
      <c r="AY107" s="17" t="s">
        <v>351</v>
      </c>
      <c r="BE107" s="224">
        <f>IF(N107="základní",J107,0)</f>
        <v>0</v>
      </c>
      <c r="BF107" s="224">
        <f>IF(N107="snížená",J107,0)</f>
        <v>0</v>
      </c>
      <c r="BG107" s="224">
        <f>IF(N107="zákl. přenesená",J107,0)</f>
        <v>0</v>
      </c>
      <c r="BH107" s="224">
        <f>IF(N107="sníž. přenesená",J107,0)</f>
        <v>0</v>
      </c>
      <c r="BI107" s="224">
        <f>IF(N107="nulová",J107,0)</f>
        <v>0</v>
      </c>
      <c r="BJ107" s="17" t="s">
        <v>82</v>
      </c>
      <c r="BK107" s="224">
        <f>ROUND(I107*H107,2)</f>
        <v>0</v>
      </c>
      <c r="BL107" s="17" t="s">
        <v>228</v>
      </c>
      <c r="BM107" s="223" t="s">
        <v>4257</v>
      </c>
    </row>
    <row r="108" spans="1:63" s="11" customFormat="1" ht="25.9" customHeight="1">
      <c r="A108" s="11"/>
      <c r="B108" s="198"/>
      <c r="C108" s="199"/>
      <c r="D108" s="200" t="s">
        <v>73</v>
      </c>
      <c r="E108" s="201" t="s">
        <v>4258</v>
      </c>
      <c r="F108" s="201" t="s">
        <v>4259</v>
      </c>
      <c r="G108" s="199"/>
      <c r="H108" s="199"/>
      <c r="I108" s="202"/>
      <c r="J108" s="203">
        <f>BK108</f>
        <v>0</v>
      </c>
      <c r="K108" s="199"/>
      <c r="L108" s="204"/>
      <c r="M108" s="205"/>
      <c r="N108" s="206"/>
      <c r="O108" s="206"/>
      <c r="P108" s="207">
        <f>SUM(P109:P118)</f>
        <v>0</v>
      </c>
      <c r="Q108" s="206"/>
      <c r="R108" s="207">
        <f>SUM(R109:R118)</f>
        <v>0</v>
      </c>
      <c r="S108" s="206"/>
      <c r="T108" s="208">
        <f>SUM(T109:T118)</f>
        <v>0</v>
      </c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R108" s="209" t="s">
        <v>228</v>
      </c>
      <c r="AT108" s="210" t="s">
        <v>73</v>
      </c>
      <c r="AU108" s="210" t="s">
        <v>74</v>
      </c>
      <c r="AY108" s="209" t="s">
        <v>351</v>
      </c>
      <c r="BK108" s="211">
        <f>SUM(BK109:BK118)</f>
        <v>0</v>
      </c>
    </row>
    <row r="109" spans="1:65" s="2" customFormat="1" ht="21.75" customHeight="1">
      <c r="A109" s="38"/>
      <c r="B109" s="39"/>
      <c r="C109" s="247" t="s">
        <v>477</v>
      </c>
      <c r="D109" s="247" t="s">
        <v>612</v>
      </c>
      <c r="E109" s="248" t="s">
        <v>4260</v>
      </c>
      <c r="F109" s="249" t="s">
        <v>4261</v>
      </c>
      <c r="G109" s="250" t="s">
        <v>534</v>
      </c>
      <c r="H109" s="251">
        <v>6</v>
      </c>
      <c r="I109" s="252"/>
      <c r="J109" s="253">
        <f>ROUND(I109*H109,2)</f>
        <v>0</v>
      </c>
      <c r="K109" s="249" t="s">
        <v>28</v>
      </c>
      <c r="L109" s="254"/>
      <c r="M109" s="255" t="s">
        <v>28</v>
      </c>
      <c r="N109" s="256" t="s">
        <v>45</v>
      </c>
      <c r="O109" s="84"/>
      <c r="P109" s="221">
        <f>O109*H109</f>
        <v>0</v>
      </c>
      <c r="Q109" s="221">
        <v>0</v>
      </c>
      <c r="R109" s="221">
        <f>Q109*H109</f>
        <v>0</v>
      </c>
      <c r="S109" s="221">
        <v>0</v>
      </c>
      <c r="T109" s="222">
        <f>S109*H109</f>
        <v>0</v>
      </c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R109" s="223" t="s">
        <v>405</v>
      </c>
      <c r="AT109" s="223" t="s">
        <v>612</v>
      </c>
      <c r="AU109" s="223" t="s">
        <v>82</v>
      </c>
      <c r="AY109" s="17" t="s">
        <v>351</v>
      </c>
      <c r="BE109" s="224">
        <f>IF(N109="základní",J109,0)</f>
        <v>0</v>
      </c>
      <c r="BF109" s="224">
        <f>IF(N109="snížená",J109,0)</f>
        <v>0</v>
      </c>
      <c r="BG109" s="224">
        <f>IF(N109="zákl. přenesená",J109,0)</f>
        <v>0</v>
      </c>
      <c r="BH109" s="224">
        <f>IF(N109="sníž. přenesená",J109,0)</f>
        <v>0</v>
      </c>
      <c r="BI109" s="224">
        <f>IF(N109="nulová",J109,0)</f>
        <v>0</v>
      </c>
      <c r="BJ109" s="17" t="s">
        <v>82</v>
      </c>
      <c r="BK109" s="224">
        <f>ROUND(I109*H109,2)</f>
        <v>0</v>
      </c>
      <c r="BL109" s="17" t="s">
        <v>228</v>
      </c>
      <c r="BM109" s="223" t="s">
        <v>4262</v>
      </c>
    </row>
    <row r="110" spans="1:65" s="2" customFormat="1" ht="33" customHeight="1">
      <c r="A110" s="38"/>
      <c r="B110" s="39"/>
      <c r="C110" s="247" t="s">
        <v>7</v>
      </c>
      <c r="D110" s="247" t="s">
        <v>612</v>
      </c>
      <c r="E110" s="248" t="s">
        <v>4263</v>
      </c>
      <c r="F110" s="249" t="s">
        <v>4264</v>
      </c>
      <c r="G110" s="250" t="s">
        <v>534</v>
      </c>
      <c r="H110" s="251">
        <v>6</v>
      </c>
      <c r="I110" s="252"/>
      <c r="J110" s="253">
        <f>ROUND(I110*H110,2)</f>
        <v>0</v>
      </c>
      <c r="K110" s="249" t="s">
        <v>28</v>
      </c>
      <c r="L110" s="254"/>
      <c r="M110" s="255" t="s">
        <v>28</v>
      </c>
      <c r="N110" s="256" t="s">
        <v>45</v>
      </c>
      <c r="O110" s="84"/>
      <c r="P110" s="221">
        <f>O110*H110</f>
        <v>0</v>
      </c>
      <c r="Q110" s="221">
        <v>0</v>
      </c>
      <c r="R110" s="221">
        <f>Q110*H110</f>
        <v>0</v>
      </c>
      <c r="S110" s="221">
        <v>0</v>
      </c>
      <c r="T110" s="222">
        <f>S110*H110</f>
        <v>0</v>
      </c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R110" s="223" t="s">
        <v>405</v>
      </c>
      <c r="AT110" s="223" t="s">
        <v>612</v>
      </c>
      <c r="AU110" s="223" t="s">
        <v>82</v>
      </c>
      <c r="AY110" s="17" t="s">
        <v>351</v>
      </c>
      <c r="BE110" s="224">
        <f>IF(N110="základní",J110,0)</f>
        <v>0</v>
      </c>
      <c r="BF110" s="224">
        <f>IF(N110="snížená",J110,0)</f>
        <v>0</v>
      </c>
      <c r="BG110" s="224">
        <f>IF(N110="zákl. přenesená",J110,0)</f>
        <v>0</v>
      </c>
      <c r="BH110" s="224">
        <f>IF(N110="sníž. přenesená",J110,0)</f>
        <v>0</v>
      </c>
      <c r="BI110" s="224">
        <f>IF(N110="nulová",J110,0)</f>
        <v>0</v>
      </c>
      <c r="BJ110" s="17" t="s">
        <v>82</v>
      </c>
      <c r="BK110" s="224">
        <f>ROUND(I110*H110,2)</f>
        <v>0</v>
      </c>
      <c r="BL110" s="17" t="s">
        <v>228</v>
      </c>
      <c r="BM110" s="223" t="s">
        <v>4265</v>
      </c>
    </row>
    <row r="111" spans="1:65" s="2" customFormat="1" ht="21.75" customHeight="1">
      <c r="A111" s="38"/>
      <c r="B111" s="39"/>
      <c r="C111" s="247" t="s">
        <v>501</v>
      </c>
      <c r="D111" s="247" t="s">
        <v>612</v>
      </c>
      <c r="E111" s="248" t="s">
        <v>4266</v>
      </c>
      <c r="F111" s="249" t="s">
        <v>4267</v>
      </c>
      <c r="G111" s="250" t="s">
        <v>534</v>
      </c>
      <c r="H111" s="251">
        <v>4</v>
      </c>
      <c r="I111" s="252"/>
      <c r="J111" s="253">
        <f>ROUND(I111*H111,2)</f>
        <v>0</v>
      </c>
      <c r="K111" s="249" t="s">
        <v>28</v>
      </c>
      <c r="L111" s="254"/>
      <c r="M111" s="255" t="s">
        <v>28</v>
      </c>
      <c r="N111" s="256" t="s">
        <v>45</v>
      </c>
      <c r="O111" s="84"/>
      <c r="P111" s="221">
        <f>O111*H111</f>
        <v>0</v>
      </c>
      <c r="Q111" s="221">
        <v>0</v>
      </c>
      <c r="R111" s="221">
        <f>Q111*H111</f>
        <v>0</v>
      </c>
      <c r="S111" s="221">
        <v>0</v>
      </c>
      <c r="T111" s="222">
        <f>S111*H111</f>
        <v>0</v>
      </c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R111" s="223" t="s">
        <v>405</v>
      </c>
      <c r="AT111" s="223" t="s">
        <v>612</v>
      </c>
      <c r="AU111" s="223" t="s">
        <v>82</v>
      </c>
      <c r="AY111" s="17" t="s">
        <v>351</v>
      </c>
      <c r="BE111" s="224">
        <f>IF(N111="základní",J111,0)</f>
        <v>0</v>
      </c>
      <c r="BF111" s="224">
        <f>IF(N111="snížená",J111,0)</f>
        <v>0</v>
      </c>
      <c r="BG111" s="224">
        <f>IF(N111="zákl. přenesená",J111,0)</f>
        <v>0</v>
      </c>
      <c r="BH111" s="224">
        <f>IF(N111="sníž. přenesená",J111,0)</f>
        <v>0</v>
      </c>
      <c r="BI111" s="224">
        <f>IF(N111="nulová",J111,0)</f>
        <v>0</v>
      </c>
      <c r="BJ111" s="17" t="s">
        <v>82</v>
      </c>
      <c r="BK111" s="224">
        <f>ROUND(I111*H111,2)</f>
        <v>0</v>
      </c>
      <c r="BL111" s="17" t="s">
        <v>228</v>
      </c>
      <c r="BM111" s="223" t="s">
        <v>4268</v>
      </c>
    </row>
    <row r="112" spans="1:65" s="2" customFormat="1" ht="33" customHeight="1">
      <c r="A112" s="38"/>
      <c r="B112" s="39"/>
      <c r="C112" s="247" t="s">
        <v>507</v>
      </c>
      <c r="D112" s="247" t="s">
        <v>612</v>
      </c>
      <c r="E112" s="248" t="s">
        <v>4269</v>
      </c>
      <c r="F112" s="249" t="s">
        <v>4270</v>
      </c>
      <c r="G112" s="250" t="s">
        <v>534</v>
      </c>
      <c r="H112" s="251">
        <v>4</v>
      </c>
      <c r="I112" s="252"/>
      <c r="J112" s="253">
        <f>ROUND(I112*H112,2)</f>
        <v>0</v>
      </c>
      <c r="K112" s="249" t="s">
        <v>28</v>
      </c>
      <c r="L112" s="254"/>
      <c r="M112" s="255" t="s">
        <v>28</v>
      </c>
      <c r="N112" s="256" t="s">
        <v>45</v>
      </c>
      <c r="O112" s="84"/>
      <c r="P112" s="221">
        <f>O112*H112</f>
        <v>0</v>
      </c>
      <c r="Q112" s="221">
        <v>0</v>
      </c>
      <c r="R112" s="221">
        <f>Q112*H112</f>
        <v>0</v>
      </c>
      <c r="S112" s="221">
        <v>0</v>
      </c>
      <c r="T112" s="222">
        <f>S112*H112</f>
        <v>0</v>
      </c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R112" s="223" t="s">
        <v>405</v>
      </c>
      <c r="AT112" s="223" t="s">
        <v>612</v>
      </c>
      <c r="AU112" s="223" t="s">
        <v>82</v>
      </c>
      <c r="AY112" s="17" t="s">
        <v>351</v>
      </c>
      <c r="BE112" s="224">
        <f>IF(N112="základní",J112,0)</f>
        <v>0</v>
      </c>
      <c r="BF112" s="224">
        <f>IF(N112="snížená",J112,0)</f>
        <v>0</v>
      </c>
      <c r="BG112" s="224">
        <f>IF(N112="zákl. přenesená",J112,0)</f>
        <v>0</v>
      </c>
      <c r="BH112" s="224">
        <f>IF(N112="sníž. přenesená",J112,0)</f>
        <v>0</v>
      </c>
      <c r="BI112" s="224">
        <f>IF(N112="nulová",J112,0)</f>
        <v>0</v>
      </c>
      <c r="BJ112" s="17" t="s">
        <v>82</v>
      </c>
      <c r="BK112" s="224">
        <f>ROUND(I112*H112,2)</f>
        <v>0</v>
      </c>
      <c r="BL112" s="17" t="s">
        <v>228</v>
      </c>
      <c r="BM112" s="223" t="s">
        <v>4271</v>
      </c>
    </row>
    <row r="113" spans="1:65" s="2" customFormat="1" ht="33" customHeight="1">
      <c r="A113" s="38"/>
      <c r="B113" s="39"/>
      <c r="C113" s="247" t="s">
        <v>513</v>
      </c>
      <c r="D113" s="247" t="s">
        <v>612</v>
      </c>
      <c r="E113" s="248" t="s">
        <v>4272</v>
      </c>
      <c r="F113" s="249" t="s">
        <v>4273</v>
      </c>
      <c r="G113" s="250" t="s">
        <v>534</v>
      </c>
      <c r="H113" s="251">
        <v>8</v>
      </c>
      <c r="I113" s="252"/>
      <c r="J113" s="253">
        <f>ROUND(I113*H113,2)</f>
        <v>0</v>
      </c>
      <c r="K113" s="249" t="s">
        <v>28</v>
      </c>
      <c r="L113" s="254"/>
      <c r="M113" s="255" t="s">
        <v>28</v>
      </c>
      <c r="N113" s="256" t="s">
        <v>45</v>
      </c>
      <c r="O113" s="84"/>
      <c r="P113" s="221">
        <f>O113*H113</f>
        <v>0</v>
      </c>
      <c r="Q113" s="221">
        <v>0</v>
      </c>
      <c r="R113" s="221">
        <f>Q113*H113</f>
        <v>0</v>
      </c>
      <c r="S113" s="221">
        <v>0</v>
      </c>
      <c r="T113" s="222">
        <f>S113*H113</f>
        <v>0</v>
      </c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R113" s="223" t="s">
        <v>405</v>
      </c>
      <c r="AT113" s="223" t="s">
        <v>612</v>
      </c>
      <c r="AU113" s="223" t="s">
        <v>82</v>
      </c>
      <c r="AY113" s="17" t="s">
        <v>351</v>
      </c>
      <c r="BE113" s="224">
        <f>IF(N113="základní",J113,0)</f>
        <v>0</v>
      </c>
      <c r="BF113" s="224">
        <f>IF(N113="snížená",J113,0)</f>
        <v>0</v>
      </c>
      <c r="BG113" s="224">
        <f>IF(N113="zákl. přenesená",J113,0)</f>
        <v>0</v>
      </c>
      <c r="BH113" s="224">
        <f>IF(N113="sníž. přenesená",J113,0)</f>
        <v>0</v>
      </c>
      <c r="BI113" s="224">
        <f>IF(N113="nulová",J113,0)</f>
        <v>0</v>
      </c>
      <c r="BJ113" s="17" t="s">
        <v>82</v>
      </c>
      <c r="BK113" s="224">
        <f>ROUND(I113*H113,2)</f>
        <v>0</v>
      </c>
      <c r="BL113" s="17" t="s">
        <v>228</v>
      </c>
      <c r="BM113" s="223" t="s">
        <v>4274</v>
      </c>
    </row>
    <row r="114" spans="1:65" s="2" customFormat="1" ht="33" customHeight="1">
      <c r="A114" s="38"/>
      <c r="B114" s="39"/>
      <c r="C114" s="247" t="s">
        <v>519</v>
      </c>
      <c r="D114" s="247" t="s">
        <v>612</v>
      </c>
      <c r="E114" s="248" t="s">
        <v>4275</v>
      </c>
      <c r="F114" s="249" t="s">
        <v>4276</v>
      </c>
      <c r="G114" s="250" t="s">
        <v>534</v>
      </c>
      <c r="H114" s="251">
        <v>13</v>
      </c>
      <c r="I114" s="252"/>
      <c r="J114" s="253">
        <f>ROUND(I114*H114,2)</f>
        <v>0</v>
      </c>
      <c r="K114" s="249" t="s">
        <v>28</v>
      </c>
      <c r="L114" s="254"/>
      <c r="M114" s="255" t="s">
        <v>28</v>
      </c>
      <c r="N114" s="256" t="s">
        <v>45</v>
      </c>
      <c r="O114" s="84"/>
      <c r="P114" s="221">
        <f>O114*H114</f>
        <v>0</v>
      </c>
      <c r="Q114" s="221">
        <v>0</v>
      </c>
      <c r="R114" s="221">
        <f>Q114*H114</f>
        <v>0</v>
      </c>
      <c r="S114" s="221">
        <v>0</v>
      </c>
      <c r="T114" s="222">
        <f>S114*H114</f>
        <v>0</v>
      </c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R114" s="223" t="s">
        <v>405</v>
      </c>
      <c r="AT114" s="223" t="s">
        <v>612</v>
      </c>
      <c r="AU114" s="223" t="s">
        <v>82</v>
      </c>
      <c r="AY114" s="17" t="s">
        <v>351</v>
      </c>
      <c r="BE114" s="224">
        <f>IF(N114="základní",J114,0)</f>
        <v>0</v>
      </c>
      <c r="BF114" s="224">
        <f>IF(N114="snížená",J114,0)</f>
        <v>0</v>
      </c>
      <c r="BG114" s="224">
        <f>IF(N114="zákl. přenesená",J114,0)</f>
        <v>0</v>
      </c>
      <c r="BH114" s="224">
        <f>IF(N114="sníž. přenesená",J114,0)</f>
        <v>0</v>
      </c>
      <c r="BI114" s="224">
        <f>IF(N114="nulová",J114,0)</f>
        <v>0</v>
      </c>
      <c r="BJ114" s="17" t="s">
        <v>82</v>
      </c>
      <c r="BK114" s="224">
        <f>ROUND(I114*H114,2)</f>
        <v>0</v>
      </c>
      <c r="BL114" s="17" t="s">
        <v>228</v>
      </c>
      <c r="BM114" s="223" t="s">
        <v>4277</v>
      </c>
    </row>
    <row r="115" spans="1:65" s="2" customFormat="1" ht="21.75" customHeight="1">
      <c r="A115" s="38"/>
      <c r="B115" s="39"/>
      <c r="C115" s="247" t="s">
        <v>525</v>
      </c>
      <c r="D115" s="247" t="s">
        <v>612</v>
      </c>
      <c r="E115" s="248" t="s">
        <v>4278</v>
      </c>
      <c r="F115" s="249" t="s">
        <v>4279</v>
      </c>
      <c r="G115" s="250" t="s">
        <v>534</v>
      </c>
      <c r="H115" s="251">
        <v>8</v>
      </c>
      <c r="I115" s="252"/>
      <c r="J115" s="253">
        <f>ROUND(I115*H115,2)</f>
        <v>0</v>
      </c>
      <c r="K115" s="249" t="s">
        <v>28</v>
      </c>
      <c r="L115" s="254"/>
      <c r="M115" s="255" t="s">
        <v>28</v>
      </c>
      <c r="N115" s="256" t="s">
        <v>45</v>
      </c>
      <c r="O115" s="84"/>
      <c r="P115" s="221">
        <f>O115*H115</f>
        <v>0</v>
      </c>
      <c r="Q115" s="221">
        <v>0</v>
      </c>
      <c r="R115" s="221">
        <f>Q115*H115</f>
        <v>0</v>
      </c>
      <c r="S115" s="221">
        <v>0</v>
      </c>
      <c r="T115" s="222">
        <f>S115*H115</f>
        <v>0</v>
      </c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R115" s="223" t="s">
        <v>405</v>
      </c>
      <c r="AT115" s="223" t="s">
        <v>612</v>
      </c>
      <c r="AU115" s="223" t="s">
        <v>82</v>
      </c>
      <c r="AY115" s="17" t="s">
        <v>351</v>
      </c>
      <c r="BE115" s="224">
        <f>IF(N115="základní",J115,0)</f>
        <v>0</v>
      </c>
      <c r="BF115" s="224">
        <f>IF(N115="snížená",J115,0)</f>
        <v>0</v>
      </c>
      <c r="BG115" s="224">
        <f>IF(N115="zákl. přenesená",J115,0)</f>
        <v>0</v>
      </c>
      <c r="BH115" s="224">
        <f>IF(N115="sníž. přenesená",J115,0)</f>
        <v>0</v>
      </c>
      <c r="BI115" s="224">
        <f>IF(N115="nulová",J115,0)</f>
        <v>0</v>
      </c>
      <c r="BJ115" s="17" t="s">
        <v>82</v>
      </c>
      <c r="BK115" s="224">
        <f>ROUND(I115*H115,2)</f>
        <v>0</v>
      </c>
      <c r="BL115" s="17" t="s">
        <v>228</v>
      </c>
      <c r="BM115" s="223" t="s">
        <v>4280</v>
      </c>
    </row>
    <row r="116" spans="1:65" s="2" customFormat="1" ht="21.75" customHeight="1">
      <c r="A116" s="38"/>
      <c r="B116" s="39"/>
      <c r="C116" s="247" t="s">
        <v>531</v>
      </c>
      <c r="D116" s="247" t="s">
        <v>612</v>
      </c>
      <c r="E116" s="248" t="s">
        <v>4281</v>
      </c>
      <c r="F116" s="249" t="s">
        <v>4282</v>
      </c>
      <c r="G116" s="250" t="s">
        <v>534</v>
      </c>
      <c r="H116" s="251">
        <v>4</v>
      </c>
      <c r="I116" s="252"/>
      <c r="J116" s="253">
        <f>ROUND(I116*H116,2)</f>
        <v>0</v>
      </c>
      <c r="K116" s="249" t="s">
        <v>28</v>
      </c>
      <c r="L116" s="254"/>
      <c r="M116" s="255" t="s">
        <v>28</v>
      </c>
      <c r="N116" s="256" t="s">
        <v>45</v>
      </c>
      <c r="O116" s="84"/>
      <c r="P116" s="221">
        <f>O116*H116</f>
        <v>0</v>
      </c>
      <c r="Q116" s="221">
        <v>0</v>
      </c>
      <c r="R116" s="221">
        <f>Q116*H116</f>
        <v>0</v>
      </c>
      <c r="S116" s="221">
        <v>0</v>
      </c>
      <c r="T116" s="222">
        <f>S116*H116</f>
        <v>0</v>
      </c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R116" s="223" t="s">
        <v>405</v>
      </c>
      <c r="AT116" s="223" t="s">
        <v>612</v>
      </c>
      <c r="AU116" s="223" t="s">
        <v>82</v>
      </c>
      <c r="AY116" s="17" t="s">
        <v>351</v>
      </c>
      <c r="BE116" s="224">
        <f>IF(N116="základní",J116,0)</f>
        <v>0</v>
      </c>
      <c r="BF116" s="224">
        <f>IF(N116="snížená",J116,0)</f>
        <v>0</v>
      </c>
      <c r="BG116" s="224">
        <f>IF(N116="zákl. přenesená",J116,0)</f>
        <v>0</v>
      </c>
      <c r="BH116" s="224">
        <f>IF(N116="sníž. přenesená",J116,0)</f>
        <v>0</v>
      </c>
      <c r="BI116" s="224">
        <f>IF(N116="nulová",J116,0)</f>
        <v>0</v>
      </c>
      <c r="BJ116" s="17" t="s">
        <v>82</v>
      </c>
      <c r="BK116" s="224">
        <f>ROUND(I116*H116,2)</f>
        <v>0</v>
      </c>
      <c r="BL116" s="17" t="s">
        <v>228</v>
      </c>
      <c r="BM116" s="223" t="s">
        <v>4283</v>
      </c>
    </row>
    <row r="117" spans="1:65" s="2" customFormat="1" ht="21.75" customHeight="1">
      <c r="A117" s="38"/>
      <c r="B117" s="39"/>
      <c r="C117" s="247" t="s">
        <v>537</v>
      </c>
      <c r="D117" s="247" t="s">
        <v>612</v>
      </c>
      <c r="E117" s="248" t="s">
        <v>4284</v>
      </c>
      <c r="F117" s="249" t="s">
        <v>4285</v>
      </c>
      <c r="G117" s="250" t="s">
        <v>534</v>
      </c>
      <c r="H117" s="251">
        <v>6</v>
      </c>
      <c r="I117" s="252"/>
      <c r="J117" s="253">
        <f>ROUND(I117*H117,2)</f>
        <v>0</v>
      </c>
      <c r="K117" s="249" t="s">
        <v>28</v>
      </c>
      <c r="L117" s="254"/>
      <c r="M117" s="255" t="s">
        <v>28</v>
      </c>
      <c r="N117" s="256" t="s">
        <v>45</v>
      </c>
      <c r="O117" s="84"/>
      <c r="P117" s="221">
        <f>O117*H117</f>
        <v>0</v>
      </c>
      <c r="Q117" s="221">
        <v>0</v>
      </c>
      <c r="R117" s="221">
        <f>Q117*H117</f>
        <v>0</v>
      </c>
      <c r="S117" s="221">
        <v>0</v>
      </c>
      <c r="T117" s="222">
        <f>S117*H117</f>
        <v>0</v>
      </c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R117" s="223" t="s">
        <v>405</v>
      </c>
      <c r="AT117" s="223" t="s">
        <v>612</v>
      </c>
      <c r="AU117" s="223" t="s">
        <v>82</v>
      </c>
      <c r="AY117" s="17" t="s">
        <v>351</v>
      </c>
      <c r="BE117" s="224">
        <f>IF(N117="základní",J117,0)</f>
        <v>0</v>
      </c>
      <c r="BF117" s="224">
        <f>IF(N117="snížená",J117,0)</f>
        <v>0</v>
      </c>
      <c r="BG117" s="224">
        <f>IF(N117="zákl. přenesená",J117,0)</f>
        <v>0</v>
      </c>
      <c r="BH117" s="224">
        <f>IF(N117="sníž. přenesená",J117,0)</f>
        <v>0</v>
      </c>
      <c r="BI117" s="224">
        <f>IF(N117="nulová",J117,0)</f>
        <v>0</v>
      </c>
      <c r="BJ117" s="17" t="s">
        <v>82</v>
      </c>
      <c r="BK117" s="224">
        <f>ROUND(I117*H117,2)</f>
        <v>0</v>
      </c>
      <c r="BL117" s="17" t="s">
        <v>228</v>
      </c>
      <c r="BM117" s="223" t="s">
        <v>4286</v>
      </c>
    </row>
    <row r="118" spans="1:65" s="2" customFormat="1" ht="21.75" customHeight="1">
      <c r="A118" s="38"/>
      <c r="B118" s="39"/>
      <c r="C118" s="247" t="s">
        <v>547</v>
      </c>
      <c r="D118" s="247" t="s">
        <v>612</v>
      </c>
      <c r="E118" s="248" t="s">
        <v>4287</v>
      </c>
      <c r="F118" s="249" t="s">
        <v>4288</v>
      </c>
      <c r="G118" s="250" t="s">
        <v>534</v>
      </c>
      <c r="H118" s="251">
        <v>4</v>
      </c>
      <c r="I118" s="252"/>
      <c r="J118" s="253">
        <f>ROUND(I118*H118,2)</f>
        <v>0</v>
      </c>
      <c r="K118" s="249" t="s">
        <v>28</v>
      </c>
      <c r="L118" s="254"/>
      <c r="M118" s="255" t="s">
        <v>28</v>
      </c>
      <c r="N118" s="256" t="s">
        <v>45</v>
      </c>
      <c r="O118" s="84"/>
      <c r="P118" s="221">
        <f>O118*H118</f>
        <v>0</v>
      </c>
      <c r="Q118" s="221">
        <v>0</v>
      </c>
      <c r="R118" s="221">
        <f>Q118*H118</f>
        <v>0</v>
      </c>
      <c r="S118" s="221">
        <v>0</v>
      </c>
      <c r="T118" s="222">
        <f>S118*H118</f>
        <v>0</v>
      </c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R118" s="223" t="s">
        <v>405</v>
      </c>
      <c r="AT118" s="223" t="s">
        <v>612</v>
      </c>
      <c r="AU118" s="223" t="s">
        <v>82</v>
      </c>
      <c r="AY118" s="17" t="s">
        <v>351</v>
      </c>
      <c r="BE118" s="224">
        <f>IF(N118="základní",J118,0)</f>
        <v>0</v>
      </c>
      <c r="BF118" s="224">
        <f>IF(N118="snížená",J118,0)</f>
        <v>0</v>
      </c>
      <c r="BG118" s="224">
        <f>IF(N118="zákl. přenesená",J118,0)</f>
        <v>0</v>
      </c>
      <c r="BH118" s="224">
        <f>IF(N118="sníž. přenesená",J118,0)</f>
        <v>0</v>
      </c>
      <c r="BI118" s="224">
        <f>IF(N118="nulová",J118,0)</f>
        <v>0</v>
      </c>
      <c r="BJ118" s="17" t="s">
        <v>82</v>
      </c>
      <c r="BK118" s="224">
        <f>ROUND(I118*H118,2)</f>
        <v>0</v>
      </c>
      <c r="BL118" s="17" t="s">
        <v>228</v>
      </c>
      <c r="BM118" s="223" t="s">
        <v>4289</v>
      </c>
    </row>
    <row r="119" spans="1:63" s="11" customFormat="1" ht="25.9" customHeight="1">
      <c r="A119" s="11"/>
      <c r="B119" s="198"/>
      <c r="C119" s="199"/>
      <c r="D119" s="200" t="s">
        <v>73</v>
      </c>
      <c r="E119" s="201" t="s">
        <v>4290</v>
      </c>
      <c r="F119" s="201" t="s">
        <v>4291</v>
      </c>
      <c r="G119" s="199"/>
      <c r="H119" s="199"/>
      <c r="I119" s="202"/>
      <c r="J119" s="203">
        <f>BK119</f>
        <v>0</v>
      </c>
      <c r="K119" s="199"/>
      <c r="L119" s="204"/>
      <c r="M119" s="205"/>
      <c r="N119" s="206"/>
      <c r="O119" s="206"/>
      <c r="P119" s="207">
        <f>SUM(P120:P129)</f>
        <v>0</v>
      </c>
      <c r="Q119" s="206"/>
      <c r="R119" s="207">
        <f>SUM(R120:R129)</f>
        <v>0</v>
      </c>
      <c r="S119" s="206"/>
      <c r="T119" s="208">
        <f>SUM(T120:T129)</f>
        <v>0</v>
      </c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R119" s="209" t="s">
        <v>228</v>
      </c>
      <c r="AT119" s="210" t="s">
        <v>73</v>
      </c>
      <c r="AU119" s="210" t="s">
        <v>74</v>
      </c>
      <c r="AY119" s="209" t="s">
        <v>351</v>
      </c>
      <c r="BK119" s="211">
        <f>SUM(BK120:BK129)</f>
        <v>0</v>
      </c>
    </row>
    <row r="120" spans="1:65" s="2" customFormat="1" ht="16.5" customHeight="1">
      <c r="A120" s="38"/>
      <c r="B120" s="39"/>
      <c r="C120" s="247" t="s">
        <v>557</v>
      </c>
      <c r="D120" s="247" t="s">
        <v>612</v>
      </c>
      <c r="E120" s="248" t="s">
        <v>4292</v>
      </c>
      <c r="F120" s="249" t="s">
        <v>4293</v>
      </c>
      <c r="G120" s="250" t="s">
        <v>612</v>
      </c>
      <c r="H120" s="251">
        <v>784</v>
      </c>
      <c r="I120" s="252"/>
      <c r="J120" s="253">
        <f>ROUND(I120*H120,2)</f>
        <v>0</v>
      </c>
      <c r="K120" s="249" t="s">
        <v>4214</v>
      </c>
      <c r="L120" s="254"/>
      <c r="M120" s="255" t="s">
        <v>28</v>
      </c>
      <c r="N120" s="256" t="s">
        <v>45</v>
      </c>
      <c r="O120" s="84"/>
      <c r="P120" s="221">
        <f>O120*H120</f>
        <v>0</v>
      </c>
      <c r="Q120" s="221">
        <v>0</v>
      </c>
      <c r="R120" s="221">
        <f>Q120*H120</f>
        <v>0</v>
      </c>
      <c r="S120" s="221">
        <v>0</v>
      </c>
      <c r="T120" s="222">
        <f>S120*H120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R120" s="223" t="s">
        <v>405</v>
      </c>
      <c r="AT120" s="223" t="s">
        <v>612</v>
      </c>
      <c r="AU120" s="223" t="s">
        <v>82</v>
      </c>
      <c r="AY120" s="17" t="s">
        <v>351</v>
      </c>
      <c r="BE120" s="224">
        <f>IF(N120="základní",J120,0)</f>
        <v>0</v>
      </c>
      <c r="BF120" s="224">
        <f>IF(N120="snížená",J120,0)</f>
        <v>0</v>
      </c>
      <c r="BG120" s="224">
        <f>IF(N120="zákl. přenesená",J120,0)</f>
        <v>0</v>
      </c>
      <c r="BH120" s="224">
        <f>IF(N120="sníž. přenesená",J120,0)</f>
        <v>0</v>
      </c>
      <c r="BI120" s="224">
        <f>IF(N120="nulová",J120,0)</f>
        <v>0</v>
      </c>
      <c r="BJ120" s="17" t="s">
        <v>82</v>
      </c>
      <c r="BK120" s="224">
        <f>ROUND(I120*H120,2)</f>
        <v>0</v>
      </c>
      <c r="BL120" s="17" t="s">
        <v>228</v>
      </c>
      <c r="BM120" s="223" t="s">
        <v>4294</v>
      </c>
    </row>
    <row r="121" spans="1:65" s="2" customFormat="1" ht="16.5" customHeight="1">
      <c r="A121" s="38"/>
      <c r="B121" s="39"/>
      <c r="C121" s="247" t="s">
        <v>562</v>
      </c>
      <c r="D121" s="247" t="s">
        <v>612</v>
      </c>
      <c r="E121" s="248" t="s">
        <v>4295</v>
      </c>
      <c r="F121" s="249" t="s">
        <v>4296</v>
      </c>
      <c r="G121" s="250" t="s">
        <v>612</v>
      </c>
      <c r="H121" s="251">
        <v>1063</v>
      </c>
      <c r="I121" s="252"/>
      <c r="J121" s="253">
        <f>ROUND(I121*H121,2)</f>
        <v>0</v>
      </c>
      <c r="K121" s="249" t="s">
        <v>4214</v>
      </c>
      <c r="L121" s="254"/>
      <c r="M121" s="255" t="s">
        <v>28</v>
      </c>
      <c r="N121" s="256" t="s">
        <v>45</v>
      </c>
      <c r="O121" s="84"/>
      <c r="P121" s="221">
        <f>O121*H121</f>
        <v>0</v>
      </c>
      <c r="Q121" s="221">
        <v>0</v>
      </c>
      <c r="R121" s="221">
        <f>Q121*H121</f>
        <v>0</v>
      </c>
      <c r="S121" s="221">
        <v>0</v>
      </c>
      <c r="T121" s="222">
        <f>S121*H121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R121" s="223" t="s">
        <v>405</v>
      </c>
      <c r="AT121" s="223" t="s">
        <v>612</v>
      </c>
      <c r="AU121" s="223" t="s">
        <v>82</v>
      </c>
      <c r="AY121" s="17" t="s">
        <v>351</v>
      </c>
      <c r="BE121" s="224">
        <f>IF(N121="základní",J121,0)</f>
        <v>0</v>
      </c>
      <c r="BF121" s="224">
        <f>IF(N121="snížená",J121,0)</f>
        <v>0</v>
      </c>
      <c r="BG121" s="224">
        <f>IF(N121="zákl. přenesená",J121,0)</f>
        <v>0</v>
      </c>
      <c r="BH121" s="224">
        <f>IF(N121="sníž. přenesená",J121,0)</f>
        <v>0</v>
      </c>
      <c r="BI121" s="224">
        <f>IF(N121="nulová",J121,0)</f>
        <v>0</v>
      </c>
      <c r="BJ121" s="17" t="s">
        <v>82</v>
      </c>
      <c r="BK121" s="224">
        <f>ROUND(I121*H121,2)</f>
        <v>0</v>
      </c>
      <c r="BL121" s="17" t="s">
        <v>228</v>
      </c>
      <c r="BM121" s="223" t="s">
        <v>4297</v>
      </c>
    </row>
    <row r="122" spans="1:65" s="2" customFormat="1" ht="16.5" customHeight="1">
      <c r="A122" s="38"/>
      <c r="B122" s="39"/>
      <c r="C122" s="247" t="s">
        <v>567</v>
      </c>
      <c r="D122" s="247" t="s">
        <v>612</v>
      </c>
      <c r="E122" s="248" t="s">
        <v>4298</v>
      </c>
      <c r="F122" s="249" t="s">
        <v>4299</v>
      </c>
      <c r="G122" s="250" t="s">
        <v>612</v>
      </c>
      <c r="H122" s="251">
        <v>100</v>
      </c>
      <c r="I122" s="252"/>
      <c r="J122" s="253">
        <f>ROUND(I122*H122,2)</f>
        <v>0</v>
      </c>
      <c r="K122" s="249" t="s">
        <v>4214</v>
      </c>
      <c r="L122" s="254"/>
      <c r="M122" s="255" t="s">
        <v>28</v>
      </c>
      <c r="N122" s="256" t="s">
        <v>45</v>
      </c>
      <c r="O122" s="84"/>
      <c r="P122" s="221">
        <f>O122*H122</f>
        <v>0</v>
      </c>
      <c r="Q122" s="221">
        <v>0</v>
      </c>
      <c r="R122" s="221">
        <f>Q122*H122</f>
        <v>0</v>
      </c>
      <c r="S122" s="221">
        <v>0</v>
      </c>
      <c r="T122" s="222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23" t="s">
        <v>405</v>
      </c>
      <c r="AT122" s="223" t="s">
        <v>612</v>
      </c>
      <c r="AU122" s="223" t="s">
        <v>82</v>
      </c>
      <c r="AY122" s="17" t="s">
        <v>351</v>
      </c>
      <c r="BE122" s="224">
        <f>IF(N122="základní",J122,0)</f>
        <v>0</v>
      </c>
      <c r="BF122" s="224">
        <f>IF(N122="snížená",J122,0)</f>
        <v>0</v>
      </c>
      <c r="BG122" s="224">
        <f>IF(N122="zákl. přenesená",J122,0)</f>
        <v>0</v>
      </c>
      <c r="BH122" s="224">
        <f>IF(N122="sníž. přenesená",J122,0)</f>
        <v>0</v>
      </c>
      <c r="BI122" s="224">
        <f>IF(N122="nulová",J122,0)</f>
        <v>0</v>
      </c>
      <c r="BJ122" s="17" t="s">
        <v>82</v>
      </c>
      <c r="BK122" s="224">
        <f>ROUND(I122*H122,2)</f>
        <v>0</v>
      </c>
      <c r="BL122" s="17" t="s">
        <v>228</v>
      </c>
      <c r="BM122" s="223" t="s">
        <v>4300</v>
      </c>
    </row>
    <row r="123" spans="1:65" s="2" customFormat="1" ht="16.5" customHeight="1">
      <c r="A123" s="38"/>
      <c r="B123" s="39"/>
      <c r="C123" s="247" t="s">
        <v>578</v>
      </c>
      <c r="D123" s="247" t="s">
        <v>612</v>
      </c>
      <c r="E123" s="248" t="s">
        <v>4301</v>
      </c>
      <c r="F123" s="249" t="s">
        <v>4302</v>
      </c>
      <c r="G123" s="250" t="s">
        <v>612</v>
      </c>
      <c r="H123" s="251">
        <v>28</v>
      </c>
      <c r="I123" s="252"/>
      <c r="J123" s="253">
        <f>ROUND(I123*H123,2)</f>
        <v>0</v>
      </c>
      <c r="K123" s="249" t="s">
        <v>4214</v>
      </c>
      <c r="L123" s="254"/>
      <c r="M123" s="255" t="s">
        <v>28</v>
      </c>
      <c r="N123" s="256" t="s">
        <v>45</v>
      </c>
      <c r="O123" s="84"/>
      <c r="P123" s="221">
        <f>O123*H123</f>
        <v>0</v>
      </c>
      <c r="Q123" s="221">
        <v>0</v>
      </c>
      <c r="R123" s="221">
        <f>Q123*H123</f>
        <v>0</v>
      </c>
      <c r="S123" s="221">
        <v>0</v>
      </c>
      <c r="T123" s="222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23" t="s">
        <v>405</v>
      </c>
      <c r="AT123" s="223" t="s">
        <v>612</v>
      </c>
      <c r="AU123" s="223" t="s">
        <v>82</v>
      </c>
      <c r="AY123" s="17" t="s">
        <v>351</v>
      </c>
      <c r="BE123" s="224">
        <f>IF(N123="základní",J123,0)</f>
        <v>0</v>
      </c>
      <c r="BF123" s="224">
        <f>IF(N123="snížená",J123,0)</f>
        <v>0</v>
      </c>
      <c r="BG123" s="224">
        <f>IF(N123="zákl. přenesená",J123,0)</f>
        <v>0</v>
      </c>
      <c r="BH123" s="224">
        <f>IF(N123="sníž. přenesená",J123,0)</f>
        <v>0</v>
      </c>
      <c r="BI123" s="224">
        <f>IF(N123="nulová",J123,0)</f>
        <v>0</v>
      </c>
      <c r="BJ123" s="17" t="s">
        <v>82</v>
      </c>
      <c r="BK123" s="224">
        <f>ROUND(I123*H123,2)</f>
        <v>0</v>
      </c>
      <c r="BL123" s="17" t="s">
        <v>228</v>
      </c>
      <c r="BM123" s="223" t="s">
        <v>4303</v>
      </c>
    </row>
    <row r="124" spans="1:65" s="2" customFormat="1" ht="16.5" customHeight="1">
      <c r="A124" s="38"/>
      <c r="B124" s="39"/>
      <c r="C124" s="247" t="s">
        <v>588</v>
      </c>
      <c r="D124" s="247" t="s">
        <v>612</v>
      </c>
      <c r="E124" s="248" t="s">
        <v>4304</v>
      </c>
      <c r="F124" s="249" t="s">
        <v>4305</v>
      </c>
      <c r="G124" s="250" t="s">
        <v>612</v>
      </c>
      <c r="H124" s="251">
        <v>25</v>
      </c>
      <c r="I124" s="252"/>
      <c r="J124" s="253">
        <f>ROUND(I124*H124,2)</f>
        <v>0</v>
      </c>
      <c r="K124" s="249" t="s">
        <v>4214</v>
      </c>
      <c r="L124" s="254"/>
      <c r="M124" s="255" t="s">
        <v>28</v>
      </c>
      <c r="N124" s="256" t="s">
        <v>45</v>
      </c>
      <c r="O124" s="84"/>
      <c r="P124" s="221">
        <f>O124*H124</f>
        <v>0</v>
      </c>
      <c r="Q124" s="221">
        <v>0</v>
      </c>
      <c r="R124" s="221">
        <f>Q124*H124</f>
        <v>0</v>
      </c>
      <c r="S124" s="221">
        <v>0</v>
      </c>
      <c r="T124" s="222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23" t="s">
        <v>405</v>
      </c>
      <c r="AT124" s="223" t="s">
        <v>612</v>
      </c>
      <c r="AU124" s="223" t="s">
        <v>82</v>
      </c>
      <c r="AY124" s="17" t="s">
        <v>351</v>
      </c>
      <c r="BE124" s="224">
        <f>IF(N124="základní",J124,0)</f>
        <v>0</v>
      </c>
      <c r="BF124" s="224">
        <f>IF(N124="snížená",J124,0)</f>
        <v>0</v>
      </c>
      <c r="BG124" s="224">
        <f>IF(N124="zákl. přenesená",J124,0)</f>
        <v>0</v>
      </c>
      <c r="BH124" s="224">
        <f>IF(N124="sníž. přenesená",J124,0)</f>
        <v>0</v>
      </c>
      <c r="BI124" s="224">
        <f>IF(N124="nulová",J124,0)</f>
        <v>0</v>
      </c>
      <c r="BJ124" s="17" t="s">
        <v>82</v>
      </c>
      <c r="BK124" s="224">
        <f>ROUND(I124*H124,2)</f>
        <v>0</v>
      </c>
      <c r="BL124" s="17" t="s">
        <v>228</v>
      </c>
      <c r="BM124" s="223" t="s">
        <v>4306</v>
      </c>
    </row>
    <row r="125" spans="1:65" s="2" customFormat="1" ht="16.5" customHeight="1">
      <c r="A125" s="38"/>
      <c r="B125" s="39"/>
      <c r="C125" s="247" t="s">
        <v>594</v>
      </c>
      <c r="D125" s="247" t="s">
        <v>612</v>
      </c>
      <c r="E125" s="248" t="s">
        <v>4307</v>
      </c>
      <c r="F125" s="249" t="s">
        <v>4308</v>
      </c>
      <c r="G125" s="250" t="s">
        <v>612</v>
      </c>
      <c r="H125" s="251">
        <v>6</v>
      </c>
      <c r="I125" s="252"/>
      <c r="J125" s="253">
        <f>ROUND(I125*H125,2)</f>
        <v>0</v>
      </c>
      <c r="K125" s="249" t="s">
        <v>4214</v>
      </c>
      <c r="L125" s="254"/>
      <c r="M125" s="255" t="s">
        <v>28</v>
      </c>
      <c r="N125" s="256" t="s">
        <v>45</v>
      </c>
      <c r="O125" s="84"/>
      <c r="P125" s="221">
        <f>O125*H125</f>
        <v>0</v>
      </c>
      <c r="Q125" s="221">
        <v>0</v>
      </c>
      <c r="R125" s="221">
        <f>Q125*H125</f>
        <v>0</v>
      </c>
      <c r="S125" s="221">
        <v>0</v>
      </c>
      <c r="T125" s="222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23" t="s">
        <v>405</v>
      </c>
      <c r="AT125" s="223" t="s">
        <v>612</v>
      </c>
      <c r="AU125" s="223" t="s">
        <v>82</v>
      </c>
      <c r="AY125" s="17" t="s">
        <v>351</v>
      </c>
      <c r="BE125" s="224">
        <f>IF(N125="základní",J125,0)</f>
        <v>0</v>
      </c>
      <c r="BF125" s="224">
        <f>IF(N125="snížená",J125,0)</f>
        <v>0</v>
      </c>
      <c r="BG125" s="224">
        <f>IF(N125="zákl. přenesená",J125,0)</f>
        <v>0</v>
      </c>
      <c r="BH125" s="224">
        <f>IF(N125="sníž. přenesená",J125,0)</f>
        <v>0</v>
      </c>
      <c r="BI125" s="224">
        <f>IF(N125="nulová",J125,0)</f>
        <v>0</v>
      </c>
      <c r="BJ125" s="17" t="s">
        <v>82</v>
      </c>
      <c r="BK125" s="224">
        <f>ROUND(I125*H125,2)</f>
        <v>0</v>
      </c>
      <c r="BL125" s="17" t="s">
        <v>228</v>
      </c>
      <c r="BM125" s="223" t="s">
        <v>4309</v>
      </c>
    </row>
    <row r="126" spans="1:65" s="2" customFormat="1" ht="16.5" customHeight="1">
      <c r="A126" s="38"/>
      <c r="B126" s="39"/>
      <c r="C126" s="247" t="s">
        <v>609</v>
      </c>
      <c r="D126" s="247" t="s">
        <v>612</v>
      </c>
      <c r="E126" s="248" t="s">
        <v>4310</v>
      </c>
      <c r="F126" s="249" t="s">
        <v>4311</v>
      </c>
      <c r="G126" s="250" t="s">
        <v>612</v>
      </c>
      <c r="H126" s="251">
        <v>150</v>
      </c>
      <c r="I126" s="252"/>
      <c r="J126" s="253">
        <f>ROUND(I126*H126,2)</f>
        <v>0</v>
      </c>
      <c r="K126" s="249" t="s">
        <v>28</v>
      </c>
      <c r="L126" s="254"/>
      <c r="M126" s="255" t="s">
        <v>28</v>
      </c>
      <c r="N126" s="256" t="s">
        <v>45</v>
      </c>
      <c r="O126" s="84"/>
      <c r="P126" s="221">
        <f>O126*H126</f>
        <v>0</v>
      </c>
      <c r="Q126" s="221">
        <v>0</v>
      </c>
      <c r="R126" s="221">
        <f>Q126*H126</f>
        <v>0</v>
      </c>
      <c r="S126" s="221">
        <v>0</v>
      </c>
      <c r="T126" s="222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23" t="s">
        <v>405</v>
      </c>
      <c r="AT126" s="223" t="s">
        <v>612</v>
      </c>
      <c r="AU126" s="223" t="s">
        <v>82</v>
      </c>
      <c r="AY126" s="17" t="s">
        <v>351</v>
      </c>
      <c r="BE126" s="224">
        <f>IF(N126="základní",J126,0)</f>
        <v>0</v>
      </c>
      <c r="BF126" s="224">
        <f>IF(N126="snížená",J126,0)</f>
        <v>0</v>
      </c>
      <c r="BG126" s="224">
        <f>IF(N126="zákl. přenesená",J126,0)</f>
        <v>0</v>
      </c>
      <c r="BH126" s="224">
        <f>IF(N126="sníž. přenesená",J126,0)</f>
        <v>0</v>
      </c>
      <c r="BI126" s="224">
        <f>IF(N126="nulová",J126,0)</f>
        <v>0</v>
      </c>
      <c r="BJ126" s="17" t="s">
        <v>82</v>
      </c>
      <c r="BK126" s="224">
        <f>ROUND(I126*H126,2)</f>
        <v>0</v>
      </c>
      <c r="BL126" s="17" t="s">
        <v>228</v>
      </c>
      <c r="BM126" s="223" t="s">
        <v>4312</v>
      </c>
    </row>
    <row r="127" spans="1:65" s="2" customFormat="1" ht="16.5" customHeight="1">
      <c r="A127" s="38"/>
      <c r="B127" s="39"/>
      <c r="C127" s="247" t="s">
        <v>616</v>
      </c>
      <c r="D127" s="247" t="s">
        <v>612</v>
      </c>
      <c r="E127" s="248" t="s">
        <v>4313</v>
      </c>
      <c r="F127" s="249" t="s">
        <v>4314</v>
      </c>
      <c r="G127" s="250" t="s">
        <v>612</v>
      </c>
      <c r="H127" s="251">
        <v>30</v>
      </c>
      <c r="I127" s="252"/>
      <c r="J127" s="253">
        <f>ROUND(I127*H127,2)</f>
        <v>0</v>
      </c>
      <c r="K127" s="249" t="s">
        <v>28</v>
      </c>
      <c r="L127" s="254"/>
      <c r="M127" s="255" t="s">
        <v>28</v>
      </c>
      <c r="N127" s="256" t="s">
        <v>45</v>
      </c>
      <c r="O127" s="84"/>
      <c r="P127" s="221">
        <f>O127*H127</f>
        <v>0</v>
      </c>
      <c r="Q127" s="221">
        <v>0</v>
      </c>
      <c r="R127" s="221">
        <f>Q127*H127</f>
        <v>0</v>
      </c>
      <c r="S127" s="221">
        <v>0</v>
      </c>
      <c r="T127" s="222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23" t="s">
        <v>405</v>
      </c>
      <c r="AT127" s="223" t="s">
        <v>612</v>
      </c>
      <c r="AU127" s="223" t="s">
        <v>82</v>
      </c>
      <c r="AY127" s="17" t="s">
        <v>351</v>
      </c>
      <c r="BE127" s="224">
        <f>IF(N127="základní",J127,0)</f>
        <v>0</v>
      </c>
      <c r="BF127" s="224">
        <f>IF(N127="snížená",J127,0)</f>
        <v>0</v>
      </c>
      <c r="BG127" s="224">
        <f>IF(N127="zákl. přenesená",J127,0)</f>
        <v>0</v>
      </c>
      <c r="BH127" s="224">
        <f>IF(N127="sníž. přenesená",J127,0)</f>
        <v>0</v>
      </c>
      <c r="BI127" s="224">
        <f>IF(N127="nulová",J127,0)</f>
        <v>0</v>
      </c>
      <c r="BJ127" s="17" t="s">
        <v>82</v>
      </c>
      <c r="BK127" s="224">
        <f>ROUND(I127*H127,2)</f>
        <v>0</v>
      </c>
      <c r="BL127" s="17" t="s">
        <v>228</v>
      </c>
      <c r="BM127" s="223" t="s">
        <v>4315</v>
      </c>
    </row>
    <row r="128" spans="1:65" s="2" customFormat="1" ht="16.5" customHeight="1">
      <c r="A128" s="38"/>
      <c r="B128" s="39"/>
      <c r="C128" s="247" t="s">
        <v>622</v>
      </c>
      <c r="D128" s="247" t="s">
        <v>612</v>
      </c>
      <c r="E128" s="248" t="s">
        <v>4316</v>
      </c>
      <c r="F128" s="249" t="s">
        <v>4317</v>
      </c>
      <c r="G128" s="250" t="s">
        <v>612</v>
      </c>
      <c r="H128" s="251">
        <v>40</v>
      </c>
      <c r="I128" s="252"/>
      <c r="J128" s="253">
        <f>ROUND(I128*H128,2)</f>
        <v>0</v>
      </c>
      <c r="K128" s="249" t="s">
        <v>28</v>
      </c>
      <c r="L128" s="254"/>
      <c r="M128" s="255" t="s">
        <v>28</v>
      </c>
      <c r="N128" s="256" t="s">
        <v>45</v>
      </c>
      <c r="O128" s="84"/>
      <c r="P128" s="221">
        <f>O128*H128</f>
        <v>0</v>
      </c>
      <c r="Q128" s="221">
        <v>0</v>
      </c>
      <c r="R128" s="221">
        <f>Q128*H128</f>
        <v>0</v>
      </c>
      <c r="S128" s="221">
        <v>0</v>
      </c>
      <c r="T128" s="222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23" t="s">
        <v>405</v>
      </c>
      <c r="AT128" s="223" t="s">
        <v>612</v>
      </c>
      <c r="AU128" s="223" t="s">
        <v>82</v>
      </c>
      <c r="AY128" s="17" t="s">
        <v>351</v>
      </c>
      <c r="BE128" s="224">
        <f>IF(N128="základní",J128,0)</f>
        <v>0</v>
      </c>
      <c r="BF128" s="224">
        <f>IF(N128="snížená",J128,0)</f>
        <v>0</v>
      </c>
      <c r="BG128" s="224">
        <f>IF(N128="zákl. přenesená",J128,0)</f>
        <v>0</v>
      </c>
      <c r="BH128" s="224">
        <f>IF(N128="sníž. přenesená",J128,0)</f>
        <v>0</v>
      </c>
      <c r="BI128" s="224">
        <f>IF(N128="nulová",J128,0)</f>
        <v>0</v>
      </c>
      <c r="BJ128" s="17" t="s">
        <v>82</v>
      </c>
      <c r="BK128" s="224">
        <f>ROUND(I128*H128,2)</f>
        <v>0</v>
      </c>
      <c r="BL128" s="17" t="s">
        <v>228</v>
      </c>
      <c r="BM128" s="223" t="s">
        <v>4318</v>
      </c>
    </row>
    <row r="129" spans="1:65" s="2" customFormat="1" ht="16.5" customHeight="1">
      <c r="A129" s="38"/>
      <c r="B129" s="39"/>
      <c r="C129" s="247" t="s">
        <v>629</v>
      </c>
      <c r="D129" s="247" t="s">
        <v>612</v>
      </c>
      <c r="E129" s="248" t="s">
        <v>4319</v>
      </c>
      <c r="F129" s="249" t="s">
        <v>4320</v>
      </c>
      <c r="G129" s="250" t="s">
        <v>612</v>
      </c>
      <c r="H129" s="251">
        <v>350</v>
      </c>
      <c r="I129" s="252"/>
      <c r="J129" s="253">
        <f>ROUND(I129*H129,2)</f>
        <v>0</v>
      </c>
      <c r="K129" s="249" t="s">
        <v>28</v>
      </c>
      <c r="L129" s="254"/>
      <c r="M129" s="255" t="s">
        <v>28</v>
      </c>
      <c r="N129" s="256" t="s">
        <v>45</v>
      </c>
      <c r="O129" s="84"/>
      <c r="P129" s="221">
        <f>O129*H129</f>
        <v>0</v>
      </c>
      <c r="Q129" s="221">
        <v>0</v>
      </c>
      <c r="R129" s="221">
        <f>Q129*H129</f>
        <v>0</v>
      </c>
      <c r="S129" s="221">
        <v>0</v>
      </c>
      <c r="T129" s="222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23" t="s">
        <v>405</v>
      </c>
      <c r="AT129" s="223" t="s">
        <v>612</v>
      </c>
      <c r="AU129" s="223" t="s">
        <v>82</v>
      </c>
      <c r="AY129" s="17" t="s">
        <v>351</v>
      </c>
      <c r="BE129" s="224">
        <f>IF(N129="základní",J129,0)</f>
        <v>0</v>
      </c>
      <c r="BF129" s="224">
        <f>IF(N129="snížená",J129,0)</f>
        <v>0</v>
      </c>
      <c r="BG129" s="224">
        <f>IF(N129="zákl. přenesená",J129,0)</f>
        <v>0</v>
      </c>
      <c r="BH129" s="224">
        <f>IF(N129="sníž. přenesená",J129,0)</f>
        <v>0</v>
      </c>
      <c r="BI129" s="224">
        <f>IF(N129="nulová",J129,0)</f>
        <v>0</v>
      </c>
      <c r="BJ129" s="17" t="s">
        <v>82</v>
      </c>
      <c r="BK129" s="224">
        <f>ROUND(I129*H129,2)</f>
        <v>0</v>
      </c>
      <c r="BL129" s="17" t="s">
        <v>228</v>
      </c>
      <c r="BM129" s="223" t="s">
        <v>4321</v>
      </c>
    </row>
    <row r="130" spans="1:63" s="11" customFormat="1" ht="25.9" customHeight="1">
      <c r="A130" s="11"/>
      <c r="B130" s="198"/>
      <c r="C130" s="199"/>
      <c r="D130" s="200" t="s">
        <v>73</v>
      </c>
      <c r="E130" s="201" t="s">
        <v>4322</v>
      </c>
      <c r="F130" s="201" t="s">
        <v>4323</v>
      </c>
      <c r="G130" s="199"/>
      <c r="H130" s="199"/>
      <c r="I130" s="202"/>
      <c r="J130" s="203">
        <f>BK130</f>
        <v>0</v>
      </c>
      <c r="K130" s="199"/>
      <c r="L130" s="204"/>
      <c r="M130" s="205"/>
      <c r="N130" s="206"/>
      <c r="O130" s="206"/>
      <c r="P130" s="207">
        <f>SUM(P131:P147)</f>
        <v>0</v>
      </c>
      <c r="Q130" s="206"/>
      <c r="R130" s="207">
        <f>SUM(R131:R147)</f>
        <v>0</v>
      </c>
      <c r="S130" s="206"/>
      <c r="T130" s="208">
        <f>SUM(T131:T147)</f>
        <v>0</v>
      </c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R130" s="209" t="s">
        <v>228</v>
      </c>
      <c r="AT130" s="210" t="s">
        <v>73</v>
      </c>
      <c r="AU130" s="210" t="s">
        <v>74</v>
      </c>
      <c r="AY130" s="209" t="s">
        <v>351</v>
      </c>
      <c r="BK130" s="211">
        <f>SUM(BK131:BK147)</f>
        <v>0</v>
      </c>
    </row>
    <row r="131" spans="1:65" s="2" customFormat="1" ht="16.5" customHeight="1">
      <c r="A131" s="38"/>
      <c r="B131" s="39"/>
      <c r="C131" s="247" t="s">
        <v>634</v>
      </c>
      <c r="D131" s="247" t="s">
        <v>612</v>
      </c>
      <c r="E131" s="248" t="s">
        <v>4324</v>
      </c>
      <c r="F131" s="249" t="s">
        <v>4325</v>
      </c>
      <c r="G131" s="250" t="s">
        <v>3979</v>
      </c>
      <c r="H131" s="251">
        <v>77</v>
      </c>
      <c r="I131" s="252"/>
      <c r="J131" s="253">
        <f>ROUND(I131*H131,2)</f>
        <v>0</v>
      </c>
      <c r="K131" s="249" t="s">
        <v>4214</v>
      </c>
      <c r="L131" s="254"/>
      <c r="M131" s="255" t="s">
        <v>28</v>
      </c>
      <c r="N131" s="256" t="s">
        <v>45</v>
      </c>
      <c r="O131" s="84"/>
      <c r="P131" s="221">
        <f>O131*H131</f>
        <v>0</v>
      </c>
      <c r="Q131" s="221">
        <v>0</v>
      </c>
      <c r="R131" s="221">
        <f>Q131*H131</f>
        <v>0</v>
      </c>
      <c r="S131" s="221">
        <v>0</v>
      </c>
      <c r="T131" s="222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23" t="s">
        <v>405</v>
      </c>
      <c r="AT131" s="223" t="s">
        <v>612</v>
      </c>
      <c r="AU131" s="223" t="s">
        <v>82</v>
      </c>
      <c r="AY131" s="17" t="s">
        <v>351</v>
      </c>
      <c r="BE131" s="224">
        <f>IF(N131="základní",J131,0)</f>
        <v>0</v>
      </c>
      <c r="BF131" s="224">
        <f>IF(N131="snížená",J131,0)</f>
        <v>0</v>
      </c>
      <c r="BG131" s="224">
        <f>IF(N131="zákl. přenesená",J131,0)</f>
        <v>0</v>
      </c>
      <c r="BH131" s="224">
        <f>IF(N131="sníž. přenesená",J131,0)</f>
        <v>0</v>
      </c>
      <c r="BI131" s="224">
        <f>IF(N131="nulová",J131,0)</f>
        <v>0</v>
      </c>
      <c r="BJ131" s="17" t="s">
        <v>82</v>
      </c>
      <c r="BK131" s="224">
        <f>ROUND(I131*H131,2)</f>
        <v>0</v>
      </c>
      <c r="BL131" s="17" t="s">
        <v>228</v>
      </c>
      <c r="BM131" s="223" t="s">
        <v>4326</v>
      </c>
    </row>
    <row r="132" spans="1:65" s="2" customFormat="1" ht="16.5" customHeight="1">
      <c r="A132" s="38"/>
      <c r="B132" s="39"/>
      <c r="C132" s="247" t="s">
        <v>639</v>
      </c>
      <c r="D132" s="247" t="s">
        <v>612</v>
      </c>
      <c r="E132" s="248" t="s">
        <v>4327</v>
      </c>
      <c r="F132" s="249" t="s">
        <v>4328</v>
      </c>
      <c r="G132" s="250" t="s">
        <v>3979</v>
      </c>
      <c r="H132" s="251">
        <v>21</v>
      </c>
      <c r="I132" s="252"/>
      <c r="J132" s="253">
        <f>ROUND(I132*H132,2)</f>
        <v>0</v>
      </c>
      <c r="K132" s="249" t="s">
        <v>4214</v>
      </c>
      <c r="L132" s="254"/>
      <c r="M132" s="255" t="s">
        <v>28</v>
      </c>
      <c r="N132" s="256" t="s">
        <v>45</v>
      </c>
      <c r="O132" s="84"/>
      <c r="P132" s="221">
        <f>O132*H132</f>
        <v>0</v>
      </c>
      <c r="Q132" s="221">
        <v>0</v>
      </c>
      <c r="R132" s="221">
        <f>Q132*H132</f>
        <v>0</v>
      </c>
      <c r="S132" s="221">
        <v>0</v>
      </c>
      <c r="T132" s="222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23" t="s">
        <v>405</v>
      </c>
      <c r="AT132" s="223" t="s">
        <v>612</v>
      </c>
      <c r="AU132" s="223" t="s">
        <v>82</v>
      </c>
      <c r="AY132" s="17" t="s">
        <v>351</v>
      </c>
      <c r="BE132" s="224">
        <f>IF(N132="základní",J132,0)</f>
        <v>0</v>
      </c>
      <c r="BF132" s="224">
        <f>IF(N132="snížená",J132,0)</f>
        <v>0</v>
      </c>
      <c r="BG132" s="224">
        <f>IF(N132="zákl. přenesená",J132,0)</f>
        <v>0</v>
      </c>
      <c r="BH132" s="224">
        <f>IF(N132="sníž. přenesená",J132,0)</f>
        <v>0</v>
      </c>
      <c r="BI132" s="224">
        <f>IF(N132="nulová",J132,0)</f>
        <v>0</v>
      </c>
      <c r="BJ132" s="17" t="s">
        <v>82</v>
      </c>
      <c r="BK132" s="224">
        <f>ROUND(I132*H132,2)</f>
        <v>0</v>
      </c>
      <c r="BL132" s="17" t="s">
        <v>228</v>
      </c>
      <c r="BM132" s="223" t="s">
        <v>4329</v>
      </c>
    </row>
    <row r="133" spans="1:65" s="2" customFormat="1" ht="16.5" customHeight="1">
      <c r="A133" s="38"/>
      <c r="B133" s="39"/>
      <c r="C133" s="247" t="s">
        <v>644</v>
      </c>
      <c r="D133" s="247" t="s">
        <v>612</v>
      </c>
      <c r="E133" s="248" t="s">
        <v>4330</v>
      </c>
      <c r="F133" s="249" t="s">
        <v>4331</v>
      </c>
      <c r="G133" s="250" t="s">
        <v>3979</v>
      </c>
      <c r="H133" s="251">
        <v>18.5</v>
      </c>
      <c r="I133" s="252"/>
      <c r="J133" s="253">
        <f>ROUND(I133*H133,2)</f>
        <v>0</v>
      </c>
      <c r="K133" s="249" t="s">
        <v>4214</v>
      </c>
      <c r="L133" s="254"/>
      <c r="M133" s="255" t="s">
        <v>28</v>
      </c>
      <c r="N133" s="256" t="s">
        <v>45</v>
      </c>
      <c r="O133" s="84"/>
      <c r="P133" s="221">
        <f>O133*H133</f>
        <v>0</v>
      </c>
      <c r="Q133" s="221">
        <v>0</v>
      </c>
      <c r="R133" s="221">
        <f>Q133*H133</f>
        <v>0</v>
      </c>
      <c r="S133" s="221">
        <v>0</v>
      </c>
      <c r="T133" s="222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23" t="s">
        <v>405</v>
      </c>
      <c r="AT133" s="223" t="s">
        <v>612</v>
      </c>
      <c r="AU133" s="223" t="s">
        <v>82</v>
      </c>
      <c r="AY133" s="17" t="s">
        <v>351</v>
      </c>
      <c r="BE133" s="224">
        <f>IF(N133="základní",J133,0)</f>
        <v>0</v>
      </c>
      <c r="BF133" s="224">
        <f>IF(N133="snížená",J133,0)</f>
        <v>0</v>
      </c>
      <c r="BG133" s="224">
        <f>IF(N133="zákl. přenesená",J133,0)</f>
        <v>0</v>
      </c>
      <c r="BH133" s="224">
        <f>IF(N133="sníž. přenesená",J133,0)</f>
        <v>0</v>
      </c>
      <c r="BI133" s="224">
        <f>IF(N133="nulová",J133,0)</f>
        <v>0</v>
      </c>
      <c r="BJ133" s="17" t="s">
        <v>82</v>
      </c>
      <c r="BK133" s="224">
        <f>ROUND(I133*H133,2)</f>
        <v>0</v>
      </c>
      <c r="BL133" s="17" t="s">
        <v>228</v>
      </c>
      <c r="BM133" s="223" t="s">
        <v>4332</v>
      </c>
    </row>
    <row r="134" spans="1:65" s="2" customFormat="1" ht="21.75" customHeight="1">
      <c r="A134" s="38"/>
      <c r="B134" s="39"/>
      <c r="C134" s="247" t="s">
        <v>650</v>
      </c>
      <c r="D134" s="247" t="s">
        <v>612</v>
      </c>
      <c r="E134" s="248" t="s">
        <v>4333</v>
      </c>
      <c r="F134" s="249" t="s">
        <v>4334</v>
      </c>
      <c r="G134" s="250" t="s">
        <v>612</v>
      </c>
      <c r="H134" s="251">
        <v>48</v>
      </c>
      <c r="I134" s="252"/>
      <c r="J134" s="253">
        <f>ROUND(I134*H134,2)</f>
        <v>0</v>
      </c>
      <c r="K134" s="249" t="s">
        <v>4214</v>
      </c>
      <c r="L134" s="254"/>
      <c r="M134" s="255" t="s">
        <v>28</v>
      </c>
      <c r="N134" s="256" t="s">
        <v>45</v>
      </c>
      <c r="O134" s="84"/>
      <c r="P134" s="221">
        <f>O134*H134</f>
        <v>0</v>
      </c>
      <c r="Q134" s="221">
        <v>0</v>
      </c>
      <c r="R134" s="221">
        <f>Q134*H134</f>
        <v>0</v>
      </c>
      <c r="S134" s="221">
        <v>0</v>
      </c>
      <c r="T134" s="222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23" t="s">
        <v>405</v>
      </c>
      <c r="AT134" s="223" t="s">
        <v>612</v>
      </c>
      <c r="AU134" s="223" t="s">
        <v>82</v>
      </c>
      <c r="AY134" s="17" t="s">
        <v>351</v>
      </c>
      <c r="BE134" s="224">
        <f>IF(N134="základní",J134,0)</f>
        <v>0</v>
      </c>
      <c r="BF134" s="224">
        <f>IF(N134="snížená",J134,0)</f>
        <v>0</v>
      </c>
      <c r="BG134" s="224">
        <f>IF(N134="zákl. přenesená",J134,0)</f>
        <v>0</v>
      </c>
      <c r="BH134" s="224">
        <f>IF(N134="sníž. přenesená",J134,0)</f>
        <v>0</v>
      </c>
      <c r="BI134" s="224">
        <f>IF(N134="nulová",J134,0)</f>
        <v>0</v>
      </c>
      <c r="BJ134" s="17" t="s">
        <v>82</v>
      </c>
      <c r="BK134" s="224">
        <f>ROUND(I134*H134,2)</f>
        <v>0</v>
      </c>
      <c r="BL134" s="17" t="s">
        <v>228</v>
      </c>
      <c r="BM134" s="223" t="s">
        <v>4335</v>
      </c>
    </row>
    <row r="135" spans="1:65" s="2" customFormat="1" ht="16.5" customHeight="1">
      <c r="A135" s="38"/>
      <c r="B135" s="39"/>
      <c r="C135" s="247" t="s">
        <v>656</v>
      </c>
      <c r="D135" s="247" t="s">
        <v>612</v>
      </c>
      <c r="E135" s="248" t="s">
        <v>4336</v>
      </c>
      <c r="F135" s="249" t="s">
        <v>4337</v>
      </c>
      <c r="G135" s="250" t="s">
        <v>534</v>
      </c>
      <c r="H135" s="251">
        <v>1</v>
      </c>
      <c r="I135" s="252"/>
      <c r="J135" s="253">
        <f>ROUND(I135*H135,2)</f>
        <v>0</v>
      </c>
      <c r="K135" s="249" t="s">
        <v>4214</v>
      </c>
      <c r="L135" s="254"/>
      <c r="M135" s="255" t="s">
        <v>28</v>
      </c>
      <c r="N135" s="256" t="s">
        <v>45</v>
      </c>
      <c r="O135" s="84"/>
      <c r="P135" s="221">
        <f>O135*H135</f>
        <v>0</v>
      </c>
      <c r="Q135" s="221">
        <v>0</v>
      </c>
      <c r="R135" s="221">
        <f>Q135*H135</f>
        <v>0</v>
      </c>
      <c r="S135" s="221">
        <v>0</v>
      </c>
      <c r="T135" s="222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23" t="s">
        <v>405</v>
      </c>
      <c r="AT135" s="223" t="s">
        <v>612</v>
      </c>
      <c r="AU135" s="223" t="s">
        <v>82</v>
      </c>
      <c r="AY135" s="17" t="s">
        <v>351</v>
      </c>
      <c r="BE135" s="224">
        <f>IF(N135="základní",J135,0)</f>
        <v>0</v>
      </c>
      <c r="BF135" s="224">
        <f>IF(N135="snížená",J135,0)</f>
        <v>0</v>
      </c>
      <c r="BG135" s="224">
        <f>IF(N135="zákl. přenesená",J135,0)</f>
        <v>0</v>
      </c>
      <c r="BH135" s="224">
        <f>IF(N135="sníž. přenesená",J135,0)</f>
        <v>0</v>
      </c>
      <c r="BI135" s="224">
        <f>IF(N135="nulová",J135,0)</f>
        <v>0</v>
      </c>
      <c r="BJ135" s="17" t="s">
        <v>82</v>
      </c>
      <c r="BK135" s="224">
        <f>ROUND(I135*H135,2)</f>
        <v>0</v>
      </c>
      <c r="BL135" s="17" t="s">
        <v>228</v>
      </c>
      <c r="BM135" s="223" t="s">
        <v>4338</v>
      </c>
    </row>
    <row r="136" spans="1:65" s="2" customFormat="1" ht="16.5" customHeight="1">
      <c r="A136" s="38"/>
      <c r="B136" s="39"/>
      <c r="C136" s="247" t="s">
        <v>661</v>
      </c>
      <c r="D136" s="247" t="s">
        <v>612</v>
      </c>
      <c r="E136" s="248" t="s">
        <v>4339</v>
      </c>
      <c r="F136" s="249" t="s">
        <v>4340</v>
      </c>
      <c r="G136" s="250" t="s">
        <v>534</v>
      </c>
      <c r="H136" s="251">
        <v>1</v>
      </c>
      <c r="I136" s="252"/>
      <c r="J136" s="253">
        <f>ROUND(I136*H136,2)</f>
        <v>0</v>
      </c>
      <c r="K136" s="249" t="s">
        <v>4214</v>
      </c>
      <c r="L136" s="254"/>
      <c r="M136" s="255" t="s">
        <v>28</v>
      </c>
      <c r="N136" s="256" t="s">
        <v>45</v>
      </c>
      <c r="O136" s="84"/>
      <c r="P136" s="221">
        <f>O136*H136</f>
        <v>0</v>
      </c>
      <c r="Q136" s="221">
        <v>0</v>
      </c>
      <c r="R136" s="221">
        <f>Q136*H136</f>
        <v>0</v>
      </c>
      <c r="S136" s="221">
        <v>0</v>
      </c>
      <c r="T136" s="222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23" t="s">
        <v>405</v>
      </c>
      <c r="AT136" s="223" t="s">
        <v>612</v>
      </c>
      <c r="AU136" s="223" t="s">
        <v>82</v>
      </c>
      <c r="AY136" s="17" t="s">
        <v>351</v>
      </c>
      <c r="BE136" s="224">
        <f>IF(N136="základní",J136,0)</f>
        <v>0</v>
      </c>
      <c r="BF136" s="224">
        <f>IF(N136="snížená",J136,0)</f>
        <v>0</v>
      </c>
      <c r="BG136" s="224">
        <f>IF(N136="zákl. přenesená",J136,0)</f>
        <v>0</v>
      </c>
      <c r="BH136" s="224">
        <f>IF(N136="sníž. přenesená",J136,0)</f>
        <v>0</v>
      </c>
      <c r="BI136" s="224">
        <f>IF(N136="nulová",J136,0)</f>
        <v>0</v>
      </c>
      <c r="BJ136" s="17" t="s">
        <v>82</v>
      </c>
      <c r="BK136" s="224">
        <f>ROUND(I136*H136,2)</f>
        <v>0</v>
      </c>
      <c r="BL136" s="17" t="s">
        <v>228</v>
      </c>
      <c r="BM136" s="223" t="s">
        <v>4341</v>
      </c>
    </row>
    <row r="137" spans="1:65" s="2" customFormat="1" ht="16.5" customHeight="1">
      <c r="A137" s="38"/>
      <c r="B137" s="39"/>
      <c r="C137" s="247" t="s">
        <v>667</v>
      </c>
      <c r="D137" s="247" t="s">
        <v>612</v>
      </c>
      <c r="E137" s="248" t="s">
        <v>4342</v>
      </c>
      <c r="F137" s="249" t="s">
        <v>4343</v>
      </c>
      <c r="G137" s="250" t="s">
        <v>534</v>
      </c>
      <c r="H137" s="251">
        <v>1</v>
      </c>
      <c r="I137" s="252"/>
      <c r="J137" s="253">
        <f>ROUND(I137*H137,2)</f>
        <v>0</v>
      </c>
      <c r="K137" s="249" t="s">
        <v>28</v>
      </c>
      <c r="L137" s="254"/>
      <c r="M137" s="255" t="s">
        <v>28</v>
      </c>
      <c r="N137" s="256" t="s">
        <v>45</v>
      </c>
      <c r="O137" s="84"/>
      <c r="P137" s="221">
        <f>O137*H137</f>
        <v>0</v>
      </c>
      <c r="Q137" s="221">
        <v>0</v>
      </c>
      <c r="R137" s="221">
        <f>Q137*H137</f>
        <v>0</v>
      </c>
      <c r="S137" s="221">
        <v>0</v>
      </c>
      <c r="T137" s="222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23" t="s">
        <v>405</v>
      </c>
      <c r="AT137" s="223" t="s">
        <v>612</v>
      </c>
      <c r="AU137" s="223" t="s">
        <v>82</v>
      </c>
      <c r="AY137" s="17" t="s">
        <v>351</v>
      </c>
      <c r="BE137" s="224">
        <f>IF(N137="základní",J137,0)</f>
        <v>0</v>
      </c>
      <c r="BF137" s="224">
        <f>IF(N137="snížená",J137,0)</f>
        <v>0</v>
      </c>
      <c r="BG137" s="224">
        <f>IF(N137="zákl. přenesená",J137,0)</f>
        <v>0</v>
      </c>
      <c r="BH137" s="224">
        <f>IF(N137="sníž. přenesená",J137,0)</f>
        <v>0</v>
      </c>
      <c r="BI137" s="224">
        <f>IF(N137="nulová",J137,0)</f>
        <v>0</v>
      </c>
      <c r="BJ137" s="17" t="s">
        <v>82</v>
      </c>
      <c r="BK137" s="224">
        <f>ROUND(I137*H137,2)</f>
        <v>0</v>
      </c>
      <c r="BL137" s="17" t="s">
        <v>228</v>
      </c>
      <c r="BM137" s="223" t="s">
        <v>4344</v>
      </c>
    </row>
    <row r="138" spans="1:65" s="2" customFormat="1" ht="16.5" customHeight="1">
      <c r="A138" s="38"/>
      <c r="B138" s="39"/>
      <c r="C138" s="247" t="s">
        <v>673</v>
      </c>
      <c r="D138" s="247" t="s">
        <v>612</v>
      </c>
      <c r="E138" s="248" t="s">
        <v>4345</v>
      </c>
      <c r="F138" s="249" t="s">
        <v>4346</v>
      </c>
      <c r="G138" s="250" t="s">
        <v>534</v>
      </c>
      <c r="H138" s="251">
        <v>12</v>
      </c>
      <c r="I138" s="252"/>
      <c r="J138" s="253">
        <f>ROUND(I138*H138,2)</f>
        <v>0</v>
      </c>
      <c r="K138" s="249" t="s">
        <v>4214</v>
      </c>
      <c r="L138" s="254"/>
      <c r="M138" s="255" t="s">
        <v>28</v>
      </c>
      <c r="N138" s="256" t="s">
        <v>45</v>
      </c>
      <c r="O138" s="84"/>
      <c r="P138" s="221">
        <f>O138*H138</f>
        <v>0</v>
      </c>
      <c r="Q138" s="221">
        <v>0</v>
      </c>
      <c r="R138" s="221">
        <f>Q138*H138</f>
        <v>0</v>
      </c>
      <c r="S138" s="221">
        <v>0</v>
      </c>
      <c r="T138" s="222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23" t="s">
        <v>405</v>
      </c>
      <c r="AT138" s="223" t="s">
        <v>612</v>
      </c>
      <c r="AU138" s="223" t="s">
        <v>82</v>
      </c>
      <c r="AY138" s="17" t="s">
        <v>351</v>
      </c>
      <c r="BE138" s="224">
        <f>IF(N138="základní",J138,0)</f>
        <v>0</v>
      </c>
      <c r="BF138" s="224">
        <f>IF(N138="snížená",J138,0)</f>
        <v>0</v>
      </c>
      <c r="BG138" s="224">
        <f>IF(N138="zákl. přenesená",J138,0)</f>
        <v>0</v>
      </c>
      <c r="BH138" s="224">
        <f>IF(N138="sníž. přenesená",J138,0)</f>
        <v>0</v>
      </c>
      <c r="BI138" s="224">
        <f>IF(N138="nulová",J138,0)</f>
        <v>0</v>
      </c>
      <c r="BJ138" s="17" t="s">
        <v>82</v>
      </c>
      <c r="BK138" s="224">
        <f>ROUND(I138*H138,2)</f>
        <v>0</v>
      </c>
      <c r="BL138" s="17" t="s">
        <v>228</v>
      </c>
      <c r="BM138" s="223" t="s">
        <v>4347</v>
      </c>
    </row>
    <row r="139" spans="1:65" s="2" customFormat="1" ht="16.5" customHeight="1">
      <c r="A139" s="38"/>
      <c r="B139" s="39"/>
      <c r="C139" s="247" t="s">
        <v>678</v>
      </c>
      <c r="D139" s="247" t="s">
        <v>612</v>
      </c>
      <c r="E139" s="248" t="s">
        <v>4348</v>
      </c>
      <c r="F139" s="249" t="s">
        <v>4349</v>
      </c>
      <c r="G139" s="250" t="s">
        <v>534</v>
      </c>
      <c r="H139" s="251">
        <v>6</v>
      </c>
      <c r="I139" s="252"/>
      <c r="J139" s="253">
        <f>ROUND(I139*H139,2)</f>
        <v>0</v>
      </c>
      <c r="K139" s="249" t="s">
        <v>4214</v>
      </c>
      <c r="L139" s="254"/>
      <c r="M139" s="255" t="s">
        <v>28</v>
      </c>
      <c r="N139" s="256" t="s">
        <v>45</v>
      </c>
      <c r="O139" s="84"/>
      <c r="P139" s="221">
        <f>O139*H139</f>
        <v>0</v>
      </c>
      <c r="Q139" s="221">
        <v>0</v>
      </c>
      <c r="R139" s="221">
        <f>Q139*H139</f>
        <v>0</v>
      </c>
      <c r="S139" s="221">
        <v>0</v>
      </c>
      <c r="T139" s="222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23" t="s">
        <v>405</v>
      </c>
      <c r="AT139" s="223" t="s">
        <v>612</v>
      </c>
      <c r="AU139" s="223" t="s">
        <v>82</v>
      </c>
      <c r="AY139" s="17" t="s">
        <v>351</v>
      </c>
      <c r="BE139" s="224">
        <f>IF(N139="základní",J139,0)</f>
        <v>0</v>
      </c>
      <c r="BF139" s="224">
        <f>IF(N139="snížená",J139,0)</f>
        <v>0</v>
      </c>
      <c r="BG139" s="224">
        <f>IF(N139="zákl. přenesená",J139,0)</f>
        <v>0</v>
      </c>
      <c r="BH139" s="224">
        <f>IF(N139="sníž. přenesená",J139,0)</f>
        <v>0</v>
      </c>
      <c r="BI139" s="224">
        <f>IF(N139="nulová",J139,0)</f>
        <v>0</v>
      </c>
      <c r="BJ139" s="17" t="s">
        <v>82</v>
      </c>
      <c r="BK139" s="224">
        <f>ROUND(I139*H139,2)</f>
        <v>0</v>
      </c>
      <c r="BL139" s="17" t="s">
        <v>228</v>
      </c>
      <c r="BM139" s="223" t="s">
        <v>4350</v>
      </c>
    </row>
    <row r="140" spans="1:65" s="2" customFormat="1" ht="16.5" customHeight="1">
      <c r="A140" s="38"/>
      <c r="B140" s="39"/>
      <c r="C140" s="247" t="s">
        <v>684</v>
      </c>
      <c r="D140" s="247" t="s">
        <v>612</v>
      </c>
      <c r="E140" s="248" t="s">
        <v>4237</v>
      </c>
      <c r="F140" s="249" t="s">
        <v>4238</v>
      </c>
      <c r="G140" s="250" t="s">
        <v>534</v>
      </c>
      <c r="H140" s="251">
        <v>5</v>
      </c>
      <c r="I140" s="252"/>
      <c r="J140" s="253">
        <f>ROUND(I140*H140,2)</f>
        <v>0</v>
      </c>
      <c r="K140" s="249" t="s">
        <v>4214</v>
      </c>
      <c r="L140" s="254"/>
      <c r="M140" s="255" t="s">
        <v>28</v>
      </c>
      <c r="N140" s="256" t="s">
        <v>45</v>
      </c>
      <c r="O140" s="84"/>
      <c r="P140" s="221">
        <f>O140*H140</f>
        <v>0</v>
      </c>
      <c r="Q140" s="221">
        <v>0</v>
      </c>
      <c r="R140" s="221">
        <f>Q140*H140</f>
        <v>0</v>
      </c>
      <c r="S140" s="221">
        <v>0</v>
      </c>
      <c r="T140" s="222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23" t="s">
        <v>405</v>
      </c>
      <c r="AT140" s="223" t="s">
        <v>612</v>
      </c>
      <c r="AU140" s="223" t="s">
        <v>82</v>
      </c>
      <c r="AY140" s="17" t="s">
        <v>351</v>
      </c>
      <c r="BE140" s="224">
        <f>IF(N140="základní",J140,0)</f>
        <v>0</v>
      </c>
      <c r="BF140" s="224">
        <f>IF(N140="snížená",J140,0)</f>
        <v>0</v>
      </c>
      <c r="BG140" s="224">
        <f>IF(N140="zákl. přenesená",J140,0)</f>
        <v>0</v>
      </c>
      <c r="BH140" s="224">
        <f>IF(N140="sníž. přenesená",J140,0)</f>
        <v>0</v>
      </c>
      <c r="BI140" s="224">
        <f>IF(N140="nulová",J140,0)</f>
        <v>0</v>
      </c>
      <c r="BJ140" s="17" t="s">
        <v>82</v>
      </c>
      <c r="BK140" s="224">
        <f>ROUND(I140*H140,2)</f>
        <v>0</v>
      </c>
      <c r="BL140" s="17" t="s">
        <v>228</v>
      </c>
      <c r="BM140" s="223" t="s">
        <v>4351</v>
      </c>
    </row>
    <row r="141" spans="1:65" s="2" customFormat="1" ht="16.5" customHeight="1">
      <c r="A141" s="38"/>
      <c r="B141" s="39"/>
      <c r="C141" s="247" t="s">
        <v>690</v>
      </c>
      <c r="D141" s="247" t="s">
        <v>612</v>
      </c>
      <c r="E141" s="248" t="s">
        <v>4352</v>
      </c>
      <c r="F141" s="249" t="s">
        <v>4353</v>
      </c>
      <c r="G141" s="250" t="s">
        <v>534</v>
      </c>
      <c r="H141" s="251">
        <v>20</v>
      </c>
      <c r="I141" s="252"/>
      <c r="J141" s="253">
        <f>ROUND(I141*H141,2)</f>
        <v>0</v>
      </c>
      <c r="K141" s="249" t="s">
        <v>4214</v>
      </c>
      <c r="L141" s="254"/>
      <c r="M141" s="255" t="s">
        <v>28</v>
      </c>
      <c r="N141" s="256" t="s">
        <v>45</v>
      </c>
      <c r="O141" s="84"/>
      <c r="P141" s="221">
        <f>O141*H141</f>
        <v>0</v>
      </c>
      <c r="Q141" s="221">
        <v>0</v>
      </c>
      <c r="R141" s="221">
        <f>Q141*H141</f>
        <v>0</v>
      </c>
      <c r="S141" s="221">
        <v>0</v>
      </c>
      <c r="T141" s="222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23" t="s">
        <v>405</v>
      </c>
      <c r="AT141" s="223" t="s">
        <v>612</v>
      </c>
      <c r="AU141" s="223" t="s">
        <v>82</v>
      </c>
      <c r="AY141" s="17" t="s">
        <v>351</v>
      </c>
      <c r="BE141" s="224">
        <f>IF(N141="základní",J141,0)</f>
        <v>0</v>
      </c>
      <c r="BF141" s="224">
        <f>IF(N141="snížená",J141,0)</f>
        <v>0</v>
      </c>
      <c r="BG141" s="224">
        <f>IF(N141="zákl. přenesená",J141,0)</f>
        <v>0</v>
      </c>
      <c r="BH141" s="224">
        <f>IF(N141="sníž. přenesená",J141,0)</f>
        <v>0</v>
      </c>
      <c r="BI141" s="224">
        <f>IF(N141="nulová",J141,0)</f>
        <v>0</v>
      </c>
      <c r="BJ141" s="17" t="s">
        <v>82</v>
      </c>
      <c r="BK141" s="224">
        <f>ROUND(I141*H141,2)</f>
        <v>0</v>
      </c>
      <c r="BL141" s="17" t="s">
        <v>228</v>
      </c>
      <c r="BM141" s="223" t="s">
        <v>4354</v>
      </c>
    </row>
    <row r="142" spans="1:65" s="2" customFormat="1" ht="16.5" customHeight="1">
      <c r="A142" s="38"/>
      <c r="B142" s="39"/>
      <c r="C142" s="247" t="s">
        <v>699</v>
      </c>
      <c r="D142" s="247" t="s">
        <v>612</v>
      </c>
      <c r="E142" s="248" t="s">
        <v>4355</v>
      </c>
      <c r="F142" s="249" t="s">
        <v>4356</v>
      </c>
      <c r="G142" s="250" t="s">
        <v>534</v>
      </c>
      <c r="H142" s="251">
        <v>116</v>
      </c>
      <c r="I142" s="252"/>
      <c r="J142" s="253">
        <f>ROUND(I142*H142,2)</f>
        <v>0</v>
      </c>
      <c r="K142" s="249" t="s">
        <v>4214</v>
      </c>
      <c r="L142" s="254"/>
      <c r="M142" s="255" t="s">
        <v>28</v>
      </c>
      <c r="N142" s="256" t="s">
        <v>45</v>
      </c>
      <c r="O142" s="84"/>
      <c r="P142" s="221">
        <f>O142*H142</f>
        <v>0</v>
      </c>
      <c r="Q142" s="221">
        <v>0</v>
      </c>
      <c r="R142" s="221">
        <f>Q142*H142</f>
        <v>0</v>
      </c>
      <c r="S142" s="221">
        <v>0</v>
      </c>
      <c r="T142" s="222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23" t="s">
        <v>405</v>
      </c>
      <c r="AT142" s="223" t="s">
        <v>612</v>
      </c>
      <c r="AU142" s="223" t="s">
        <v>82</v>
      </c>
      <c r="AY142" s="17" t="s">
        <v>351</v>
      </c>
      <c r="BE142" s="224">
        <f>IF(N142="základní",J142,0)</f>
        <v>0</v>
      </c>
      <c r="BF142" s="224">
        <f>IF(N142="snížená",J142,0)</f>
        <v>0</v>
      </c>
      <c r="BG142" s="224">
        <f>IF(N142="zákl. přenesená",J142,0)</f>
        <v>0</v>
      </c>
      <c r="BH142" s="224">
        <f>IF(N142="sníž. přenesená",J142,0)</f>
        <v>0</v>
      </c>
      <c r="BI142" s="224">
        <f>IF(N142="nulová",J142,0)</f>
        <v>0</v>
      </c>
      <c r="BJ142" s="17" t="s">
        <v>82</v>
      </c>
      <c r="BK142" s="224">
        <f>ROUND(I142*H142,2)</f>
        <v>0</v>
      </c>
      <c r="BL142" s="17" t="s">
        <v>228</v>
      </c>
      <c r="BM142" s="223" t="s">
        <v>4357</v>
      </c>
    </row>
    <row r="143" spans="1:65" s="2" customFormat="1" ht="16.5" customHeight="1">
      <c r="A143" s="38"/>
      <c r="B143" s="39"/>
      <c r="C143" s="247" t="s">
        <v>705</v>
      </c>
      <c r="D143" s="247" t="s">
        <v>612</v>
      </c>
      <c r="E143" s="248" t="s">
        <v>4358</v>
      </c>
      <c r="F143" s="249" t="s">
        <v>4359</v>
      </c>
      <c r="G143" s="250" t="s">
        <v>3979</v>
      </c>
      <c r="H143" s="251">
        <v>3</v>
      </c>
      <c r="I143" s="252"/>
      <c r="J143" s="253">
        <f>ROUND(I143*H143,2)</f>
        <v>0</v>
      </c>
      <c r="K143" s="249" t="s">
        <v>4214</v>
      </c>
      <c r="L143" s="254"/>
      <c r="M143" s="255" t="s">
        <v>28</v>
      </c>
      <c r="N143" s="256" t="s">
        <v>45</v>
      </c>
      <c r="O143" s="84"/>
      <c r="P143" s="221">
        <f>O143*H143</f>
        <v>0</v>
      </c>
      <c r="Q143" s="221">
        <v>0</v>
      </c>
      <c r="R143" s="221">
        <f>Q143*H143</f>
        <v>0</v>
      </c>
      <c r="S143" s="221">
        <v>0</v>
      </c>
      <c r="T143" s="222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23" t="s">
        <v>405</v>
      </c>
      <c r="AT143" s="223" t="s">
        <v>612</v>
      </c>
      <c r="AU143" s="223" t="s">
        <v>82</v>
      </c>
      <c r="AY143" s="17" t="s">
        <v>351</v>
      </c>
      <c r="BE143" s="224">
        <f>IF(N143="základní",J143,0)</f>
        <v>0</v>
      </c>
      <c r="BF143" s="224">
        <f>IF(N143="snížená",J143,0)</f>
        <v>0</v>
      </c>
      <c r="BG143" s="224">
        <f>IF(N143="zákl. přenesená",J143,0)</f>
        <v>0</v>
      </c>
      <c r="BH143" s="224">
        <f>IF(N143="sníž. přenesená",J143,0)</f>
        <v>0</v>
      </c>
      <c r="BI143" s="224">
        <f>IF(N143="nulová",J143,0)</f>
        <v>0</v>
      </c>
      <c r="BJ143" s="17" t="s">
        <v>82</v>
      </c>
      <c r="BK143" s="224">
        <f>ROUND(I143*H143,2)</f>
        <v>0</v>
      </c>
      <c r="BL143" s="17" t="s">
        <v>228</v>
      </c>
      <c r="BM143" s="223" t="s">
        <v>4360</v>
      </c>
    </row>
    <row r="144" spans="1:65" s="2" customFormat="1" ht="16.5" customHeight="1">
      <c r="A144" s="38"/>
      <c r="B144" s="39"/>
      <c r="C144" s="247" t="s">
        <v>711</v>
      </c>
      <c r="D144" s="247" t="s">
        <v>612</v>
      </c>
      <c r="E144" s="248" t="s">
        <v>4361</v>
      </c>
      <c r="F144" s="249" t="s">
        <v>4362</v>
      </c>
      <c r="G144" s="250" t="s">
        <v>534</v>
      </c>
      <c r="H144" s="251">
        <v>6</v>
      </c>
      <c r="I144" s="252"/>
      <c r="J144" s="253">
        <f>ROUND(I144*H144,2)</f>
        <v>0</v>
      </c>
      <c r="K144" s="249" t="s">
        <v>4214</v>
      </c>
      <c r="L144" s="254"/>
      <c r="M144" s="255" t="s">
        <v>28</v>
      </c>
      <c r="N144" s="256" t="s">
        <v>45</v>
      </c>
      <c r="O144" s="84"/>
      <c r="P144" s="221">
        <f>O144*H144</f>
        <v>0</v>
      </c>
      <c r="Q144" s="221">
        <v>0</v>
      </c>
      <c r="R144" s="221">
        <f>Q144*H144</f>
        <v>0</v>
      </c>
      <c r="S144" s="221">
        <v>0</v>
      </c>
      <c r="T144" s="222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23" t="s">
        <v>405</v>
      </c>
      <c r="AT144" s="223" t="s">
        <v>612</v>
      </c>
      <c r="AU144" s="223" t="s">
        <v>82</v>
      </c>
      <c r="AY144" s="17" t="s">
        <v>351</v>
      </c>
      <c r="BE144" s="224">
        <f>IF(N144="základní",J144,0)</f>
        <v>0</v>
      </c>
      <c r="BF144" s="224">
        <f>IF(N144="snížená",J144,0)</f>
        <v>0</v>
      </c>
      <c r="BG144" s="224">
        <f>IF(N144="zákl. přenesená",J144,0)</f>
        <v>0</v>
      </c>
      <c r="BH144" s="224">
        <f>IF(N144="sníž. přenesená",J144,0)</f>
        <v>0</v>
      </c>
      <c r="BI144" s="224">
        <f>IF(N144="nulová",J144,0)</f>
        <v>0</v>
      </c>
      <c r="BJ144" s="17" t="s">
        <v>82</v>
      </c>
      <c r="BK144" s="224">
        <f>ROUND(I144*H144,2)</f>
        <v>0</v>
      </c>
      <c r="BL144" s="17" t="s">
        <v>228</v>
      </c>
      <c r="BM144" s="223" t="s">
        <v>4363</v>
      </c>
    </row>
    <row r="145" spans="1:65" s="2" customFormat="1" ht="21.75" customHeight="1">
      <c r="A145" s="38"/>
      <c r="B145" s="39"/>
      <c r="C145" s="247" t="s">
        <v>718</v>
      </c>
      <c r="D145" s="247" t="s">
        <v>612</v>
      </c>
      <c r="E145" s="248" t="s">
        <v>4364</v>
      </c>
      <c r="F145" s="249" t="s">
        <v>4365</v>
      </c>
      <c r="G145" s="250" t="s">
        <v>534</v>
      </c>
      <c r="H145" s="251">
        <v>6</v>
      </c>
      <c r="I145" s="252"/>
      <c r="J145" s="253">
        <f>ROUND(I145*H145,2)</f>
        <v>0</v>
      </c>
      <c r="K145" s="249" t="s">
        <v>4214</v>
      </c>
      <c r="L145" s="254"/>
      <c r="M145" s="255" t="s">
        <v>28</v>
      </c>
      <c r="N145" s="256" t="s">
        <v>45</v>
      </c>
      <c r="O145" s="84"/>
      <c r="P145" s="221">
        <f>O145*H145</f>
        <v>0</v>
      </c>
      <c r="Q145" s="221">
        <v>0</v>
      </c>
      <c r="R145" s="221">
        <f>Q145*H145</f>
        <v>0</v>
      </c>
      <c r="S145" s="221">
        <v>0</v>
      </c>
      <c r="T145" s="222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23" t="s">
        <v>405</v>
      </c>
      <c r="AT145" s="223" t="s">
        <v>612</v>
      </c>
      <c r="AU145" s="223" t="s">
        <v>82</v>
      </c>
      <c r="AY145" s="17" t="s">
        <v>351</v>
      </c>
      <c r="BE145" s="224">
        <f>IF(N145="základní",J145,0)</f>
        <v>0</v>
      </c>
      <c r="BF145" s="224">
        <f>IF(N145="snížená",J145,0)</f>
        <v>0</v>
      </c>
      <c r="BG145" s="224">
        <f>IF(N145="zákl. přenesená",J145,0)</f>
        <v>0</v>
      </c>
      <c r="BH145" s="224">
        <f>IF(N145="sníž. přenesená",J145,0)</f>
        <v>0</v>
      </c>
      <c r="BI145" s="224">
        <f>IF(N145="nulová",J145,0)</f>
        <v>0</v>
      </c>
      <c r="BJ145" s="17" t="s">
        <v>82</v>
      </c>
      <c r="BK145" s="224">
        <f>ROUND(I145*H145,2)</f>
        <v>0</v>
      </c>
      <c r="BL145" s="17" t="s">
        <v>228</v>
      </c>
      <c r="BM145" s="223" t="s">
        <v>4366</v>
      </c>
    </row>
    <row r="146" spans="1:65" s="2" customFormat="1" ht="16.5" customHeight="1">
      <c r="A146" s="38"/>
      <c r="B146" s="39"/>
      <c r="C146" s="247" t="s">
        <v>724</v>
      </c>
      <c r="D146" s="247" t="s">
        <v>612</v>
      </c>
      <c r="E146" s="248" t="s">
        <v>4367</v>
      </c>
      <c r="F146" s="249" t="s">
        <v>4368</v>
      </c>
      <c r="G146" s="250" t="s">
        <v>534</v>
      </c>
      <c r="H146" s="251">
        <v>6</v>
      </c>
      <c r="I146" s="252"/>
      <c r="J146" s="253">
        <f>ROUND(I146*H146,2)</f>
        <v>0</v>
      </c>
      <c r="K146" s="249" t="s">
        <v>4214</v>
      </c>
      <c r="L146" s="254"/>
      <c r="M146" s="255" t="s">
        <v>28</v>
      </c>
      <c r="N146" s="256" t="s">
        <v>45</v>
      </c>
      <c r="O146" s="84"/>
      <c r="P146" s="221">
        <f>O146*H146</f>
        <v>0</v>
      </c>
      <c r="Q146" s="221">
        <v>0</v>
      </c>
      <c r="R146" s="221">
        <f>Q146*H146</f>
        <v>0</v>
      </c>
      <c r="S146" s="221">
        <v>0</v>
      </c>
      <c r="T146" s="222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23" t="s">
        <v>405</v>
      </c>
      <c r="AT146" s="223" t="s">
        <v>612</v>
      </c>
      <c r="AU146" s="223" t="s">
        <v>82</v>
      </c>
      <c r="AY146" s="17" t="s">
        <v>351</v>
      </c>
      <c r="BE146" s="224">
        <f>IF(N146="základní",J146,0)</f>
        <v>0</v>
      </c>
      <c r="BF146" s="224">
        <f>IF(N146="snížená",J146,0)</f>
        <v>0</v>
      </c>
      <c r="BG146" s="224">
        <f>IF(N146="zákl. přenesená",J146,0)</f>
        <v>0</v>
      </c>
      <c r="BH146" s="224">
        <f>IF(N146="sníž. přenesená",J146,0)</f>
        <v>0</v>
      </c>
      <c r="BI146" s="224">
        <f>IF(N146="nulová",J146,0)</f>
        <v>0</v>
      </c>
      <c r="BJ146" s="17" t="s">
        <v>82</v>
      </c>
      <c r="BK146" s="224">
        <f>ROUND(I146*H146,2)</f>
        <v>0</v>
      </c>
      <c r="BL146" s="17" t="s">
        <v>228</v>
      </c>
      <c r="BM146" s="223" t="s">
        <v>4369</v>
      </c>
    </row>
    <row r="147" spans="1:65" s="2" customFormat="1" ht="16.5" customHeight="1">
      <c r="A147" s="38"/>
      <c r="B147" s="39"/>
      <c r="C147" s="247" t="s">
        <v>730</v>
      </c>
      <c r="D147" s="247" t="s">
        <v>612</v>
      </c>
      <c r="E147" s="248" t="s">
        <v>4370</v>
      </c>
      <c r="F147" s="249" t="s">
        <v>4256</v>
      </c>
      <c r="G147" s="250" t="s">
        <v>534</v>
      </c>
      <c r="H147" s="251">
        <v>1</v>
      </c>
      <c r="I147" s="252"/>
      <c r="J147" s="253">
        <f>ROUND(I147*H147,2)</f>
        <v>0</v>
      </c>
      <c r="K147" s="249" t="s">
        <v>28</v>
      </c>
      <c r="L147" s="254"/>
      <c r="M147" s="255" t="s">
        <v>28</v>
      </c>
      <c r="N147" s="256" t="s">
        <v>45</v>
      </c>
      <c r="O147" s="84"/>
      <c r="P147" s="221">
        <f>O147*H147</f>
        <v>0</v>
      </c>
      <c r="Q147" s="221">
        <v>0</v>
      </c>
      <c r="R147" s="221">
        <f>Q147*H147</f>
        <v>0</v>
      </c>
      <c r="S147" s="221">
        <v>0</v>
      </c>
      <c r="T147" s="222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23" t="s">
        <v>405</v>
      </c>
      <c r="AT147" s="223" t="s">
        <v>612</v>
      </c>
      <c r="AU147" s="223" t="s">
        <v>82</v>
      </c>
      <c r="AY147" s="17" t="s">
        <v>351</v>
      </c>
      <c r="BE147" s="224">
        <f>IF(N147="základní",J147,0)</f>
        <v>0</v>
      </c>
      <c r="BF147" s="224">
        <f>IF(N147="snížená",J147,0)</f>
        <v>0</v>
      </c>
      <c r="BG147" s="224">
        <f>IF(N147="zákl. přenesená",J147,0)</f>
        <v>0</v>
      </c>
      <c r="BH147" s="224">
        <f>IF(N147="sníž. přenesená",J147,0)</f>
        <v>0</v>
      </c>
      <c r="BI147" s="224">
        <f>IF(N147="nulová",J147,0)</f>
        <v>0</v>
      </c>
      <c r="BJ147" s="17" t="s">
        <v>82</v>
      </c>
      <c r="BK147" s="224">
        <f>ROUND(I147*H147,2)</f>
        <v>0</v>
      </c>
      <c r="BL147" s="17" t="s">
        <v>228</v>
      </c>
      <c r="BM147" s="223" t="s">
        <v>4371</v>
      </c>
    </row>
    <row r="148" spans="1:63" s="11" customFormat="1" ht="25.9" customHeight="1">
      <c r="A148" s="11"/>
      <c r="B148" s="198"/>
      <c r="C148" s="199"/>
      <c r="D148" s="200" t="s">
        <v>73</v>
      </c>
      <c r="E148" s="201" t="s">
        <v>4372</v>
      </c>
      <c r="F148" s="201" t="s">
        <v>4179</v>
      </c>
      <c r="G148" s="199"/>
      <c r="H148" s="199"/>
      <c r="I148" s="202"/>
      <c r="J148" s="203">
        <f>BK148</f>
        <v>0</v>
      </c>
      <c r="K148" s="199"/>
      <c r="L148" s="204"/>
      <c r="M148" s="205"/>
      <c r="N148" s="206"/>
      <c r="O148" s="206"/>
      <c r="P148" s="207">
        <f>P149+SUM(P150:P187)</f>
        <v>0</v>
      </c>
      <c r="Q148" s="206"/>
      <c r="R148" s="207">
        <f>R149+SUM(R150:R187)</f>
        <v>0</v>
      </c>
      <c r="S148" s="206"/>
      <c r="T148" s="208">
        <f>T149+SUM(T150:T187)</f>
        <v>0</v>
      </c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R148" s="209" t="s">
        <v>228</v>
      </c>
      <c r="AT148" s="210" t="s">
        <v>73</v>
      </c>
      <c r="AU148" s="210" t="s">
        <v>74</v>
      </c>
      <c r="AY148" s="209" t="s">
        <v>351</v>
      </c>
      <c r="BK148" s="211">
        <f>BK149+SUM(BK150:BK187)</f>
        <v>0</v>
      </c>
    </row>
    <row r="149" spans="1:65" s="2" customFormat="1" ht="33" customHeight="1">
      <c r="A149" s="38"/>
      <c r="B149" s="39"/>
      <c r="C149" s="212" t="s">
        <v>736</v>
      </c>
      <c r="D149" s="212" t="s">
        <v>352</v>
      </c>
      <c r="E149" s="213" t="s">
        <v>4373</v>
      </c>
      <c r="F149" s="214" t="s">
        <v>4374</v>
      </c>
      <c r="G149" s="215" t="s">
        <v>534</v>
      </c>
      <c r="H149" s="216">
        <v>1</v>
      </c>
      <c r="I149" s="217"/>
      <c r="J149" s="218">
        <f>ROUND(I149*H149,2)</f>
        <v>0</v>
      </c>
      <c r="K149" s="214" t="s">
        <v>4214</v>
      </c>
      <c r="L149" s="44"/>
      <c r="M149" s="219" t="s">
        <v>28</v>
      </c>
      <c r="N149" s="220" t="s">
        <v>45</v>
      </c>
      <c r="O149" s="84"/>
      <c r="P149" s="221">
        <f>O149*H149</f>
        <v>0</v>
      </c>
      <c r="Q149" s="221">
        <v>0</v>
      </c>
      <c r="R149" s="221">
        <f>Q149*H149</f>
        <v>0</v>
      </c>
      <c r="S149" s="221">
        <v>0</v>
      </c>
      <c r="T149" s="222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23" t="s">
        <v>228</v>
      </c>
      <c r="AT149" s="223" t="s">
        <v>352</v>
      </c>
      <c r="AU149" s="223" t="s">
        <v>82</v>
      </c>
      <c r="AY149" s="17" t="s">
        <v>351</v>
      </c>
      <c r="BE149" s="224">
        <f>IF(N149="základní",J149,0)</f>
        <v>0</v>
      </c>
      <c r="BF149" s="224">
        <f>IF(N149="snížená",J149,0)</f>
        <v>0</v>
      </c>
      <c r="BG149" s="224">
        <f>IF(N149="zákl. přenesená",J149,0)</f>
        <v>0</v>
      </c>
      <c r="BH149" s="224">
        <f>IF(N149="sníž. přenesená",J149,0)</f>
        <v>0</v>
      </c>
      <c r="BI149" s="224">
        <f>IF(N149="nulová",J149,0)</f>
        <v>0</v>
      </c>
      <c r="BJ149" s="17" t="s">
        <v>82</v>
      </c>
      <c r="BK149" s="224">
        <f>ROUND(I149*H149,2)</f>
        <v>0</v>
      </c>
      <c r="BL149" s="17" t="s">
        <v>228</v>
      </c>
      <c r="BM149" s="223" t="s">
        <v>4375</v>
      </c>
    </row>
    <row r="150" spans="1:65" s="2" customFormat="1" ht="33" customHeight="1">
      <c r="A150" s="38"/>
      <c r="B150" s="39"/>
      <c r="C150" s="212" t="s">
        <v>742</v>
      </c>
      <c r="D150" s="212" t="s">
        <v>352</v>
      </c>
      <c r="E150" s="213" t="s">
        <v>4376</v>
      </c>
      <c r="F150" s="214" t="s">
        <v>4377</v>
      </c>
      <c r="G150" s="215" t="s">
        <v>534</v>
      </c>
      <c r="H150" s="216">
        <v>1</v>
      </c>
      <c r="I150" s="217"/>
      <c r="J150" s="218">
        <f>ROUND(I150*H150,2)</f>
        <v>0</v>
      </c>
      <c r="K150" s="214" t="s">
        <v>4214</v>
      </c>
      <c r="L150" s="44"/>
      <c r="M150" s="219" t="s">
        <v>28</v>
      </c>
      <c r="N150" s="220" t="s">
        <v>45</v>
      </c>
      <c r="O150" s="84"/>
      <c r="P150" s="221">
        <f>O150*H150</f>
        <v>0</v>
      </c>
      <c r="Q150" s="221">
        <v>0</v>
      </c>
      <c r="R150" s="221">
        <f>Q150*H150</f>
        <v>0</v>
      </c>
      <c r="S150" s="221">
        <v>0</v>
      </c>
      <c r="T150" s="222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23" t="s">
        <v>228</v>
      </c>
      <c r="AT150" s="223" t="s">
        <v>352</v>
      </c>
      <c r="AU150" s="223" t="s">
        <v>82</v>
      </c>
      <c r="AY150" s="17" t="s">
        <v>351</v>
      </c>
      <c r="BE150" s="224">
        <f>IF(N150="základní",J150,0)</f>
        <v>0</v>
      </c>
      <c r="BF150" s="224">
        <f>IF(N150="snížená",J150,0)</f>
        <v>0</v>
      </c>
      <c r="BG150" s="224">
        <f>IF(N150="zákl. přenesená",J150,0)</f>
        <v>0</v>
      </c>
      <c r="BH150" s="224">
        <f>IF(N150="sníž. přenesená",J150,0)</f>
        <v>0</v>
      </c>
      <c r="BI150" s="224">
        <f>IF(N150="nulová",J150,0)</f>
        <v>0</v>
      </c>
      <c r="BJ150" s="17" t="s">
        <v>82</v>
      </c>
      <c r="BK150" s="224">
        <f>ROUND(I150*H150,2)</f>
        <v>0</v>
      </c>
      <c r="BL150" s="17" t="s">
        <v>228</v>
      </c>
      <c r="BM150" s="223" t="s">
        <v>4378</v>
      </c>
    </row>
    <row r="151" spans="1:65" s="2" customFormat="1" ht="16.5" customHeight="1">
      <c r="A151" s="38"/>
      <c r="B151" s="39"/>
      <c r="C151" s="247" t="s">
        <v>749</v>
      </c>
      <c r="D151" s="247" t="s">
        <v>612</v>
      </c>
      <c r="E151" s="248" t="s">
        <v>4379</v>
      </c>
      <c r="F151" s="249" t="s">
        <v>4380</v>
      </c>
      <c r="G151" s="250" t="s">
        <v>534</v>
      </c>
      <c r="H151" s="251">
        <v>1</v>
      </c>
      <c r="I151" s="252"/>
      <c r="J151" s="253">
        <f>ROUND(I151*H151,2)</f>
        <v>0</v>
      </c>
      <c r="K151" s="249" t="s">
        <v>28</v>
      </c>
      <c r="L151" s="254"/>
      <c r="M151" s="255" t="s">
        <v>28</v>
      </c>
      <c r="N151" s="256" t="s">
        <v>45</v>
      </c>
      <c r="O151" s="84"/>
      <c r="P151" s="221">
        <f>O151*H151</f>
        <v>0</v>
      </c>
      <c r="Q151" s="221">
        <v>0</v>
      </c>
      <c r="R151" s="221">
        <f>Q151*H151</f>
        <v>0</v>
      </c>
      <c r="S151" s="221">
        <v>0</v>
      </c>
      <c r="T151" s="222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23" t="s">
        <v>405</v>
      </c>
      <c r="AT151" s="223" t="s">
        <v>612</v>
      </c>
      <c r="AU151" s="223" t="s">
        <v>82</v>
      </c>
      <c r="AY151" s="17" t="s">
        <v>351</v>
      </c>
      <c r="BE151" s="224">
        <f>IF(N151="základní",J151,0)</f>
        <v>0</v>
      </c>
      <c r="BF151" s="224">
        <f>IF(N151="snížená",J151,0)</f>
        <v>0</v>
      </c>
      <c r="BG151" s="224">
        <f>IF(N151="zákl. přenesená",J151,0)</f>
        <v>0</v>
      </c>
      <c r="BH151" s="224">
        <f>IF(N151="sníž. přenesená",J151,0)</f>
        <v>0</v>
      </c>
      <c r="BI151" s="224">
        <f>IF(N151="nulová",J151,0)</f>
        <v>0</v>
      </c>
      <c r="BJ151" s="17" t="s">
        <v>82</v>
      </c>
      <c r="BK151" s="224">
        <f>ROUND(I151*H151,2)</f>
        <v>0</v>
      </c>
      <c r="BL151" s="17" t="s">
        <v>228</v>
      </c>
      <c r="BM151" s="223" t="s">
        <v>4381</v>
      </c>
    </row>
    <row r="152" spans="1:65" s="2" customFormat="1" ht="33" customHeight="1">
      <c r="A152" s="38"/>
      <c r="B152" s="39"/>
      <c r="C152" s="212" t="s">
        <v>723</v>
      </c>
      <c r="D152" s="212" t="s">
        <v>352</v>
      </c>
      <c r="E152" s="213" t="s">
        <v>4382</v>
      </c>
      <c r="F152" s="214" t="s">
        <v>4383</v>
      </c>
      <c r="G152" s="215" t="s">
        <v>534</v>
      </c>
      <c r="H152" s="216">
        <v>23</v>
      </c>
      <c r="I152" s="217"/>
      <c r="J152" s="218">
        <f>ROUND(I152*H152,2)</f>
        <v>0</v>
      </c>
      <c r="K152" s="214" t="s">
        <v>4214</v>
      </c>
      <c r="L152" s="44"/>
      <c r="M152" s="219" t="s">
        <v>28</v>
      </c>
      <c r="N152" s="220" t="s">
        <v>45</v>
      </c>
      <c r="O152" s="84"/>
      <c r="P152" s="221">
        <f>O152*H152</f>
        <v>0</v>
      </c>
      <c r="Q152" s="221">
        <v>0</v>
      </c>
      <c r="R152" s="221">
        <f>Q152*H152</f>
        <v>0</v>
      </c>
      <c r="S152" s="221">
        <v>0</v>
      </c>
      <c r="T152" s="222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23" t="s">
        <v>228</v>
      </c>
      <c r="AT152" s="223" t="s">
        <v>352</v>
      </c>
      <c r="AU152" s="223" t="s">
        <v>82</v>
      </c>
      <c r="AY152" s="17" t="s">
        <v>351</v>
      </c>
      <c r="BE152" s="224">
        <f>IF(N152="základní",J152,0)</f>
        <v>0</v>
      </c>
      <c r="BF152" s="224">
        <f>IF(N152="snížená",J152,0)</f>
        <v>0</v>
      </c>
      <c r="BG152" s="224">
        <f>IF(N152="zákl. přenesená",J152,0)</f>
        <v>0</v>
      </c>
      <c r="BH152" s="224">
        <f>IF(N152="sníž. přenesená",J152,0)</f>
        <v>0</v>
      </c>
      <c r="BI152" s="224">
        <f>IF(N152="nulová",J152,0)</f>
        <v>0</v>
      </c>
      <c r="BJ152" s="17" t="s">
        <v>82</v>
      </c>
      <c r="BK152" s="224">
        <f>ROUND(I152*H152,2)</f>
        <v>0</v>
      </c>
      <c r="BL152" s="17" t="s">
        <v>228</v>
      </c>
      <c r="BM152" s="223" t="s">
        <v>4384</v>
      </c>
    </row>
    <row r="153" spans="1:65" s="2" customFormat="1" ht="44.25" customHeight="1">
      <c r="A153" s="38"/>
      <c r="B153" s="39"/>
      <c r="C153" s="212" t="s">
        <v>763</v>
      </c>
      <c r="D153" s="212" t="s">
        <v>352</v>
      </c>
      <c r="E153" s="213" t="s">
        <v>4385</v>
      </c>
      <c r="F153" s="214" t="s">
        <v>4386</v>
      </c>
      <c r="G153" s="215" t="s">
        <v>534</v>
      </c>
      <c r="H153" s="216">
        <v>14</v>
      </c>
      <c r="I153" s="217"/>
      <c r="J153" s="218">
        <f>ROUND(I153*H153,2)</f>
        <v>0</v>
      </c>
      <c r="K153" s="214" t="s">
        <v>4214</v>
      </c>
      <c r="L153" s="44"/>
      <c r="M153" s="219" t="s">
        <v>28</v>
      </c>
      <c r="N153" s="220" t="s">
        <v>45</v>
      </c>
      <c r="O153" s="84"/>
      <c r="P153" s="221">
        <f>O153*H153</f>
        <v>0</v>
      </c>
      <c r="Q153" s="221">
        <v>0</v>
      </c>
      <c r="R153" s="221">
        <f>Q153*H153</f>
        <v>0</v>
      </c>
      <c r="S153" s="221">
        <v>0</v>
      </c>
      <c r="T153" s="222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23" t="s">
        <v>228</v>
      </c>
      <c r="AT153" s="223" t="s">
        <v>352</v>
      </c>
      <c r="AU153" s="223" t="s">
        <v>82</v>
      </c>
      <c r="AY153" s="17" t="s">
        <v>351</v>
      </c>
      <c r="BE153" s="224">
        <f>IF(N153="základní",J153,0)</f>
        <v>0</v>
      </c>
      <c r="BF153" s="224">
        <f>IF(N153="snížená",J153,0)</f>
        <v>0</v>
      </c>
      <c r="BG153" s="224">
        <f>IF(N153="zákl. přenesená",J153,0)</f>
        <v>0</v>
      </c>
      <c r="BH153" s="224">
        <f>IF(N153="sníž. přenesená",J153,0)</f>
        <v>0</v>
      </c>
      <c r="BI153" s="224">
        <f>IF(N153="nulová",J153,0)</f>
        <v>0</v>
      </c>
      <c r="BJ153" s="17" t="s">
        <v>82</v>
      </c>
      <c r="BK153" s="224">
        <f>ROUND(I153*H153,2)</f>
        <v>0</v>
      </c>
      <c r="BL153" s="17" t="s">
        <v>228</v>
      </c>
      <c r="BM153" s="223" t="s">
        <v>4387</v>
      </c>
    </row>
    <row r="154" spans="1:65" s="2" customFormat="1" ht="44.25" customHeight="1">
      <c r="A154" s="38"/>
      <c r="B154" s="39"/>
      <c r="C154" s="212" t="s">
        <v>768</v>
      </c>
      <c r="D154" s="212" t="s">
        <v>352</v>
      </c>
      <c r="E154" s="213" t="s">
        <v>4388</v>
      </c>
      <c r="F154" s="214" t="s">
        <v>4389</v>
      </c>
      <c r="G154" s="215" t="s">
        <v>534</v>
      </c>
      <c r="H154" s="216">
        <v>13</v>
      </c>
      <c r="I154" s="217"/>
      <c r="J154" s="218">
        <f>ROUND(I154*H154,2)</f>
        <v>0</v>
      </c>
      <c r="K154" s="214" t="s">
        <v>4214</v>
      </c>
      <c r="L154" s="44"/>
      <c r="M154" s="219" t="s">
        <v>28</v>
      </c>
      <c r="N154" s="220" t="s">
        <v>45</v>
      </c>
      <c r="O154" s="84"/>
      <c r="P154" s="221">
        <f>O154*H154</f>
        <v>0</v>
      </c>
      <c r="Q154" s="221">
        <v>0</v>
      </c>
      <c r="R154" s="221">
        <f>Q154*H154</f>
        <v>0</v>
      </c>
      <c r="S154" s="221">
        <v>0</v>
      </c>
      <c r="T154" s="222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23" t="s">
        <v>228</v>
      </c>
      <c r="AT154" s="223" t="s">
        <v>352</v>
      </c>
      <c r="AU154" s="223" t="s">
        <v>82</v>
      </c>
      <c r="AY154" s="17" t="s">
        <v>351</v>
      </c>
      <c r="BE154" s="224">
        <f>IF(N154="základní",J154,0)</f>
        <v>0</v>
      </c>
      <c r="BF154" s="224">
        <f>IF(N154="snížená",J154,0)</f>
        <v>0</v>
      </c>
      <c r="BG154" s="224">
        <f>IF(N154="zákl. přenesená",J154,0)</f>
        <v>0</v>
      </c>
      <c r="BH154" s="224">
        <f>IF(N154="sníž. přenesená",J154,0)</f>
        <v>0</v>
      </c>
      <c r="BI154" s="224">
        <f>IF(N154="nulová",J154,0)</f>
        <v>0</v>
      </c>
      <c r="BJ154" s="17" t="s">
        <v>82</v>
      </c>
      <c r="BK154" s="224">
        <f>ROUND(I154*H154,2)</f>
        <v>0</v>
      </c>
      <c r="BL154" s="17" t="s">
        <v>228</v>
      </c>
      <c r="BM154" s="223" t="s">
        <v>4390</v>
      </c>
    </row>
    <row r="155" spans="1:65" s="2" customFormat="1" ht="16.5" customHeight="1">
      <c r="A155" s="38"/>
      <c r="B155" s="39"/>
      <c r="C155" s="212" t="s">
        <v>775</v>
      </c>
      <c r="D155" s="212" t="s">
        <v>352</v>
      </c>
      <c r="E155" s="213" t="s">
        <v>4391</v>
      </c>
      <c r="F155" s="214" t="s">
        <v>4392</v>
      </c>
      <c r="G155" s="215" t="s">
        <v>534</v>
      </c>
      <c r="H155" s="216">
        <v>6</v>
      </c>
      <c r="I155" s="217"/>
      <c r="J155" s="218">
        <f>ROUND(I155*H155,2)</f>
        <v>0</v>
      </c>
      <c r="K155" s="214" t="s">
        <v>4214</v>
      </c>
      <c r="L155" s="44"/>
      <c r="M155" s="219" t="s">
        <v>28</v>
      </c>
      <c r="N155" s="220" t="s">
        <v>45</v>
      </c>
      <c r="O155" s="84"/>
      <c r="P155" s="221">
        <f>O155*H155</f>
        <v>0</v>
      </c>
      <c r="Q155" s="221">
        <v>0</v>
      </c>
      <c r="R155" s="221">
        <f>Q155*H155</f>
        <v>0</v>
      </c>
      <c r="S155" s="221">
        <v>0</v>
      </c>
      <c r="T155" s="222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23" t="s">
        <v>228</v>
      </c>
      <c r="AT155" s="223" t="s">
        <v>352</v>
      </c>
      <c r="AU155" s="223" t="s">
        <v>82</v>
      </c>
      <c r="AY155" s="17" t="s">
        <v>351</v>
      </c>
      <c r="BE155" s="224">
        <f>IF(N155="základní",J155,0)</f>
        <v>0</v>
      </c>
      <c r="BF155" s="224">
        <f>IF(N155="snížená",J155,0)</f>
        <v>0</v>
      </c>
      <c r="BG155" s="224">
        <f>IF(N155="zákl. přenesená",J155,0)</f>
        <v>0</v>
      </c>
      <c r="BH155" s="224">
        <f>IF(N155="sníž. přenesená",J155,0)</f>
        <v>0</v>
      </c>
      <c r="BI155" s="224">
        <f>IF(N155="nulová",J155,0)</f>
        <v>0</v>
      </c>
      <c r="BJ155" s="17" t="s">
        <v>82</v>
      </c>
      <c r="BK155" s="224">
        <f>ROUND(I155*H155,2)</f>
        <v>0</v>
      </c>
      <c r="BL155" s="17" t="s">
        <v>228</v>
      </c>
      <c r="BM155" s="223" t="s">
        <v>4393</v>
      </c>
    </row>
    <row r="156" spans="1:65" s="2" customFormat="1" ht="44.25" customHeight="1">
      <c r="A156" s="38"/>
      <c r="B156" s="39"/>
      <c r="C156" s="212" t="s">
        <v>781</v>
      </c>
      <c r="D156" s="212" t="s">
        <v>352</v>
      </c>
      <c r="E156" s="213" t="s">
        <v>4394</v>
      </c>
      <c r="F156" s="214" t="s">
        <v>4395</v>
      </c>
      <c r="G156" s="215" t="s">
        <v>534</v>
      </c>
      <c r="H156" s="216">
        <v>150</v>
      </c>
      <c r="I156" s="217"/>
      <c r="J156" s="218">
        <f>ROUND(I156*H156,2)</f>
        <v>0</v>
      </c>
      <c r="K156" s="214" t="s">
        <v>4214</v>
      </c>
      <c r="L156" s="44"/>
      <c r="M156" s="219" t="s">
        <v>28</v>
      </c>
      <c r="N156" s="220" t="s">
        <v>45</v>
      </c>
      <c r="O156" s="84"/>
      <c r="P156" s="221">
        <f>O156*H156</f>
        <v>0</v>
      </c>
      <c r="Q156" s="221">
        <v>0</v>
      </c>
      <c r="R156" s="221">
        <f>Q156*H156</f>
        <v>0</v>
      </c>
      <c r="S156" s="221">
        <v>0</v>
      </c>
      <c r="T156" s="222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23" t="s">
        <v>228</v>
      </c>
      <c r="AT156" s="223" t="s">
        <v>352</v>
      </c>
      <c r="AU156" s="223" t="s">
        <v>82</v>
      </c>
      <c r="AY156" s="17" t="s">
        <v>351</v>
      </c>
      <c r="BE156" s="224">
        <f>IF(N156="základní",J156,0)</f>
        <v>0</v>
      </c>
      <c r="BF156" s="224">
        <f>IF(N156="snížená",J156,0)</f>
        <v>0</v>
      </c>
      <c r="BG156" s="224">
        <f>IF(N156="zákl. přenesená",J156,0)</f>
        <v>0</v>
      </c>
      <c r="BH156" s="224">
        <f>IF(N156="sníž. přenesená",J156,0)</f>
        <v>0</v>
      </c>
      <c r="BI156" s="224">
        <f>IF(N156="nulová",J156,0)</f>
        <v>0</v>
      </c>
      <c r="BJ156" s="17" t="s">
        <v>82</v>
      </c>
      <c r="BK156" s="224">
        <f>ROUND(I156*H156,2)</f>
        <v>0</v>
      </c>
      <c r="BL156" s="17" t="s">
        <v>228</v>
      </c>
      <c r="BM156" s="223" t="s">
        <v>4396</v>
      </c>
    </row>
    <row r="157" spans="1:65" s="2" customFormat="1" ht="16.5" customHeight="1">
      <c r="A157" s="38"/>
      <c r="B157" s="39"/>
      <c r="C157" s="212" t="s">
        <v>787</v>
      </c>
      <c r="D157" s="212" t="s">
        <v>352</v>
      </c>
      <c r="E157" s="213" t="s">
        <v>4397</v>
      </c>
      <c r="F157" s="214" t="s">
        <v>4398</v>
      </c>
      <c r="G157" s="215" t="s">
        <v>534</v>
      </c>
      <c r="H157" s="216">
        <v>46</v>
      </c>
      <c r="I157" s="217"/>
      <c r="J157" s="218">
        <f>ROUND(I157*H157,2)</f>
        <v>0</v>
      </c>
      <c r="K157" s="214" t="s">
        <v>4214</v>
      </c>
      <c r="L157" s="44"/>
      <c r="M157" s="219" t="s">
        <v>28</v>
      </c>
      <c r="N157" s="220" t="s">
        <v>45</v>
      </c>
      <c r="O157" s="84"/>
      <c r="P157" s="221">
        <f>O157*H157</f>
        <v>0</v>
      </c>
      <c r="Q157" s="221">
        <v>0</v>
      </c>
      <c r="R157" s="221">
        <f>Q157*H157</f>
        <v>0</v>
      </c>
      <c r="S157" s="221">
        <v>0</v>
      </c>
      <c r="T157" s="222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23" t="s">
        <v>228</v>
      </c>
      <c r="AT157" s="223" t="s">
        <v>352</v>
      </c>
      <c r="AU157" s="223" t="s">
        <v>82</v>
      </c>
      <c r="AY157" s="17" t="s">
        <v>351</v>
      </c>
      <c r="BE157" s="224">
        <f>IF(N157="základní",J157,0)</f>
        <v>0</v>
      </c>
      <c r="BF157" s="224">
        <f>IF(N157="snížená",J157,0)</f>
        <v>0</v>
      </c>
      <c r="BG157" s="224">
        <f>IF(N157="zákl. přenesená",J157,0)</f>
        <v>0</v>
      </c>
      <c r="BH157" s="224">
        <f>IF(N157="sníž. přenesená",J157,0)</f>
        <v>0</v>
      </c>
      <c r="BI157" s="224">
        <f>IF(N157="nulová",J157,0)</f>
        <v>0</v>
      </c>
      <c r="BJ157" s="17" t="s">
        <v>82</v>
      </c>
      <c r="BK157" s="224">
        <f>ROUND(I157*H157,2)</f>
        <v>0</v>
      </c>
      <c r="BL157" s="17" t="s">
        <v>228</v>
      </c>
      <c r="BM157" s="223" t="s">
        <v>4399</v>
      </c>
    </row>
    <row r="158" spans="1:65" s="2" customFormat="1" ht="21.75" customHeight="1">
      <c r="A158" s="38"/>
      <c r="B158" s="39"/>
      <c r="C158" s="212" t="s">
        <v>800</v>
      </c>
      <c r="D158" s="212" t="s">
        <v>352</v>
      </c>
      <c r="E158" s="213" t="s">
        <v>4400</v>
      </c>
      <c r="F158" s="214" t="s">
        <v>4401</v>
      </c>
      <c r="G158" s="215" t="s">
        <v>534</v>
      </c>
      <c r="H158" s="216">
        <v>12</v>
      </c>
      <c r="I158" s="217"/>
      <c r="J158" s="218">
        <f>ROUND(I158*H158,2)</f>
        <v>0</v>
      </c>
      <c r="K158" s="214" t="s">
        <v>4214</v>
      </c>
      <c r="L158" s="44"/>
      <c r="M158" s="219" t="s">
        <v>28</v>
      </c>
      <c r="N158" s="220" t="s">
        <v>45</v>
      </c>
      <c r="O158" s="84"/>
      <c r="P158" s="221">
        <f>O158*H158</f>
        <v>0</v>
      </c>
      <c r="Q158" s="221">
        <v>0</v>
      </c>
      <c r="R158" s="221">
        <f>Q158*H158</f>
        <v>0</v>
      </c>
      <c r="S158" s="221">
        <v>0</v>
      </c>
      <c r="T158" s="222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23" t="s">
        <v>228</v>
      </c>
      <c r="AT158" s="223" t="s">
        <v>352</v>
      </c>
      <c r="AU158" s="223" t="s">
        <v>82</v>
      </c>
      <c r="AY158" s="17" t="s">
        <v>351</v>
      </c>
      <c r="BE158" s="224">
        <f>IF(N158="základní",J158,0)</f>
        <v>0</v>
      </c>
      <c r="BF158" s="224">
        <f>IF(N158="snížená",J158,0)</f>
        <v>0</v>
      </c>
      <c r="BG158" s="224">
        <f>IF(N158="zákl. přenesená",J158,0)</f>
        <v>0</v>
      </c>
      <c r="BH158" s="224">
        <f>IF(N158="sníž. přenesená",J158,0)</f>
        <v>0</v>
      </c>
      <c r="BI158" s="224">
        <f>IF(N158="nulová",J158,0)</f>
        <v>0</v>
      </c>
      <c r="BJ158" s="17" t="s">
        <v>82</v>
      </c>
      <c r="BK158" s="224">
        <f>ROUND(I158*H158,2)</f>
        <v>0</v>
      </c>
      <c r="BL158" s="17" t="s">
        <v>228</v>
      </c>
      <c r="BM158" s="223" t="s">
        <v>4402</v>
      </c>
    </row>
    <row r="159" spans="1:65" s="2" customFormat="1" ht="44.25" customHeight="1">
      <c r="A159" s="38"/>
      <c r="B159" s="39"/>
      <c r="C159" s="212" t="s">
        <v>809</v>
      </c>
      <c r="D159" s="212" t="s">
        <v>352</v>
      </c>
      <c r="E159" s="213" t="s">
        <v>4403</v>
      </c>
      <c r="F159" s="214" t="s">
        <v>4404</v>
      </c>
      <c r="G159" s="215" t="s">
        <v>534</v>
      </c>
      <c r="H159" s="216">
        <v>124</v>
      </c>
      <c r="I159" s="217"/>
      <c r="J159" s="218">
        <f>ROUND(I159*H159,2)</f>
        <v>0</v>
      </c>
      <c r="K159" s="214" t="s">
        <v>4214</v>
      </c>
      <c r="L159" s="44"/>
      <c r="M159" s="219" t="s">
        <v>28</v>
      </c>
      <c r="N159" s="220" t="s">
        <v>45</v>
      </c>
      <c r="O159" s="84"/>
      <c r="P159" s="221">
        <f>O159*H159</f>
        <v>0</v>
      </c>
      <c r="Q159" s="221">
        <v>0</v>
      </c>
      <c r="R159" s="221">
        <f>Q159*H159</f>
        <v>0</v>
      </c>
      <c r="S159" s="221">
        <v>0</v>
      </c>
      <c r="T159" s="222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23" t="s">
        <v>228</v>
      </c>
      <c r="AT159" s="223" t="s">
        <v>352</v>
      </c>
      <c r="AU159" s="223" t="s">
        <v>82</v>
      </c>
      <c r="AY159" s="17" t="s">
        <v>351</v>
      </c>
      <c r="BE159" s="224">
        <f>IF(N159="základní",J159,0)</f>
        <v>0</v>
      </c>
      <c r="BF159" s="224">
        <f>IF(N159="snížená",J159,0)</f>
        <v>0</v>
      </c>
      <c r="BG159" s="224">
        <f>IF(N159="zákl. přenesená",J159,0)</f>
        <v>0</v>
      </c>
      <c r="BH159" s="224">
        <f>IF(N159="sníž. přenesená",J159,0)</f>
        <v>0</v>
      </c>
      <c r="BI159" s="224">
        <f>IF(N159="nulová",J159,0)</f>
        <v>0</v>
      </c>
      <c r="BJ159" s="17" t="s">
        <v>82</v>
      </c>
      <c r="BK159" s="224">
        <f>ROUND(I159*H159,2)</f>
        <v>0</v>
      </c>
      <c r="BL159" s="17" t="s">
        <v>228</v>
      </c>
      <c r="BM159" s="223" t="s">
        <v>4405</v>
      </c>
    </row>
    <row r="160" spans="1:65" s="2" customFormat="1" ht="33" customHeight="1">
      <c r="A160" s="38"/>
      <c r="B160" s="39"/>
      <c r="C160" s="212" t="s">
        <v>818</v>
      </c>
      <c r="D160" s="212" t="s">
        <v>352</v>
      </c>
      <c r="E160" s="213" t="s">
        <v>4406</v>
      </c>
      <c r="F160" s="214" t="s">
        <v>4407</v>
      </c>
      <c r="G160" s="215" t="s">
        <v>534</v>
      </c>
      <c r="H160" s="216">
        <v>13</v>
      </c>
      <c r="I160" s="217"/>
      <c r="J160" s="218">
        <f>ROUND(I160*H160,2)</f>
        <v>0</v>
      </c>
      <c r="K160" s="214" t="s">
        <v>4214</v>
      </c>
      <c r="L160" s="44"/>
      <c r="M160" s="219" t="s">
        <v>28</v>
      </c>
      <c r="N160" s="220" t="s">
        <v>45</v>
      </c>
      <c r="O160" s="84"/>
      <c r="P160" s="221">
        <f>O160*H160</f>
        <v>0</v>
      </c>
      <c r="Q160" s="221">
        <v>0</v>
      </c>
      <c r="R160" s="221">
        <f>Q160*H160</f>
        <v>0</v>
      </c>
      <c r="S160" s="221">
        <v>0</v>
      </c>
      <c r="T160" s="222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23" t="s">
        <v>228</v>
      </c>
      <c r="AT160" s="223" t="s">
        <v>352</v>
      </c>
      <c r="AU160" s="223" t="s">
        <v>82</v>
      </c>
      <c r="AY160" s="17" t="s">
        <v>351</v>
      </c>
      <c r="BE160" s="224">
        <f>IF(N160="základní",J160,0)</f>
        <v>0</v>
      </c>
      <c r="BF160" s="224">
        <f>IF(N160="snížená",J160,0)</f>
        <v>0</v>
      </c>
      <c r="BG160" s="224">
        <f>IF(N160="zákl. přenesená",J160,0)</f>
        <v>0</v>
      </c>
      <c r="BH160" s="224">
        <f>IF(N160="sníž. přenesená",J160,0)</f>
        <v>0</v>
      </c>
      <c r="BI160" s="224">
        <f>IF(N160="nulová",J160,0)</f>
        <v>0</v>
      </c>
      <c r="BJ160" s="17" t="s">
        <v>82</v>
      </c>
      <c r="BK160" s="224">
        <f>ROUND(I160*H160,2)</f>
        <v>0</v>
      </c>
      <c r="BL160" s="17" t="s">
        <v>228</v>
      </c>
      <c r="BM160" s="223" t="s">
        <v>4408</v>
      </c>
    </row>
    <row r="161" spans="1:65" s="2" customFormat="1" ht="21.75" customHeight="1">
      <c r="A161" s="38"/>
      <c r="B161" s="39"/>
      <c r="C161" s="212" t="s">
        <v>824</v>
      </c>
      <c r="D161" s="212" t="s">
        <v>352</v>
      </c>
      <c r="E161" s="213" t="s">
        <v>4409</v>
      </c>
      <c r="F161" s="214" t="s">
        <v>4410</v>
      </c>
      <c r="G161" s="215" t="s">
        <v>534</v>
      </c>
      <c r="H161" s="216">
        <v>1</v>
      </c>
      <c r="I161" s="217"/>
      <c r="J161" s="218">
        <f>ROUND(I161*H161,2)</f>
        <v>0</v>
      </c>
      <c r="K161" s="214" t="s">
        <v>4214</v>
      </c>
      <c r="L161" s="44"/>
      <c r="M161" s="219" t="s">
        <v>28</v>
      </c>
      <c r="N161" s="220" t="s">
        <v>45</v>
      </c>
      <c r="O161" s="84"/>
      <c r="P161" s="221">
        <f>O161*H161</f>
        <v>0</v>
      </c>
      <c r="Q161" s="221">
        <v>0</v>
      </c>
      <c r="R161" s="221">
        <f>Q161*H161</f>
        <v>0</v>
      </c>
      <c r="S161" s="221">
        <v>0</v>
      </c>
      <c r="T161" s="222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23" t="s">
        <v>228</v>
      </c>
      <c r="AT161" s="223" t="s">
        <v>352</v>
      </c>
      <c r="AU161" s="223" t="s">
        <v>82</v>
      </c>
      <c r="AY161" s="17" t="s">
        <v>351</v>
      </c>
      <c r="BE161" s="224">
        <f>IF(N161="základní",J161,0)</f>
        <v>0</v>
      </c>
      <c r="BF161" s="224">
        <f>IF(N161="snížená",J161,0)</f>
        <v>0</v>
      </c>
      <c r="BG161" s="224">
        <f>IF(N161="zákl. přenesená",J161,0)</f>
        <v>0</v>
      </c>
      <c r="BH161" s="224">
        <f>IF(N161="sníž. přenesená",J161,0)</f>
        <v>0</v>
      </c>
      <c r="BI161" s="224">
        <f>IF(N161="nulová",J161,0)</f>
        <v>0</v>
      </c>
      <c r="BJ161" s="17" t="s">
        <v>82</v>
      </c>
      <c r="BK161" s="224">
        <f>ROUND(I161*H161,2)</f>
        <v>0</v>
      </c>
      <c r="BL161" s="17" t="s">
        <v>228</v>
      </c>
      <c r="BM161" s="223" t="s">
        <v>4411</v>
      </c>
    </row>
    <row r="162" spans="1:65" s="2" customFormat="1" ht="21.75" customHeight="1">
      <c r="A162" s="38"/>
      <c r="B162" s="39"/>
      <c r="C162" s="212" t="s">
        <v>830</v>
      </c>
      <c r="D162" s="212" t="s">
        <v>352</v>
      </c>
      <c r="E162" s="213" t="s">
        <v>4412</v>
      </c>
      <c r="F162" s="214" t="s">
        <v>4413</v>
      </c>
      <c r="G162" s="215" t="s">
        <v>534</v>
      </c>
      <c r="H162" s="216">
        <v>4</v>
      </c>
      <c r="I162" s="217"/>
      <c r="J162" s="218">
        <f>ROUND(I162*H162,2)</f>
        <v>0</v>
      </c>
      <c r="K162" s="214" t="s">
        <v>4214</v>
      </c>
      <c r="L162" s="44"/>
      <c r="M162" s="219" t="s">
        <v>28</v>
      </c>
      <c r="N162" s="220" t="s">
        <v>45</v>
      </c>
      <c r="O162" s="84"/>
      <c r="P162" s="221">
        <f>O162*H162</f>
        <v>0</v>
      </c>
      <c r="Q162" s="221">
        <v>0</v>
      </c>
      <c r="R162" s="221">
        <f>Q162*H162</f>
        <v>0</v>
      </c>
      <c r="S162" s="221">
        <v>0</v>
      </c>
      <c r="T162" s="222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23" t="s">
        <v>228</v>
      </c>
      <c r="AT162" s="223" t="s">
        <v>352</v>
      </c>
      <c r="AU162" s="223" t="s">
        <v>82</v>
      </c>
      <c r="AY162" s="17" t="s">
        <v>351</v>
      </c>
      <c r="BE162" s="224">
        <f>IF(N162="základní",J162,0)</f>
        <v>0</v>
      </c>
      <c r="BF162" s="224">
        <f>IF(N162="snížená",J162,0)</f>
        <v>0</v>
      </c>
      <c r="BG162" s="224">
        <f>IF(N162="zákl. přenesená",J162,0)</f>
        <v>0</v>
      </c>
      <c r="BH162" s="224">
        <f>IF(N162="sníž. přenesená",J162,0)</f>
        <v>0</v>
      </c>
      <c r="BI162" s="224">
        <f>IF(N162="nulová",J162,0)</f>
        <v>0</v>
      </c>
      <c r="BJ162" s="17" t="s">
        <v>82</v>
      </c>
      <c r="BK162" s="224">
        <f>ROUND(I162*H162,2)</f>
        <v>0</v>
      </c>
      <c r="BL162" s="17" t="s">
        <v>228</v>
      </c>
      <c r="BM162" s="223" t="s">
        <v>4414</v>
      </c>
    </row>
    <row r="163" spans="1:65" s="2" customFormat="1" ht="44.25" customHeight="1">
      <c r="A163" s="38"/>
      <c r="B163" s="39"/>
      <c r="C163" s="212" t="s">
        <v>841</v>
      </c>
      <c r="D163" s="212" t="s">
        <v>352</v>
      </c>
      <c r="E163" s="213" t="s">
        <v>4415</v>
      </c>
      <c r="F163" s="214" t="s">
        <v>4416</v>
      </c>
      <c r="G163" s="215" t="s">
        <v>534</v>
      </c>
      <c r="H163" s="216">
        <v>1</v>
      </c>
      <c r="I163" s="217"/>
      <c r="J163" s="218">
        <f>ROUND(I163*H163,2)</f>
        <v>0</v>
      </c>
      <c r="K163" s="214" t="s">
        <v>4214</v>
      </c>
      <c r="L163" s="44"/>
      <c r="M163" s="219" t="s">
        <v>28</v>
      </c>
      <c r="N163" s="220" t="s">
        <v>45</v>
      </c>
      <c r="O163" s="84"/>
      <c r="P163" s="221">
        <f>O163*H163</f>
        <v>0</v>
      </c>
      <c r="Q163" s="221">
        <v>0</v>
      </c>
      <c r="R163" s="221">
        <f>Q163*H163</f>
        <v>0</v>
      </c>
      <c r="S163" s="221">
        <v>0</v>
      </c>
      <c r="T163" s="222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23" t="s">
        <v>228</v>
      </c>
      <c r="AT163" s="223" t="s">
        <v>352</v>
      </c>
      <c r="AU163" s="223" t="s">
        <v>82</v>
      </c>
      <c r="AY163" s="17" t="s">
        <v>351</v>
      </c>
      <c r="BE163" s="224">
        <f>IF(N163="základní",J163,0)</f>
        <v>0</v>
      </c>
      <c r="BF163" s="224">
        <f>IF(N163="snížená",J163,0)</f>
        <v>0</v>
      </c>
      <c r="BG163" s="224">
        <f>IF(N163="zákl. přenesená",J163,0)</f>
        <v>0</v>
      </c>
      <c r="BH163" s="224">
        <f>IF(N163="sníž. přenesená",J163,0)</f>
        <v>0</v>
      </c>
      <c r="BI163" s="224">
        <f>IF(N163="nulová",J163,0)</f>
        <v>0</v>
      </c>
      <c r="BJ163" s="17" t="s">
        <v>82</v>
      </c>
      <c r="BK163" s="224">
        <f>ROUND(I163*H163,2)</f>
        <v>0</v>
      </c>
      <c r="BL163" s="17" t="s">
        <v>228</v>
      </c>
      <c r="BM163" s="223" t="s">
        <v>4417</v>
      </c>
    </row>
    <row r="164" spans="1:65" s="2" customFormat="1" ht="33" customHeight="1">
      <c r="A164" s="38"/>
      <c r="B164" s="39"/>
      <c r="C164" s="212" t="s">
        <v>847</v>
      </c>
      <c r="D164" s="212" t="s">
        <v>352</v>
      </c>
      <c r="E164" s="213" t="s">
        <v>4418</v>
      </c>
      <c r="F164" s="214" t="s">
        <v>4419</v>
      </c>
      <c r="G164" s="215" t="s">
        <v>534</v>
      </c>
      <c r="H164" s="216">
        <v>12</v>
      </c>
      <c r="I164" s="217"/>
      <c r="J164" s="218">
        <f>ROUND(I164*H164,2)</f>
        <v>0</v>
      </c>
      <c r="K164" s="214" t="s">
        <v>4214</v>
      </c>
      <c r="L164" s="44"/>
      <c r="M164" s="219" t="s">
        <v>28</v>
      </c>
      <c r="N164" s="220" t="s">
        <v>45</v>
      </c>
      <c r="O164" s="84"/>
      <c r="P164" s="221">
        <f>O164*H164</f>
        <v>0</v>
      </c>
      <c r="Q164" s="221">
        <v>0</v>
      </c>
      <c r="R164" s="221">
        <f>Q164*H164</f>
        <v>0</v>
      </c>
      <c r="S164" s="221">
        <v>0</v>
      </c>
      <c r="T164" s="222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23" t="s">
        <v>228</v>
      </c>
      <c r="AT164" s="223" t="s">
        <v>352</v>
      </c>
      <c r="AU164" s="223" t="s">
        <v>82</v>
      </c>
      <c r="AY164" s="17" t="s">
        <v>351</v>
      </c>
      <c r="BE164" s="224">
        <f>IF(N164="základní",J164,0)</f>
        <v>0</v>
      </c>
      <c r="BF164" s="224">
        <f>IF(N164="snížená",J164,0)</f>
        <v>0</v>
      </c>
      <c r="BG164" s="224">
        <f>IF(N164="zákl. přenesená",J164,0)</f>
        <v>0</v>
      </c>
      <c r="BH164" s="224">
        <f>IF(N164="sníž. přenesená",J164,0)</f>
        <v>0</v>
      </c>
      <c r="BI164" s="224">
        <f>IF(N164="nulová",J164,0)</f>
        <v>0</v>
      </c>
      <c r="BJ164" s="17" t="s">
        <v>82</v>
      </c>
      <c r="BK164" s="224">
        <f>ROUND(I164*H164,2)</f>
        <v>0</v>
      </c>
      <c r="BL164" s="17" t="s">
        <v>228</v>
      </c>
      <c r="BM164" s="223" t="s">
        <v>4420</v>
      </c>
    </row>
    <row r="165" spans="1:65" s="2" customFormat="1" ht="33" customHeight="1">
      <c r="A165" s="38"/>
      <c r="B165" s="39"/>
      <c r="C165" s="212" t="s">
        <v>856</v>
      </c>
      <c r="D165" s="212" t="s">
        <v>352</v>
      </c>
      <c r="E165" s="213" t="s">
        <v>4421</v>
      </c>
      <c r="F165" s="214" t="s">
        <v>4422</v>
      </c>
      <c r="G165" s="215" t="s">
        <v>534</v>
      </c>
      <c r="H165" s="216">
        <v>16</v>
      </c>
      <c r="I165" s="217"/>
      <c r="J165" s="218">
        <f>ROUND(I165*H165,2)</f>
        <v>0</v>
      </c>
      <c r="K165" s="214" t="s">
        <v>4214</v>
      </c>
      <c r="L165" s="44"/>
      <c r="M165" s="219" t="s">
        <v>28</v>
      </c>
      <c r="N165" s="220" t="s">
        <v>45</v>
      </c>
      <c r="O165" s="84"/>
      <c r="P165" s="221">
        <f>O165*H165</f>
        <v>0</v>
      </c>
      <c r="Q165" s="221">
        <v>0</v>
      </c>
      <c r="R165" s="221">
        <f>Q165*H165</f>
        <v>0</v>
      </c>
      <c r="S165" s="221">
        <v>0</v>
      </c>
      <c r="T165" s="222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23" t="s">
        <v>228</v>
      </c>
      <c r="AT165" s="223" t="s">
        <v>352</v>
      </c>
      <c r="AU165" s="223" t="s">
        <v>82</v>
      </c>
      <c r="AY165" s="17" t="s">
        <v>351</v>
      </c>
      <c r="BE165" s="224">
        <f>IF(N165="základní",J165,0)</f>
        <v>0</v>
      </c>
      <c r="BF165" s="224">
        <f>IF(N165="snížená",J165,0)</f>
        <v>0</v>
      </c>
      <c r="BG165" s="224">
        <f>IF(N165="zákl. přenesená",J165,0)</f>
        <v>0</v>
      </c>
      <c r="BH165" s="224">
        <f>IF(N165="sníž. přenesená",J165,0)</f>
        <v>0</v>
      </c>
      <c r="BI165" s="224">
        <f>IF(N165="nulová",J165,0)</f>
        <v>0</v>
      </c>
      <c r="BJ165" s="17" t="s">
        <v>82</v>
      </c>
      <c r="BK165" s="224">
        <f>ROUND(I165*H165,2)</f>
        <v>0</v>
      </c>
      <c r="BL165" s="17" t="s">
        <v>228</v>
      </c>
      <c r="BM165" s="223" t="s">
        <v>4423</v>
      </c>
    </row>
    <row r="166" spans="1:65" s="2" customFormat="1" ht="33" customHeight="1">
      <c r="A166" s="38"/>
      <c r="B166" s="39"/>
      <c r="C166" s="212" t="s">
        <v>862</v>
      </c>
      <c r="D166" s="212" t="s">
        <v>352</v>
      </c>
      <c r="E166" s="213" t="s">
        <v>4424</v>
      </c>
      <c r="F166" s="214" t="s">
        <v>4425</v>
      </c>
      <c r="G166" s="215" t="s">
        <v>534</v>
      </c>
      <c r="H166" s="216">
        <v>18</v>
      </c>
      <c r="I166" s="217"/>
      <c r="J166" s="218">
        <f>ROUND(I166*H166,2)</f>
        <v>0</v>
      </c>
      <c r="K166" s="214" t="s">
        <v>4214</v>
      </c>
      <c r="L166" s="44"/>
      <c r="M166" s="219" t="s">
        <v>28</v>
      </c>
      <c r="N166" s="220" t="s">
        <v>45</v>
      </c>
      <c r="O166" s="84"/>
      <c r="P166" s="221">
        <f>O166*H166</f>
        <v>0</v>
      </c>
      <c r="Q166" s="221">
        <v>0</v>
      </c>
      <c r="R166" s="221">
        <f>Q166*H166</f>
        <v>0</v>
      </c>
      <c r="S166" s="221">
        <v>0</v>
      </c>
      <c r="T166" s="222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23" t="s">
        <v>228</v>
      </c>
      <c r="AT166" s="223" t="s">
        <v>352</v>
      </c>
      <c r="AU166" s="223" t="s">
        <v>82</v>
      </c>
      <c r="AY166" s="17" t="s">
        <v>351</v>
      </c>
      <c r="BE166" s="224">
        <f>IF(N166="základní",J166,0)</f>
        <v>0</v>
      </c>
      <c r="BF166" s="224">
        <f>IF(N166="snížená",J166,0)</f>
        <v>0</v>
      </c>
      <c r="BG166" s="224">
        <f>IF(N166="zákl. přenesená",J166,0)</f>
        <v>0</v>
      </c>
      <c r="BH166" s="224">
        <f>IF(N166="sníž. přenesená",J166,0)</f>
        <v>0</v>
      </c>
      <c r="BI166" s="224">
        <f>IF(N166="nulová",J166,0)</f>
        <v>0</v>
      </c>
      <c r="BJ166" s="17" t="s">
        <v>82</v>
      </c>
      <c r="BK166" s="224">
        <f>ROUND(I166*H166,2)</f>
        <v>0</v>
      </c>
      <c r="BL166" s="17" t="s">
        <v>228</v>
      </c>
      <c r="BM166" s="223" t="s">
        <v>4426</v>
      </c>
    </row>
    <row r="167" spans="1:65" s="2" customFormat="1" ht="33" customHeight="1">
      <c r="A167" s="38"/>
      <c r="B167" s="39"/>
      <c r="C167" s="212" t="s">
        <v>867</v>
      </c>
      <c r="D167" s="212" t="s">
        <v>352</v>
      </c>
      <c r="E167" s="213" t="s">
        <v>4427</v>
      </c>
      <c r="F167" s="214" t="s">
        <v>4428</v>
      </c>
      <c r="G167" s="215" t="s">
        <v>534</v>
      </c>
      <c r="H167" s="216">
        <v>13</v>
      </c>
      <c r="I167" s="217"/>
      <c r="J167" s="218">
        <f>ROUND(I167*H167,2)</f>
        <v>0</v>
      </c>
      <c r="K167" s="214" t="s">
        <v>4214</v>
      </c>
      <c r="L167" s="44"/>
      <c r="M167" s="219" t="s">
        <v>28</v>
      </c>
      <c r="N167" s="220" t="s">
        <v>45</v>
      </c>
      <c r="O167" s="84"/>
      <c r="P167" s="221">
        <f>O167*H167</f>
        <v>0</v>
      </c>
      <c r="Q167" s="221">
        <v>0</v>
      </c>
      <c r="R167" s="221">
        <f>Q167*H167</f>
        <v>0</v>
      </c>
      <c r="S167" s="221">
        <v>0</v>
      </c>
      <c r="T167" s="222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23" t="s">
        <v>228</v>
      </c>
      <c r="AT167" s="223" t="s">
        <v>352</v>
      </c>
      <c r="AU167" s="223" t="s">
        <v>82</v>
      </c>
      <c r="AY167" s="17" t="s">
        <v>351</v>
      </c>
      <c r="BE167" s="224">
        <f>IF(N167="základní",J167,0)</f>
        <v>0</v>
      </c>
      <c r="BF167" s="224">
        <f>IF(N167="snížená",J167,0)</f>
        <v>0</v>
      </c>
      <c r="BG167" s="224">
        <f>IF(N167="zákl. přenesená",J167,0)</f>
        <v>0</v>
      </c>
      <c r="BH167" s="224">
        <f>IF(N167="sníž. přenesená",J167,0)</f>
        <v>0</v>
      </c>
      <c r="BI167" s="224">
        <f>IF(N167="nulová",J167,0)</f>
        <v>0</v>
      </c>
      <c r="BJ167" s="17" t="s">
        <v>82</v>
      </c>
      <c r="BK167" s="224">
        <f>ROUND(I167*H167,2)</f>
        <v>0</v>
      </c>
      <c r="BL167" s="17" t="s">
        <v>228</v>
      </c>
      <c r="BM167" s="223" t="s">
        <v>4429</v>
      </c>
    </row>
    <row r="168" spans="1:65" s="2" customFormat="1" ht="33" customHeight="1">
      <c r="A168" s="38"/>
      <c r="B168" s="39"/>
      <c r="C168" s="212" t="s">
        <v>873</v>
      </c>
      <c r="D168" s="212" t="s">
        <v>352</v>
      </c>
      <c r="E168" s="213" t="s">
        <v>4430</v>
      </c>
      <c r="F168" s="214" t="s">
        <v>4431</v>
      </c>
      <c r="G168" s="215" t="s">
        <v>534</v>
      </c>
      <c r="H168" s="216">
        <v>4</v>
      </c>
      <c r="I168" s="217"/>
      <c r="J168" s="218">
        <f>ROUND(I168*H168,2)</f>
        <v>0</v>
      </c>
      <c r="K168" s="214" t="s">
        <v>4214</v>
      </c>
      <c r="L168" s="44"/>
      <c r="M168" s="219" t="s">
        <v>28</v>
      </c>
      <c r="N168" s="220" t="s">
        <v>45</v>
      </c>
      <c r="O168" s="84"/>
      <c r="P168" s="221">
        <f>O168*H168</f>
        <v>0</v>
      </c>
      <c r="Q168" s="221">
        <v>0</v>
      </c>
      <c r="R168" s="221">
        <f>Q168*H168</f>
        <v>0</v>
      </c>
      <c r="S168" s="221">
        <v>0</v>
      </c>
      <c r="T168" s="222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23" t="s">
        <v>228</v>
      </c>
      <c r="AT168" s="223" t="s">
        <v>352</v>
      </c>
      <c r="AU168" s="223" t="s">
        <v>82</v>
      </c>
      <c r="AY168" s="17" t="s">
        <v>351</v>
      </c>
      <c r="BE168" s="224">
        <f>IF(N168="základní",J168,0)</f>
        <v>0</v>
      </c>
      <c r="BF168" s="224">
        <f>IF(N168="snížená",J168,0)</f>
        <v>0</v>
      </c>
      <c r="BG168" s="224">
        <f>IF(N168="zákl. přenesená",J168,0)</f>
        <v>0</v>
      </c>
      <c r="BH168" s="224">
        <f>IF(N168="sníž. přenesená",J168,0)</f>
        <v>0</v>
      </c>
      <c r="BI168" s="224">
        <f>IF(N168="nulová",J168,0)</f>
        <v>0</v>
      </c>
      <c r="BJ168" s="17" t="s">
        <v>82</v>
      </c>
      <c r="BK168" s="224">
        <f>ROUND(I168*H168,2)</f>
        <v>0</v>
      </c>
      <c r="BL168" s="17" t="s">
        <v>228</v>
      </c>
      <c r="BM168" s="223" t="s">
        <v>4432</v>
      </c>
    </row>
    <row r="169" spans="1:65" s="2" customFormat="1" ht="33" customHeight="1">
      <c r="A169" s="38"/>
      <c r="B169" s="39"/>
      <c r="C169" s="212" t="s">
        <v>878</v>
      </c>
      <c r="D169" s="212" t="s">
        <v>352</v>
      </c>
      <c r="E169" s="213" t="s">
        <v>4433</v>
      </c>
      <c r="F169" s="214" t="s">
        <v>4434</v>
      </c>
      <c r="G169" s="215" t="s">
        <v>612</v>
      </c>
      <c r="H169" s="216">
        <v>1847</v>
      </c>
      <c r="I169" s="217"/>
      <c r="J169" s="218">
        <f>ROUND(I169*H169,2)</f>
        <v>0</v>
      </c>
      <c r="K169" s="214" t="s">
        <v>4214</v>
      </c>
      <c r="L169" s="44"/>
      <c r="M169" s="219" t="s">
        <v>28</v>
      </c>
      <c r="N169" s="220" t="s">
        <v>45</v>
      </c>
      <c r="O169" s="84"/>
      <c r="P169" s="221">
        <f>O169*H169</f>
        <v>0</v>
      </c>
      <c r="Q169" s="221">
        <v>0</v>
      </c>
      <c r="R169" s="221">
        <f>Q169*H169</f>
        <v>0</v>
      </c>
      <c r="S169" s="221">
        <v>0</v>
      </c>
      <c r="T169" s="222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23" t="s">
        <v>228</v>
      </c>
      <c r="AT169" s="223" t="s">
        <v>352</v>
      </c>
      <c r="AU169" s="223" t="s">
        <v>82</v>
      </c>
      <c r="AY169" s="17" t="s">
        <v>351</v>
      </c>
      <c r="BE169" s="224">
        <f>IF(N169="základní",J169,0)</f>
        <v>0</v>
      </c>
      <c r="BF169" s="224">
        <f>IF(N169="snížená",J169,0)</f>
        <v>0</v>
      </c>
      <c r="BG169" s="224">
        <f>IF(N169="zákl. přenesená",J169,0)</f>
        <v>0</v>
      </c>
      <c r="BH169" s="224">
        <f>IF(N169="sníž. přenesená",J169,0)</f>
        <v>0</v>
      </c>
      <c r="BI169" s="224">
        <f>IF(N169="nulová",J169,0)</f>
        <v>0</v>
      </c>
      <c r="BJ169" s="17" t="s">
        <v>82</v>
      </c>
      <c r="BK169" s="224">
        <f>ROUND(I169*H169,2)</f>
        <v>0</v>
      </c>
      <c r="BL169" s="17" t="s">
        <v>228</v>
      </c>
      <c r="BM169" s="223" t="s">
        <v>4435</v>
      </c>
    </row>
    <row r="170" spans="1:65" s="2" customFormat="1" ht="33" customHeight="1">
      <c r="A170" s="38"/>
      <c r="B170" s="39"/>
      <c r="C170" s="212" t="s">
        <v>884</v>
      </c>
      <c r="D170" s="212" t="s">
        <v>352</v>
      </c>
      <c r="E170" s="213" t="s">
        <v>4436</v>
      </c>
      <c r="F170" s="214" t="s">
        <v>4437</v>
      </c>
      <c r="G170" s="215" t="s">
        <v>612</v>
      </c>
      <c r="H170" s="216">
        <v>478</v>
      </c>
      <c r="I170" s="217"/>
      <c r="J170" s="218">
        <f>ROUND(I170*H170,2)</f>
        <v>0</v>
      </c>
      <c r="K170" s="214" t="s">
        <v>4214</v>
      </c>
      <c r="L170" s="44"/>
      <c r="M170" s="219" t="s">
        <v>28</v>
      </c>
      <c r="N170" s="220" t="s">
        <v>45</v>
      </c>
      <c r="O170" s="84"/>
      <c r="P170" s="221">
        <f>O170*H170</f>
        <v>0</v>
      </c>
      <c r="Q170" s="221">
        <v>0</v>
      </c>
      <c r="R170" s="221">
        <f>Q170*H170</f>
        <v>0</v>
      </c>
      <c r="S170" s="221">
        <v>0</v>
      </c>
      <c r="T170" s="222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23" t="s">
        <v>228</v>
      </c>
      <c r="AT170" s="223" t="s">
        <v>352</v>
      </c>
      <c r="AU170" s="223" t="s">
        <v>82</v>
      </c>
      <c r="AY170" s="17" t="s">
        <v>351</v>
      </c>
      <c r="BE170" s="224">
        <f>IF(N170="základní",J170,0)</f>
        <v>0</v>
      </c>
      <c r="BF170" s="224">
        <f>IF(N170="snížená",J170,0)</f>
        <v>0</v>
      </c>
      <c r="BG170" s="224">
        <f>IF(N170="zákl. přenesená",J170,0)</f>
        <v>0</v>
      </c>
      <c r="BH170" s="224">
        <f>IF(N170="sníž. přenesená",J170,0)</f>
        <v>0</v>
      </c>
      <c r="BI170" s="224">
        <f>IF(N170="nulová",J170,0)</f>
        <v>0</v>
      </c>
      <c r="BJ170" s="17" t="s">
        <v>82</v>
      </c>
      <c r="BK170" s="224">
        <f>ROUND(I170*H170,2)</f>
        <v>0</v>
      </c>
      <c r="BL170" s="17" t="s">
        <v>228</v>
      </c>
      <c r="BM170" s="223" t="s">
        <v>4438</v>
      </c>
    </row>
    <row r="171" spans="1:65" s="2" customFormat="1" ht="33" customHeight="1">
      <c r="A171" s="38"/>
      <c r="B171" s="39"/>
      <c r="C171" s="212" t="s">
        <v>890</v>
      </c>
      <c r="D171" s="212" t="s">
        <v>352</v>
      </c>
      <c r="E171" s="213" t="s">
        <v>4439</v>
      </c>
      <c r="F171" s="214" t="s">
        <v>4440</v>
      </c>
      <c r="G171" s="215" t="s">
        <v>612</v>
      </c>
      <c r="H171" s="216">
        <v>25</v>
      </c>
      <c r="I171" s="217"/>
      <c r="J171" s="218">
        <f>ROUND(I171*H171,2)</f>
        <v>0</v>
      </c>
      <c r="K171" s="214" t="s">
        <v>4214</v>
      </c>
      <c r="L171" s="44"/>
      <c r="M171" s="219" t="s">
        <v>28</v>
      </c>
      <c r="N171" s="220" t="s">
        <v>45</v>
      </c>
      <c r="O171" s="84"/>
      <c r="P171" s="221">
        <f>O171*H171</f>
        <v>0</v>
      </c>
      <c r="Q171" s="221">
        <v>0</v>
      </c>
      <c r="R171" s="221">
        <f>Q171*H171</f>
        <v>0</v>
      </c>
      <c r="S171" s="221">
        <v>0</v>
      </c>
      <c r="T171" s="222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23" t="s">
        <v>228</v>
      </c>
      <c r="AT171" s="223" t="s">
        <v>352</v>
      </c>
      <c r="AU171" s="223" t="s">
        <v>82</v>
      </c>
      <c r="AY171" s="17" t="s">
        <v>351</v>
      </c>
      <c r="BE171" s="224">
        <f>IF(N171="základní",J171,0)</f>
        <v>0</v>
      </c>
      <c r="BF171" s="224">
        <f>IF(N171="snížená",J171,0)</f>
        <v>0</v>
      </c>
      <c r="BG171" s="224">
        <f>IF(N171="zákl. přenesená",J171,0)</f>
        <v>0</v>
      </c>
      <c r="BH171" s="224">
        <f>IF(N171="sníž. přenesená",J171,0)</f>
        <v>0</v>
      </c>
      <c r="BI171" s="224">
        <f>IF(N171="nulová",J171,0)</f>
        <v>0</v>
      </c>
      <c r="BJ171" s="17" t="s">
        <v>82</v>
      </c>
      <c r="BK171" s="224">
        <f>ROUND(I171*H171,2)</f>
        <v>0</v>
      </c>
      <c r="BL171" s="17" t="s">
        <v>228</v>
      </c>
      <c r="BM171" s="223" t="s">
        <v>4441</v>
      </c>
    </row>
    <row r="172" spans="1:65" s="2" customFormat="1" ht="33" customHeight="1">
      <c r="A172" s="38"/>
      <c r="B172" s="39"/>
      <c r="C172" s="212" t="s">
        <v>896</v>
      </c>
      <c r="D172" s="212" t="s">
        <v>352</v>
      </c>
      <c r="E172" s="213" t="s">
        <v>4442</v>
      </c>
      <c r="F172" s="214" t="s">
        <v>4443</v>
      </c>
      <c r="G172" s="215" t="s">
        <v>612</v>
      </c>
      <c r="H172" s="216">
        <v>6</v>
      </c>
      <c r="I172" s="217"/>
      <c r="J172" s="218">
        <f>ROUND(I172*H172,2)</f>
        <v>0</v>
      </c>
      <c r="K172" s="214" t="s">
        <v>4214</v>
      </c>
      <c r="L172" s="44"/>
      <c r="M172" s="219" t="s">
        <v>28</v>
      </c>
      <c r="N172" s="220" t="s">
        <v>45</v>
      </c>
      <c r="O172" s="84"/>
      <c r="P172" s="221">
        <f>O172*H172</f>
        <v>0</v>
      </c>
      <c r="Q172" s="221">
        <v>0</v>
      </c>
      <c r="R172" s="221">
        <f>Q172*H172</f>
        <v>0</v>
      </c>
      <c r="S172" s="221">
        <v>0</v>
      </c>
      <c r="T172" s="222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23" t="s">
        <v>228</v>
      </c>
      <c r="AT172" s="223" t="s">
        <v>352</v>
      </c>
      <c r="AU172" s="223" t="s">
        <v>82</v>
      </c>
      <c r="AY172" s="17" t="s">
        <v>351</v>
      </c>
      <c r="BE172" s="224">
        <f>IF(N172="základní",J172,0)</f>
        <v>0</v>
      </c>
      <c r="BF172" s="224">
        <f>IF(N172="snížená",J172,0)</f>
        <v>0</v>
      </c>
      <c r="BG172" s="224">
        <f>IF(N172="zákl. přenesená",J172,0)</f>
        <v>0</v>
      </c>
      <c r="BH172" s="224">
        <f>IF(N172="sníž. přenesená",J172,0)</f>
        <v>0</v>
      </c>
      <c r="BI172" s="224">
        <f>IF(N172="nulová",J172,0)</f>
        <v>0</v>
      </c>
      <c r="BJ172" s="17" t="s">
        <v>82</v>
      </c>
      <c r="BK172" s="224">
        <f>ROUND(I172*H172,2)</f>
        <v>0</v>
      </c>
      <c r="BL172" s="17" t="s">
        <v>228</v>
      </c>
      <c r="BM172" s="223" t="s">
        <v>4444</v>
      </c>
    </row>
    <row r="173" spans="1:65" s="2" customFormat="1" ht="33" customHeight="1">
      <c r="A173" s="38"/>
      <c r="B173" s="39"/>
      <c r="C173" s="212" t="s">
        <v>902</v>
      </c>
      <c r="D173" s="212" t="s">
        <v>352</v>
      </c>
      <c r="E173" s="213" t="s">
        <v>4445</v>
      </c>
      <c r="F173" s="214" t="s">
        <v>4446</v>
      </c>
      <c r="G173" s="215" t="s">
        <v>612</v>
      </c>
      <c r="H173" s="216">
        <v>150</v>
      </c>
      <c r="I173" s="217"/>
      <c r="J173" s="218">
        <f>ROUND(I173*H173,2)</f>
        <v>0</v>
      </c>
      <c r="K173" s="214" t="s">
        <v>4214</v>
      </c>
      <c r="L173" s="44"/>
      <c r="M173" s="219" t="s">
        <v>28</v>
      </c>
      <c r="N173" s="220" t="s">
        <v>45</v>
      </c>
      <c r="O173" s="84"/>
      <c r="P173" s="221">
        <f>O173*H173</f>
        <v>0</v>
      </c>
      <c r="Q173" s="221">
        <v>0</v>
      </c>
      <c r="R173" s="221">
        <f>Q173*H173</f>
        <v>0</v>
      </c>
      <c r="S173" s="221">
        <v>0</v>
      </c>
      <c r="T173" s="222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23" t="s">
        <v>228</v>
      </c>
      <c r="AT173" s="223" t="s">
        <v>352</v>
      </c>
      <c r="AU173" s="223" t="s">
        <v>82</v>
      </c>
      <c r="AY173" s="17" t="s">
        <v>351</v>
      </c>
      <c r="BE173" s="224">
        <f>IF(N173="základní",J173,0)</f>
        <v>0</v>
      </c>
      <c r="BF173" s="224">
        <f>IF(N173="snížená",J173,0)</f>
        <v>0</v>
      </c>
      <c r="BG173" s="224">
        <f>IF(N173="zákl. přenesená",J173,0)</f>
        <v>0</v>
      </c>
      <c r="BH173" s="224">
        <f>IF(N173="sníž. přenesená",J173,0)</f>
        <v>0</v>
      </c>
      <c r="BI173" s="224">
        <f>IF(N173="nulová",J173,0)</f>
        <v>0</v>
      </c>
      <c r="BJ173" s="17" t="s">
        <v>82</v>
      </c>
      <c r="BK173" s="224">
        <f>ROUND(I173*H173,2)</f>
        <v>0</v>
      </c>
      <c r="BL173" s="17" t="s">
        <v>228</v>
      </c>
      <c r="BM173" s="223" t="s">
        <v>4447</v>
      </c>
    </row>
    <row r="174" spans="1:65" s="2" customFormat="1" ht="33" customHeight="1">
      <c r="A174" s="38"/>
      <c r="B174" s="39"/>
      <c r="C174" s="212" t="s">
        <v>908</v>
      </c>
      <c r="D174" s="212" t="s">
        <v>352</v>
      </c>
      <c r="E174" s="213" t="s">
        <v>4448</v>
      </c>
      <c r="F174" s="214" t="s">
        <v>4449</v>
      </c>
      <c r="G174" s="215" t="s">
        <v>612</v>
      </c>
      <c r="H174" s="216">
        <v>30</v>
      </c>
      <c r="I174" s="217"/>
      <c r="J174" s="218">
        <f>ROUND(I174*H174,2)</f>
        <v>0</v>
      </c>
      <c r="K174" s="214" t="s">
        <v>4214</v>
      </c>
      <c r="L174" s="44"/>
      <c r="M174" s="219" t="s">
        <v>28</v>
      </c>
      <c r="N174" s="220" t="s">
        <v>45</v>
      </c>
      <c r="O174" s="84"/>
      <c r="P174" s="221">
        <f>O174*H174</f>
        <v>0</v>
      </c>
      <c r="Q174" s="221">
        <v>0</v>
      </c>
      <c r="R174" s="221">
        <f>Q174*H174</f>
        <v>0</v>
      </c>
      <c r="S174" s="221">
        <v>0</v>
      </c>
      <c r="T174" s="222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23" t="s">
        <v>228</v>
      </c>
      <c r="AT174" s="223" t="s">
        <v>352</v>
      </c>
      <c r="AU174" s="223" t="s">
        <v>82</v>
      </c>
      <c r="AY174" s="17" t="s">
        <v>351</v>
      </c>
      <c r="BE174" s="224">
        <f>IF(N174="základní",J174,0)</f>
        <v>0</v>
      </c>
      <c r="BF174" s="224">
        <f>IF(N174="snížená",J174,0)</f>
        <v>0</v>
      </c>
      <c r="BG174" s="224">
        <f>IF(N174="zákl. přenesená",J174,0)</f>
        <v>0</v>
      </c>
      <c r="BH174" s="224">
        <f>IF(N174="sníž. přenesená",J174,0)</f>
        <v>0</v>
      </c>
      <c r="BI174" s="224">
        <f>IF(N174="nulová",J174,0)</f>
        <v>0</v>
      </c>
      <c r="BJ174" s="17" t="s">
        <v>82</v>
      </c>
      <c r="BK174" s="224">
        <f>ROUND(I174*H174,2)</f>
        <v>0</v>
      </c>
      <c r="BL174" s="17" t="s">
        <v>228</v>
      </c>
      <c r="BM174" s="223" t="s">
        <v>4450</v>
      </c>
    </row>
    <row r="175" spans="1:65" s="2" customFormat="1" ht="33" customHeight="1">
      <c r="A175" s="38"/>
      <c r="B175" s="39"/>
      <c r="C175" s="212" t="s">
        <v>917</v>
      </c>
      <c r="D175" s="212" t="s">
        <v>352</v>
      </c>
      <c r="E175" s="213" t="s">
        <v>4451</v>
      </c>
      <c r="F175" s="214" t="s">
        <v>4452</v>
      </c>
      <c r="G175" s="215" t="s">
        <v>612</v>
      </c>
      <c r="H175" s="216">
        <v>40</v>
      </c>
      <c r="I175" s="217"/>
      <c r="J175" s="218">
        <f>ROUND(I175*H175,2)</f>
        <v>0</v>
      </c>
      <c r="K175" s="214" t="s">
        <v>4214</v>
      </c>
      <c r="L175" s="44"/>
      <c r="M175" s="219" t="s">
        <v>28</v>
      </c>
      <c r="N175" s="220" t="s">
        <v>45</v>
      </c>
      <c r="O175" s="84"/>
      <c r="P175" s="221">
        <f>O175*H175</f>
        <v>0</v>
      </c>
      <c r="Q175" s="221">
        <v>0</v>
      </c>
      <c r="R175" s="221">
        <f>Q175*H175</f>
        <v>0</v>
      </c>
      <c r="S175" s="221">
        <v>0</v>
      </c>
      <c r="T175" s="222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23" t="s">
        <v>228</v>
      </c>
      <c r="AT175" s="223" t="s">
        <v>352</v>
      </c>
      <c r="AU175" s="223" t="s">
        <v>82</v>
      </c>
      <c r="AY175" s="17" t="s">
        <v>351</v>
      </c>
      <c r="BE175" s="224">
        <f>IF(N175="základní",J175,0)</f>
        <v>0</v>
      </c>
      <c r="BF175" s="224">
        <f>IF(N175="snížená",J175,0)</f>
        <v>0</v>
      </c>
      <c r="BG175" s="224">
        <f>IF(N175="zákl. přenesená",J175,0)</f>
        <v>0</v>
      </c>
      <c r="BH175" s="224">
        <f>IF(N175="sníž. přenesená",J175,0)</f>
        <v>0</v>
      </c>
      <c r="BI175" s="224">
        <f>IF(N175="nulová",J175,0)</f>
        <v>0</v>
      </c>
      <c r="BJ175" s="17" t="s">
        <v>82</v>
      </c>
      <c r="BK175" s="224">
        <f>ROUND(I175*H175,2)</f>
        <v>0</v>
      </c>
      <c r="BL175" s="17" t="s">
        <v>228</v>
      </c>
      <c r="BM175" s="223" t="s">
        <v>4453</v>
      </c>
    </row>
    <row r="176" spans="1:65" s="2" customFormat="1" ht="33" customHeight="1">
      <c r="A176" s="38"/>
      <c r="B176" s="39"/>
      <c r="C176" s="212" t="s">
        <v>923</v>
      </c>
      <c r="D176" s="212" t="s">
        <v>352</v>
      </c>
      <c r="E176" s="213" t="s">
        <v>4454</v>
      </c>
      <c r="F176" s="214" t="s">
        <v>4455</v>
      </c>
      <c r="G176" s="215" t="s">
        <v>534</v>
      </c>
      <c r="H176" s="216">
        <v>80</v>
      </c>
      <c r="I176" s="217"/>
      <c r="J176" s="218">
        <f>ROUND(I176*H176,2)</f>
        <v>0</v>
      </c>
      <c r="K176" s="214" t="s">
        <v>4214</v>
      </c>
      <c r="L176" s="44"/>
      <c r="M176" s="219" t="s">
        <v>28</v>
      </c>
      <c r="N176" s="220" t="s">
        <v>45</v>
      </c>
      <c r="O176" s="84"/>
      <c r="P176" s="221">
        <f>O176*H176</f>
        <v>0</v>
      </c>
      <c r="Q176" s="221">
        <v>0</v>
      </c>
      <c r="R176" s="221">
        <f>Q176*H176</f>
        <v>0</v>
      </c>
      <c r="S176" s="221">
        <v>0</v>
      </c>
      <c r="T176" s="222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23" t="s">
        <v>228</v>
      </c>
      <c r="AT176" s="223" t="s">
        <v>352</v>
      </c>
      <c r="AU176" s="223" t="s">
        <v>82</v>
      </c>
      <c r="AY176" s="17" t="s">
        <v>351</v>
      </c>
      <c r="BE176" s="224">
        <f>IF(N176="základní",J176,0)</f>
        <v>0</v>
      </c>
      <c r="BF176" s="224">
        <f>IF(N176="snížená",J176,0)</f>
        <v>0</v>
      </c>
      <c r="BG176" s="224">
        <f>IF(N176="zákl. přenesená",J176,0)</f>
        <v>0</v>
      </c>
      <c r="BH176" s="224">
        <f>IF(N176="sníž. přenesená",J176,0)</f>
        <v>0</v>
      </c>
      <c r="BI176" s="224">
        <f>IF(N176="nulová",J176,0)</f>
        <v>0</v>
      </c>
      <c r="BJ176" s="17" t="s">
        <v>82</v>
      </c>
      <c r="BK176" s="224">
        <f>ROUND(I176*H176,2)</f>
        <v>0</v>
      </c>
      <c r="BL176" s="17" t="s">
        <v>228</v>
      </c>
      <c r="BM176" s="223" t="s">
        <v>4456</v>
      </c>
    </row>
    <row r="177" spans="1:65" s="2" customFormat="1" ht="33" customHeight="1">
      <c r="A177" s="38"/>
      <c r="B177" s="39"/>
      <c r="C177" s="212" t="s">
        <v>928</v>
      </c>
      <c r="D177" s="212" t="s">
        <v>352</v>
      </c>
      <c r="E177" s="213" t="s">
        <v>4457</v>
      </c>
      <c r="F177" s="214" t="s">
        <v>4458</v>
      </c>
      <c r="G177" s="215" t="s">
        <v>534</v>
      </c>
      <c r="H177" s="216">
        <v>65</v>
      </c>
      <c r="I177" s="217"/>
      <c r="J177" s="218">
        <f>ROUND(I177*H177,2)</f>
        <v>0</v>
      </c>
      <c r="K177" s="214" t="s">
        <v>4214</v>
      </c>
      <c r="L177" s="44"/>
      <c r="M177" s="219" t="s">
        <v>28</v>
      </c>
      <c r="N177" s="220" t="s">
        <v>45</v>
      </c>
      <c r="O177" s="84"/>
      <c r="P177" s="221">
        <f>O177*H177</f>
        <v>0</v>
      </c>
      <c r="Q177" s="221">
        <v>0</v>
      </c>
      <c r="R177" s="221">
        <f>Q177*H177</f>
        <v>0</v>
      </c>
      <c r="S177" s="221">
        <v>0</v>
      </c>
      <c r="T177" s="222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23" t="s">
        <v>228</v>
      </c>
      <c r="AT177" s="223" t="s">
        <v>352</v>
      </c>
      <c r="AU177" s="223" t="s">
        <v>82</v>
      </c>
      <c r="AY177" s="17" t="s">
        <v>351</v>
      </c>
      <c r="BE177" s="224">
        <f>IF(N177="základní",J177,0)</f>
        <v>0</v>
      </c>
      <c r="BF177" s="224">
        <f>IF(N177="snížená",J177,0)</f>
        <v>0</v>
      </c>
      <c r="BG177" s="224">
        <f>IF(N177="zákl. přenesená",J177,0)</f>
        <v>0</v>
      </c>
      <c r="BH177" s="224">
        <f>IF(N177="sníž. přenesená",J177,0)</f>
        <v>0</v>
      </c>
      <c r="BI177" s="224">
        <f>IF(N177="nulová",J177,0)</f>
        <v>0</v>
      </c>
      <c r="BJ177" s="17" t="s">
        <v>82</v>
      </c>
      <c r="BK177" s="224">
        <f>ROUND(I177*H177,2)</f>
        <v>0</v>
      </c>
      <c r="BL177" s="17" t="s">
        <v>228</v>
      </c>
      <c r="BM177" s="223" t="s">
        <v>4459</v>
      </c>
    </row>
    <row r="178" spans="1:65" s="2" customFormat="1" ht="33" customHeight="1">
      <c r="A178" s="38"/>
      <c r="B178" s="39"/>
      <c r="C178" s="212" t="s">
        <v>934</v>
      </c>
      <c r="D178" s="212" t="s">
        <v>352</v>
      </c>
      <c r="E178" s="213" t="s">
        <v>4460</v>
      </c>
      <c r="F178" s="214" t="s">
        <v>4461</v>
      </c>
      <c r="G178" s="215" t="s">
        <v>534</v>
      </c>
      <c r="H178" s="216">
        <v>125</v>
      </c>
      <c r="I178" s="217"/>
      <c r="J178" s="218">
        <f>ROUND(I178*H178,2)</f>
        <v>0</v>
      </c>
      <c r="K178" s="214" t="s">
        <v>4214</v>
      </c>
      <c r="L178" s="44"/>
      <c r="M178" s="219" t="s">
        <v>28</v>
      </c>
      <c r="N178" s="220" t="s">
        <v>45</v>
      </c>
      <c r="O178" s="84"/>
      <c r="P178" s="221">
        <f>O178*H178</f>
        <v>0</v>
      </c>
      <c r="Q178" s="221">
        <v>0</v>
      </c>
      <c r="R178" s="221">
        <f>Q178*H178</f>
        <v>0</v>
      </c>
      <c r="S178" s="221">
        <v>0</v>
      </c>
      <c r="T178" s="222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23" t="s">
        <v>228</v>
      </c>
      <c r="AT178" s="223" t="s">
        <v>352</v>
      </c>
      <c r="AU178" s="223" t="s">
        <v>82</v>
      </c>
      <c r="AY178" s="17" t="s">
        <v>351</v>
      </c>
      <c r="BE178" s="224">
        <f>IF(N178="základní",J178,0)</f>
        <v>0</v>
      </c>
      <c r="BF178" s="224">
        <f>IF(N178="snížená",J178,0)</f>
        <v>0</v>
      </c>
      <c r="BG178" s="224">
        <f>IF(N178="zákl. přenesená",J178,0)</f>
        <v>0</v>
      </c>
      <c r="BH178" s="224">
        <f>IF(N178="sníž. přenesená",J178,0)</f>
        <v>0</v>
      </c>
      <c r="BI178" s="224">
        <f>IF(N178="nulová",J178,0)</f>
        <v>0</v>
      </c>
      <c r="BJ178" s="17" t="s">
        <v>82</v>
      </c>
      <c r="BK178" s="224">
        <f>ROUND(I178*H178,2)</f>
        <v>0</v>
      </c>
      <c r="BL178" s="17" t="s">
        <v>228</v>
      </c>
      <c r="BM178" s="223" t="s">
        <v>4462</v>
      </c>
    </row>
    <row r="179" spans="1:65" s="2" customFormat="1" ht="44.25" customHeight="1">
      <c r="A179" s="38"/>
      <c r="B179" s="39"/>
      <c r="C179" s="212" t="s">
        <v>940</v>
      </c>
      <c r="D179" s="212" t="s">
        <v>352</v>
      </c>
      <c r="E179" s="213" t="s">
        <v>4463</v>
      </c>
      <c r="F179" s="214" t="s">
        <v>4464</v>
      </c>
      <c r="G179" s="215" t="s">
        <v>612</v>
      </c>
      <c r="H179" s="216">
        <v>32</v>
      </c>
      <c r="I179" s="217"/>
      <c r="J179" s="218">
        <f>ROUND(I179*H179,2)</f>
        <v>0</v>
      </c>
      <c r="K179" s="214" t="s">
        <v>4214</v>
      </c>
      <c r="L179" s="44"/>
      <c r="M179" s="219" t="s">
        <v>28</v>
      </c>
      <c r="N179" s="220" t="s">
        <v>45</v>
      </c>
      <c r="O179" s="84"/>
      <c r="P179" s="221">
        <f>O179*H179</f>
        <v>0</v>
      </c>
      <c r="Q179" s="221">
        <v>0</v>
      </c>
      <c r="R179" s="221">
        <f>Q179*H179</f>
        <v>0</v>
      </c>
      <c r="S179" s="221">
        <v>0</v>
      </c>
      <c r="T179" s="222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23" t="s">
        <v>228</v>
      </c>
      <c r="AT179" s="223" t="s">
        <v>352</v>
      </c>
      <c r="AU179" s="223" t="s">
        <v>82</v>
      </c>
      <c r="AY179" s="17" t="s">
        <v>351</v>
      </c>
      <c r="BE179" s="224">
        <f>IF(N179="základní",J179,0)</f>
        <v>0</v>
      </c>
      <c r="BF179" s="224">
        <f>IF(N179="snížená",J179,0)</f>
        <v>0</v>
      </c>
      <c r="BG179" s="224">
        <f>IF(N179="zákl. přenesená",J179,0)</f>
        <v>0</v>
      </c>
      <c r="BH179" s="224">
        <f>IF(N179="sníž. přenesená",J179,0)</f>
        <v>0</v>
      </c>
      <c r="BI179" s="224">
        <f>IF(N179="nulová",J179,0)</f>
        <v>0</v>
      </c>
      <c r="BJ179" s="17" t="s">
        <v>82</v>
      </c>
      <c r="BK179" s="224">
        <f>ROUND(I179*H179,2)</f>
        <v>0</v>
      </c>
      <c r="BL179" s="17" t="s">
        <v>228</v>
      </c>
      <c r="BM179" s="223" t="s">
        <v>4465</v>
      </c>
    </row>
    <row r="180" spans="1:65" s="2" customFormat="1" ht="21.75" customHeight="1">
      <c r="A180" s="38"/>
      <c r="B180" s="39"/>
      <c r="C180" s="212" t="s">
        <v>953</v>
      </c>
      <c r="D180" s="212" t="s">
        <v>352</v>
      </c>
      <c r="E180" s="213" t="s">
        <v>4466</v>
      </c>
      <c r="F180" s="214" t="s">
        <v>4467</v>
      </c>
      <c r="G180" s="215" t="s">
        <v>612</v>
      </c>
      <c r="H180" s="216">
        <v>122</v>
      </c>
      <c r="I180" s="217"/>
      <c r="J180" s="218">
        <f>ROUND(I180*H180,2)</f>
        <v>0</v>
      </c>
      <c r="K180" s="214" t="s">
        <v>4214</v>
      </c>
      <c r="L180" s="44"/>
      <c r="M180" s="219" t="s">
        <v>28</v>
      </c>
      <c r="N180" s="220" t="s">
        <v>45</v>
      </c>
      <c r="O180" s="84"/>
      <c r="P180" s="221">
        <f>O180*H180</f>
        <v>0</v>
      </c>
      <c r="Q180" s="221">
        <v>0</v>
      </c>
      <c r="R180" s="221">
        <f>Q180*H180</f>
        <v>0</v>
      </c>
      <c r="S180" s="221">
        <v>0</v>
      </c>
      <c r="T180" s="222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23" t="s">
        <v>228</v>
      </c>
      <c r="AT180" s="223" t="s">
        <v>352</v>
      </c>
      <c r="AU180" s="223" t="s">
        <v>82</v>
      </c>
      <c r="AY180" s="17" t="s">
        <v>351</v>
      </c>
      <c r="BE180" s="224">
        <f>IF(N180="základní",J180,0)</f>
        <v>0</v>
      </c>
      <c r="BF180" s="224">
        <f>IF(N180="snížená",J180,0)</f>
        <v>0</v>
      </c>
      <c r="BG180" s="224">
        <f>IF(N180="zákl. přenesená",J180,0)</f>
        <v>0</v>
      </c>
      <c r="BH180" s="224">
        <f>IF(N180="sníž. přenesená",J180,0)</f>
        <v>0</v>
      </c>
      <c r="BI180" s="224">
        <f>IF(N180="nulová",J180,0)</f>
        <v>0</v>
      </c>
      <c r="BJ180" s="17" t="s">
        <v>82</v>
      </c>
      <c r="BK180" s="224">
        <f>ROUND(I180*H180,2)</f>
        <v>0</v>
      </c>
      <c r="BL180" s="17" t="s">
        <v>228</v>
      </c>
      <c r="BM180" s="223" t="s">
        <v>4468</v>
      </c>
    </row>
    <row r="181" spans="1:65" s="2" customFormat="1" ht="44.25" customHeight="1">
      <c r="A181" s="38"/>
      <c r="B181" s="39"/>
      <c r="C181" s="212" t="s">
        <v>959</v>
      </c>
      <c r="D181" s="212" t="s">
        <v>352</v>
      </c>
      <c r="E181" s="213" t="s">
        <v>4469</v>
      </c>
      <c r="F181" s="214" t="s">
        <v>4470</v>
      </c>
      <c r="G181" s="215" t="s">
        <v>612</v>
      </c>
      <c r="H181" s="216">
        <v>80</v>
      </c>
      <c r="I181" s="217"/>
      <c r="J181" s="218">
        <f>ROUND(I181*H181,2)</f>
        <v>0</v>
      </c>
      <c r="K181" s="214" t="s">
        <v>4214</v>
      </c>
      <c r="L181" s="44"/>
      <c r="M181" s="219" t="s">
        <v>28</v>
      </c>
      <c r="N181" s="220" t="s">
        <v>45</v>
      </c>
      <c r="O181" s="84"/>
      <c r="P181" s="221">
        <f>O181*H181</f>
        <v>0</v>
      </c>
      <c r="Q181" s="221">
        <v>0</v>
      </c>
      <c r="R181" s="221">
        <f>Q181*H181</f>
        <v>0</v>
      </c>
      <c r="S181" s="221">
        <v>0</v>
      </c>
      <c r="T181" s="222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23" t="s">
        <v>228</v>
      </c>
      <c r="AT181" s="223" t="s">
        <v>352</v>
      </c>
      <c r="AU181" s="223" t="s">
        <v>82</v>
      </c>
      <c r="AY181" s="17" t="s">
        <v>351</v>
      </c>
      <c r="BE181" s="224">
        <f>IF(N181="základní",J181,0)</f>
        <v>0</v>
      </c>
      <c r="BF181" s="224">
        <f>IF(N181="snížená",J181,0)</f>
        <v>0</v>
      </c>
      <c r="BG181" s="224">
        <f>IF(N181="zákl. přenesená",J181,0)</f>
        <v>0</v>
      </c>
      <c r="BH181" s="224">
        <f>IF(N181="sníž. přenesená",J181,0)</f>
        <v>0</v>
      </c>
      <c r="BI181" s="224">
        <f>IF(N181="nulová",J181,0)</f>
        <v>0</v>
      </c>
      <c r="BJ181" s="17" t="s">
        <v>82</v>
      </c>
      <c r="BK181" s="224">
        <f>ROUND(I181*H181,2)</f>
        <v>0</v>
      </c>
      <c r="BL181" s="17" t="s">
        <v>228</v>
      </c>
      <c r="BM181" s="223" t="s">
        <v>4471</v>
      </c>
    </row>
    <row r="182" spans="1:65" s="2" customFormat="1" ht="33" customHeight="1">
      <c r="A182" s="38"/>
      <c r="B182" s="39"/>
      <c r="C182" s="212" t="s">
        <v>965</v>
      </c>
      <c r="D182" s="212" t="s">
        <v>352</v>
      </c>
      <c r="E182" s="213" t="s">
        <v>4472</v>
      </c>
      <c r="F182" s="214" t="s">
        <v>4473</v>
      </c>
      <c r="G182" s="215" t="s">
        <v>612</v>
      </c>
      <c r="H182" s="216">
        <v>48</v>
      </c>
      <c r="I182" s="217"/>
      <c r="J182" s="218">
        <f>ROUND(I182*H182,2)</f>
        <v>0</v>
      </c>
      <c r="K182" s="214" t="s">
        <v>4214</v>
      </c>
      <c r="L182" s="44"/>
      <c r="M182" s="219" t="s">
        <v>28</v>
      </c>
      <c r="N182" s="220" t="s">
        <v>45</v>
      </c>
      <c r="O182" s="84"/>
      <c r="P182" s="221">
        <f>O182*H182</f>
        <v>0</v>
      </c>
      <c r="Q182" s="221">
        <v>0</v>
      </c>
      <c r="R182" s="221">
        <f>Q182*H182</f>
        <v>0</v>
      </c>
      <c r="S182" s="221">
        <v>0</v>
      </c>
      <c r="T182" s="222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23" t="s">
        <v>228</v>
      </c>
      <c r="AT182" s="223" t="s">
        <v>352</v>
      </c>
      <c r="AU182" s="223" t="s">
        <v>82</v>
      </c>
      <c r="AY182" s="17" t="s">
        <v>351</v>
      </c>
      <c r="BE182" s="224">
        <f>IF(N182="základní",J182,0)</f>
        <v>0</v>
      </c>
      <c r="BF182" s="224">
        <f>IF(N182="snížená",J182,0)</f>
        <v>0</v>
      </c>
      <c r="BG182" s="224">
        <f>IF(N182="zákl. přenesená",J182,0)</f>
        <v>0</v>
      </c>
      <c r="BH182" s="224">
        <f>IF(N182="sníž. přenesená",J182,0)</f>
        <v>0</v>
      </c>
      <c r="BI182" s="224">
        <f>IF(N182="nulová",J182,0)</f>
        <v>0</v>
      </c>
      <c r="BJ182" s="17" t="s">
        <v>82</v>
      </c>
      <c r="BK182" s="224">
        <f>ROUND(I182*H182,2)</f>
        <v>0</v>
      </c>
      <c r="BL182" s="17" t="s">
        <v>228</v>
      </c>
      <c r="BM182" s="223" t="s">
        <v>4474</v>
      </c>
    </row>
    <row r="183" spans="1:65" s="2" customFormat="1" ht="21.75" customHeight="1">
      <c r="A183" s="38"/>
      <c r="B183" s="39"/>
      <c r="C183" s="212" t="s">
        <v>970</v>
      </c>
      <c r="D183" s="212" t="s">
        <v>352</v>
      </c>
      <c r="E183" s="213" t="s">
        <v>4475</v>
      </c>
      <c r="F183" s="214" t="s">
        <v>4476</v>
      </c>
      <c r="G183" s="215" t="s">
        <v>534</v>
      </c>
      <c r="H183" s="216">
        <v>1</v>
      </c>
      <c r="I183" s="217"/>
      <c r="J183" s="218">
        <f>ROUND(I183*H183,2)</f>
        <v>0</v>
      </c>
      <c r="K183" s="214" t="s">
        <v>4214</v>
      </c>
      <c r="L183" s="44"/>
      <c r="M183" s="219" t="s">
        <v>28</v>
      </c>
      <c r="N183" s="220" t="s">
        <v>45</v>
      </c>
      <c r="O183" s="84"/>
      <c r="P183" s="221">
        <f>O183*H183</f>
        <v>0</v>
      </c>
      <c r="Q183" s="221">
        <v>0</v>
      </c>
      <c r="R183" s="221">
        <f>Q183*H183</f>
        <v>0</v>
      </c>
      <c r="S183" s="221">
        <v>0</v>
      </c>
      <c r="T183" s="222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23" t="s">
        <v>228</v>
      </c>
      <c r="AT183" s="223" t="s">
        <v>352</v>
      </c>
      <c r="AU183" s="223" t="s">
        <v>82</v>
      </c>
      <c r="AY183" s="17" t="s">
        <v>351</v>
      </c>
      <c r="BE183" s="224">
        <f>IF(N183="základní",J183,0)</f>
        <v>0</v>
      </c>
      <c r="BF183" s="224">
        <f>IF(N183="snížená",J183,0)</f>
        <v>0</v>
      </c>
      <c r="BG183" s="224">
        <f>IF(N183="zákl. přenesená",J183,0)</f>
        <v>0</v>
      </c>
      <c r="BH183" s="224">
        <f>IF(N183="sníž. přenesená",J183,0)</f>
        <v>0</v>
      </c>
      <c r="BI183" s="224">
        <f>IF(N183="nulová",J183,0)</f>
        <v>0</v>
      </c>
      <c r="BJ183" s="17" t="s">
        <v>82</v>
      </c>
      <c r="BK183" s="224">
        <f>ROUND(I183*H183,2)</f>
        <v>0</v>
      </c>
      <c r="BL183" s="17" t="s">
        <v>228</v>
      </c>
      <c r="BM183" s="223" t="s">
        <v>4477</v>
      </c>
    </row>
    <row r="184" spans="1:65" s="2" customFormat="1" ht="16.5" customHeight="1">
      <c r="A184" s="38"/>
      <c r="B184" s="39"/>
      <c r="C184" s="247" t="s">
        <v>976</v>
      </c>
      <c r="D184" s="247" t="s">
        <v>612</v>
      </c>
      <c r="E184" s="248" t="s">
        <v>4478</v>
      </c>
      <c r="F184" s="249" t="s">
        <v>4479</v>
      </c>
      <c r="G184" s="250" t="s">
        <v>2439</v>
      </c>
      <c r="H184" s="251">
        <v>1</v>
      </c>
      <c r="I184" s="252"/>
      <c r="J184" s="253">
        <f>ROUND(I184*H184,2)</f>
        <v>0</v>
      </c>
      <c r="K184" s="249" t="s">
        <v>28</v>
      </c>
      <c r="L184" s="254"/>
      <c r="M184" s="255" t="s">
        <v>28</v>
      </c>
      <c r="N184" s="256" t="s">
        <v>45</v>
      </c>
      <c r="O184" s="84"/>
      <c r="P184" s="221">
        <f>O184*H184</f>
        <v>0</v>
      </c>
      <c r="Q184" s="221">
        <v>0</v>
      </c>
      <c r="R184" s="221">
        <f>Q184*H184</f>
        <v>0</v>
      </c>
      <c r="S184" s="221">
        <v>0</v>
      </c>
      <c r="T184" s="222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23" t="s">
        <v>405</v>
      </c>
      <c r="AT184" s="223" t="s">
        <v>612</v>
      </c>
      <c r="AU184" s="223" t="s">
        <v>82</v>
      </c>
      <c r="AY184" s="17" t="s">
        <v>351</v>
      </c>
      <c r="BE184" s="224">
        <f>IF(N184="základní",J184,0)</f>
        <v>0</v>
      </c>
      <c r="BF184" s="224">
        <f>IF(N184="snížená",J184,0)</f>
        <v>0</v>
      </c>
      <c r="BG184" s="224">
        <f>IF(N184="zákl. přenesená",J184,0)</f>
        <v>0</v>
      </c>
      <c r="BH184" s="224">
        <f>IF(N184="sníž. přenesená",J184,0)</f>
        <v>0</v>
      </c>
      <c r="BI184" s="224">
        <f>IF(N184="nulová",J184,0)</f>
        <v>0</v>
      </c>
      <c r="BJ184" s="17" t="s">
        <v>82</v>
      </c>
      <c r="BK184" s="224">
        <f>ROUND(I184*H184,2)</f>
        <v>0</v>
      </c>
      <c r="BL184" s="17" t="s">
        <v>228</v>
      </c>
      <c r="BM184" s="223" t="s">
        <v>4480</v>
      </c>
    </row>
    <row r="185" spans="1:65" s="2" customFormat="1" ht="44.25" customHeight="1">
      <c r="A185" s="38"/>
      <c r="B185" s="39"/>
      <c r="C185" s="212" t="s">
        <v>982</v>
      </c>
      <c r="D185" s="212" t="s">
        <v>352</v>
      </c>
      <c r="E185" s="213" t="s">
        <v>4481</v>
      </c>
      <c r="F185" s="214" t="s">
        <v>4482</v>
      </c>
      <c r="G185" s="215" t="s">
        <v>534</v>
      </c>
      <c r="H185" s="216">
        <v>6</v>
      </c>
      <c r="I185" s="217"/>
      <c r="J185" s="218">
        <f>ROUND(I185*H185,2)</f>
        <v>0</v>
      </c>
      <c r="K185" s="214" t="s">
        <v>4214</v>
      </c>
      <c r="L185" s="44"/>
      <c r="M185" s="219" t="s">
        <v>28</v>
      </c>
      <c r="N185" s="220" t="s">
        <v>45</v>
      </c>
      <c r="O185" s="84"/>
      <c r="P185" s="221">
        <f>O185*H185</f>
        <v>0</v>
      </c>
      <c r="Q185" s="221">
        <v>0</v>
      </c>
      <c r="R185" s="221">
        <f>Q185*H185</f>
        <v>0</v>
      </c>
      <c r="S185" s="221">
        <v>0</v>
      </c>
      <c r="T185" s="222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23" t="s">
        <v>228</v>
      </c>
      <c r="AT185" s="223" t="s">
        <v>352</v>
      </c>
      <c r="AU185" s="223" t="s">
        <v>82</v>
      </c>
      <c r="AY185" s="17" t="s">
        <v>351</v>
      </c>
      <c r="BE185" s="224">
        <f>IF(N185="základní",J185,0)</f>
        <v>0</v>
      </c>
      <c r="BF185" s="224">
        <f>IF(N185="snížená",J185,0)</f>
        <v>0</v>
      </c>
      <c r="BG185" s="224">
        <f>IF(N185="zákl. přenesená",J185,0)</f>
        <v>0</v>
      </c>
      <c r="BH185" s="224">
        <f>IF(N185="sníž. přenesená",J185,0)</f>
        <v>0</v>
      </c>
      <c r="BI185" s="224">
        <f>IF(N185="nulová",J185,0)</f>
        <v>0</v>
      </c>
      <c r="BJ185" s="17" t="s">
        <v>82</v>
      </c>
      <c r="BK185" s="224">
        <f>ROUND(I185*H185,2)</f>
        <v>0</v>
      </c>
      <c r="BL185" s="17" t="s">
        <v>228</v>
      </c>
      <c r="BM185" s="223" t="s">
        <v>4483</v>
      </c>
    </row>
    <row r="186" spans="1:65" s="2" customFormat="1" ht="21.75" customHeight="1">
      <c r="A186" s="38"/>
      <c r="B186" s="39"/>
      <c r="C186" s="212" t="s">
        <v>987</v>
      </c>
      <c r="D186" s="212" t="s">
        <v>352</v>
      </c>
      <c r="E186" s="213" t="s">
        <v>4484</v>
      </c>
      <c r="F186" s="214" t="s">
        <v>4485</v>
      </c>
      <c r="G186" s="215" t="s">
        <v>534</v>
      </c>
      <c r="H186" s="216">
        <v>6</v>
      </c>
      <c r="I186" s="217"/>
      <c r="J186" s="218">
        <f>ROUND(I186*H186,2)</f>
        <v>0</v>
      </c>
      <c r="K186" s="214" t="s">
        <v>4214</v>
      </c>
      <c r="L186" s="44"/>
      <c r="M186" s="219" t="s">
        <v>28</v>
      </c>
      <c r="N186" s="220" t="s">
        <v>45</v>
      </c>
      <c r="O186" s="84"/>
      <c r="P186" s="221">
        <f>O186*H186</f>
        <v>0</v>
      </c>
      <c r="Q186" s="221">
        <v>0</v>
      </c>
      <c r="R186" s="221">
        <f>Q186*H186</f>
        <v>0</v>
      </c>
      <c r="S186" s="221">
        <v>0</v>
      </c>
      <c r="T186" s="222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23" t="s">
        <v>228</v>
      </c>
      <c r="AT186" s="223" t="s">
        <v>352</v>
      </c>
      <c r="AU186" s="223" t="s">
        <v>82</v>
      </c>
      <c r="AY186" s="17" t="s">
        <v>351</v>
      </c>
      <c r="BE186" s="224">
        <f>IF(N186="základní",J186,0)</f>
        <v>0</v>
      </c>
      <c r="BF186" s="224">
        <f>IF(N186="snížená",J186,0)</f>
        <v>0</v>
      </c>
      <c r="BG186" s="224">
        <f>IF(N186="zákl. přenesená",J186,0)</f>
        <v>0</v>
      </c>
      <c r="BH186" s="224">
        <f>IF(N186="sníž. přenesená",J186,0)</f>
        <v>0</v>
      </c>
      <c r="BI186" s="224">
        <f>IF(N186="nulová",J186,0)</f>
        <v>0</v>
      </c>
      <c r="BJ186" s="17" t="s">
        <v>82</v>
      </c>
      <c r="BK186" s="224">
        <f>ROUND(I186*H186,2)</f>
        <v>0</v>
      </c>
      <c r="BL186" s="17" t="s">
        <v>228</v>
      </c>
      <c r="BM186" s="223" t="s">
        <v>4486</v>
      </c>
    </row>
    <row r="187" spans="1:63" s="11" customFormat="1" ht="22.8" customHeight="1">
      <c r="A187" s="11"/>
      <c r="B187" s="198"/>
      <c r="C187" s="199"/>
      <c r="D187" s="200" t="s">
        <v>73</v>
      </c>
      <c r="E187" s="270" t="s">
        <v>2270</v>
      </c>
      <c r="F187" s="270" t="s">
        <v>3976</v>
      </c>
      <c r="G187" s="199"/>
      <c r="H187" s="199"/>
      <c r="I187" s="202"/>
      <c r="J187" s="271">
        <f>BK187</f>
        <v>0</v>
      </c>
      <c r="K187" s="199"/>
      <c r="L187" s="204"/>
      <c r="M187" s="205"/>
      <c r="N187" s="206"/>
      <c r="O187" s="206"/>
      <c r="P187" s="207">
        <f>SUM(P188:P194)</f>
        <v>0</v>
      </c>
      <c r="Q187" s="206"/>
      <c r="R187" s="207">
        <f>SUM(R188:R194)</f>
        <v>0</v>
      </c>
      <c r="S187" s="206"/>
      <c r="T187" s="208">
        <f>SUM(T188:T194)</f>
        <v>0</v>
      </c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R187" s="209" t="s">
        <v>228</v>
      </c>
      <c r="AT187" s="210" t="s">
        <v>73</v>
      </c>
      <c r="AU187" s="210" t="s">
        <v>82</v>
      </c>
      <c r="AY187" s="209" t="s">
        <v>351</v>
      </c>
      <c r="BK187" s="211">
        <f>SUM(BK188:BK194)</f>
        <v>0</v>
      </c>
    </row>
    <row r="188" spans="1:65" s="2" customFormat="1" ht="21.75" customHeight="1">
      <c r="A188" s="38"/>
      <c r="B188" s="39"/>
      <c r="C188" s="247" t="s">
        <v>995</v>
      </c>
      <c r="D188" s="247" t="s">
        <v>612</v>
      </c>
      <c r="E188" s="248" t="s">
        <v>4487</v>
      </c>
      <c r="F188" s="249" t="s">
        <v>4488</v>
      </c>
      <c r="G188" s="250" t="s">
        <v>2439</v>
      </c>
      <c r="H188" s="251">
        <v>1</v>
      </c>
      <c r="I188" s="252"/>
      <c r="J188" s="253">
        <f>ROUND(I188*H188,2)</f>
        <v>0</v>
      </c>
      <c r="K188" s="249" t="s">
        <v>28</v>
      </c>
      <c r="L188" s="254"/>
      <c r="M188" s="255" t="s">
        <v>28</v>
      </c>
      <c r="N188" s="256" t="s">
        <v>45</v>
      </c>
      <c r="O188" s="84"/>
      <c r="P188" s="221">
        <f>O188*H188</f>
        <v>0</v>
      </c>
      <c r="Q188" s="221">
        <v>0</v>
      </c>
      <c r="R188" s="221">
        <f>Q188*H188</f>
        <v>0</v>
      </c>
      <c r="S188" s="221">
        <v>0</v>
      </c>
      <c r="T188" s="222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23" t="s">
        <v>405</v>
      </c>
      <c r="AT188" s="223" t="s">
        <v>612</v>
      </c>
      <c r="AU188" s="223" t="s">
        <v>138</v>
      </c>
      <c r="AY188" s="17" t="s">
        <v>351</v>
      </c>
      <c r="BE188" s="224">
        <f>IF(N188="základní",J188,0)</f>
        <v>0</v>
      </c>
      <c r="BF188" s="224">
        <f>IF(N188="snížená",J188,0)</f>
        <v>0</v>
      </c>
      <c r="BG188" s="224">
        <f>IF(N188="zákl. přenesená",J188,0)</f>
        <v>0</v>
      </c>
      <c r="BH188" s="224">
        <f>IF(N188="sníž. přenesená",J188,0)</f>
        <v>0</v>
      </c>
      <c r="BI188" s="224">
        <f>IF(N188="nulová",J188,0)</f>
        <v>0</v>
      </c>
      <c r="BJ188" s="17" t="s">
        <v>82</v>
      </c>
      <c r="BK188" s="224">
        <f>ROUND(I188*H188,2)</f>
        <v>0</v>
      </c>
      <c r="BL188" s="17" t="s">
        <v>228</v>
      </c>
      <c r="BM188" s="223" t="s">
        <v>4489</v>
      </c>
    </row>
    <row r="189" spans="1:65" s="2" customFormat="1" ht="16.5" customHeight="1">
      <c r="A189" s="38"/>
      <c r="B189" s="39"/>
      <c r="C189" s="247" t="s">
        <v>1001</v>
      </c>
      <c r="D189" s="247" t="s">
        <v>612</v>
      </c>
      <c r="E189" s="248" t="s">
        <v>4490</v>
      </c>
      <c r="F189" s="249" t="s">
        <v>4491</v>
      </c>
      <c r="G189" s="250" t="s">
        <v>2439</v>
      </c>
      <c r="H189" s="251">
        <v>1</v>
      </c>
      <c r="I189" s="252"/>
      <c r="J189" s="253">
        <f>ROUND(I189*H189,2)</f>
        <v>0</v>
      </c>
      <c r="K189" s="249" t="s">
        <v>28</v>
      </c>
      <c r="L189" s="254"/>
      <c r="M189" s="255" t="s">
        <v>28</v>
      </c>
      <c r="N189" s="256" t="s">
        <v>45</v>
      </c>
      <c r="O189" s="84"/>
      <c r="P189" s="221">
        <f>O189*H189</f>
        <v>0</v>
      </c>
      <c r="Q189" s="221">
        <v>0</v>
      </c>
      <c r="R189" s="221">
        <f>Q189*H189</f>
        <v>0</v>
      </c>
      <c r="S189" s="221">
        <v>0</v>
      </c>
      <c r="T189" s="222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23" t="s">
        <v>405</v>
      </c>
      <c r="AT189" s="223" t="s">
        <v>612</v>
      </c>
      <c r="AU189" s="223" t="s">
        <v>138</v>
      </c>
      <c r="AY189" s="17" t="s">
        <v>351</v>
      </c>
      <c r="BE189" s="224">
        <f>IF(N189="základní",J189,0)</f>
        <v>0</v>
      </c>
      <c r="BF189" s="224">
        <f>IF(N189="snížená",J189,0)</f>
        <v>0</v>
      </c>
      <c r="BG189" s="224">
        <f>IF(N189="zákl. přenesená",J189,0)</f>
        <v>0</v>
      </c>
      <c r="BH189" s="224">
        <f>IF(N189="sníž. přenesená",J189,0)</f>
        <v>0</v>
      </c>
      <c r="BI189" s="224">
        <f>IF(N189="nulová",J189,0)</f>
        <v>0</v>
      </c>
      <c r="BJ189" s="17" t="s">
        <v>82</v>
      </c>
      <c r="BK189" s="224">
        <f>ROUND(I189*H189,2)</f>
        <v>0</v>
      </c>
      <c r="BL189" s="17" t="s">
        <v>228</v>
      </c>
      <c r="BM189" s="223" t="s">
        <v>4492</v>
      </c>
    </row>
    <row r="190" spans="1:65" s="2" customFormat="1" ht="16.5" customHeight="1">
      <c r="A190" s="38"/>
      <c r="B190" s="39"/>
      <c r="C190" s="247" t="s">
        <v>1006</v>
      </c>
      <c r="D190" s="247" t="s">
        <v>612</v>
      </c>
      <c r="E190" s="248" t="s">
        <v>4493</v>
      </c>
      <c r="F190" s="249" t="s">
        <v>4494</v>
      </c>
      <c r="G190" s="250" t="s">
        <v>540</v>
      </c>
      <c r="H190" s="251">
        <v>0.15</v>
      </c>
      <c r="I190" s="252"/>
      <c r="J190" s="253">
        <f>ROUND(I190*H190,2)</f>
        <v>0</v>
      </c>
      <c r="K190" s="249" t="s">
        <v>4214</v>
      </c>
      <c r="L190" s="254"/>
      <c r="M190" s="255" t="s">
        <v>28</v>
      </c>
      <c r="N190" s="256" t="s">
        <v>45</v>
      </c>
      <c r="O190" s="84"/>
      <c r="P190" s="221">
        <f>O190*H190</f>
        <v>0</v>
      </c>
      <c r="Q190" s="221">
        <v>0</v>
      </c>
      <c r="R190" s="221">
        <f>Q190*H190</f>
        <v>0</v>
      </c>
      <c r="S190" s="221">
        <v>0</v>
      </c>
      <c r="T190" s="222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23" t="s">
        <v>405</v>
      </c>
      <c r="AT190" s="223" t="s">
        <v>612</v>
      </c>
      <c r="AU190" s="223" t="s">
        <v>138</v>
      </c>
      <c r="AY190" s="17" t="s">
        <v>351</v>
      </c>
      <c r="BE190" s="224">
        <f>IF(N190="základní",J190,0)</f>
        <v>0</v>
      </c>
      <c r="BF190" s="224">
        <f>IF(N190="snížená",J190,0)</f>
        <v>0</v>
      </c>
      <c r="BG190" s="224">
        <f>IF(N190="zákl. přenesená",J190,0)</f>
        <v>0</v>
      </c>
      <c r="BH190" s="224">
        <f>IF(N190="sníž. přenesená",J190,0)</f>
        <v>0</v>
      </c>
      <c r="BI190" s="224">
        <f>IF(N190="nulová",J190,0)</f>
        <v>0</v>
      </c>
      <c r="BJ190" s="17" t="s">
        <v>82</v>
      </c>
      <c r="BK190" s="224">
        <f>ROUND(I190*H190,2)</f>
        <v>0</v>
      </c>
      <c r="BL190" s="17" t="s">
        <v>228</v>
      </c>
      <c r="BM190" s="223" t="s">
        <v>4495</v>
      </c>
    </row>
    <row r="191" spans="1:65" s="2" customFormat="1" ht="16.5" customHeight="1">
      <c r="A191" s="38"/>
      <c r="B191" s="39"/>
      <c r="C191" s="247" t="s">
        <v>1012</v>
      </c>
      <c r="D191" s="247" t="s">
        <v>612</v>
      </c>
      <c r="E191" s="248" t="s">
        <v>4496</v>
      </c>
      <c r="F191" s="249" t="s">
        <v>4497</v>
      </c>
      <c r="G191" s="250" t="s">
        <v>398</v>
      </c>
      <c r="H191" s="251">
        <v>7</v>
      </c>
      <c r="I191" s="252"/>
      <c r="J191" s="253">
        <f>ROUND(I191*H191,2)</f>
        <v>0</v>
      </c>
      <c r="K191" s="249" t="s">
        <v>28</v>
      </c>
      <c r="L191" s="254"/>
      <c r="M191" s="255" t="s">
        <v>28</v>
      </c>
      <c r="N191" s="256" t="s">
        <v>45</v>
      </c>
      <c r="O191" s="84"/>
      <c r="P191" s="221">
        <f>O191*H191</f>
        <v>0</v>
      </c>
      <c r="Q191" s="221">
        <v>0</v>
      </c>
      <c r="R191" s="221">
        <f>Q191*H191</f>
        <v>0</v>
      </c>
      <c r="S191" s="221">
        <v>0</v>
      </c>
      <c r="T191" s="222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23" t="s">
        <v>405</v>
      </c>
      <c r="AT191" s="223" t="s">
        <v>612</v>
      </c>
      <c r="AU191" s="223" t="s">
        <v>138</v>
      </c>
      <c r="AY191" s="17" t="s">
        <v>351</v>
      </c>
      <c r="BE191" s="224">
        <f>IF(N191="základní",J191,0)</f>
        <v>0</v>
      </c>
      <c r="BF191" s="224">
        <f>IF(N191="snížená",J191,0)</f>
        <v>0</v>
      </c>
      <c r="BG191" s="224">
        <f>IF(N191="zákl. přenesená",J191,0)</f>
        <v>0</v>
      </c>
      <c r="BH191" s="224">
        <f>IF(N191="sníž. přenesená",J191,0)</f>
        <v>0</v>
      </c>
      <c r="BI191" s="224">
        <f>IF(N191="nulová",J191,0)</f>
        <v>0</v>
      </c>
      <c r="BJ191" s="17" t="s">
        <v>82</v>
      </c>
      <c r="BK191" s="224">
        <f>ROUND(I191*H191,2)</f>
        <v>0</v>
      </c>
      <c r="BL191" s="17" t="s">
        <v>228</v>
      </c>
      <c r="BM191" s="223" t="s">
        <v>4498</v>
      </c>
    </row>
    <row r="192" spans="1:65" s="2" customFormat="1" ht="16.5" customHeight="1">
      <c r="A192" s="38"/>
      <c r="B192" s="39"/>
      <c r="C192" s="247" t="s">
        <v>1016</v>
      </c>
      <c r="D192" s="247" t="s">
        <v>612</v>
      </c>
      <c r="E192" s="248" t="s">
        <v>4499</v>
      </c>
      <c r="F192" s="249" t="s">
        <v>4500</v>
      </c>
      <c r="G192" s="250" t="s">
        <v>2439</v>
      </c>
      <c r="H192" s="251">
        <v>1</v>
      </c>
      <c r="I192" s="252"/>
      <c r="J192" s="253">
        <f>ROUND(I192*H192,2)</f>
        <v>0</v>
      </c>
      <c r="K192" s="249" t="s">
        <v>28</v>
      </c>
      <c r="L192" s="254"/>
      <c r="M192" s="255" t="s">
        <v>28</v>
      </c>
      <c r="N192" s="256" t="s">
        <v>45</v>
      </c>
      <c r="O192" s="84"/>
      <c r="P192" s="221">
        <f>O192*H192</f>
        <v>0</v>
      </c>
      <c r="Q192" s="221">
        <v>0</v>
      </c>
      <c r="R192" s="221">
        <f>Q192*H192</f>
        <v>0</v>
      </c>
      <c r="S192" s="221">
        <v>0</v>
      </c>
      <c r="T192" s="222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23" t="s">
        <v>405</v>
      </c>
      <c r="AT192" s="223" t="s">
        <v>612</v>
      </c>
      <c r="AU192" s="223" t="s">
        <v>138</v>
      </c>
      <c r="AY192" s="17" t="s">
        <v>351</v>
      </c>
      <c r="BE192" s="224">
        <f>IF(N192="základní",J192,0)</f>
        <v>0</v>
      </c>
      <c r="BF192" s="224">
        <f>IF(N192="snížená",J192,0)</f>
        <v>0</v>
      </c>
      <c r="BG192" s="224">
        <f>IF(N192="zákl. přenesená",J192,0)</f>
        <v>0</v>
      </c>
      <c r="BH192" s="224">
        <f>IF(N192="sníž. přenesená",J192,0)</f>
        <v>0</v>
      </c>
      <c r="BI192" s="224">
        <f>IF(N192="nulová",J192,0)</f>
        <v>0</v>
      </c>
      <c r="BJ192" s="17" t="s">
        <v>82</v>
      </c>
      <c r="BK192" s="224">
        <f>ROUND(I192*H192,2)</f>
        <v>0</v>
      </c>
      <c r="BL192" s="17" t="s">
        <v>228</v>
      </c>
      <c r="BM192" s="223" t="s">
        <v>4501</v>
      </c>
    </row>
    <row r="193" spans="1:65" s="2" customFormat="1" ht="16.5" customHeight="1">
      <c r="A193" s="38"/>
      <c r="B193" s="39"/>
      <c r="C193" s="247" t="s">
        <v>1026</v>
      </c>
      <c r="D193" s="247" t="s">
        <v>612</v>
      </c>
      <c r="E193" s="248" t="s">
        <v>4502</v>
      </c>
      <c r="F193" s="249" t="s">
        <v>4503</v>
      </c>
      <c r="G193" s="250" t="s">
        <v>2439</v>
      </c>
      <c r="H193" s="251">
        <v>1</v>
      </c>
      <c r="I193" s="252"/>
      <c r="J193" s="253">
        <f>ROUND(I193*H193,2)</f>
        <v>0</v>
      </c>
      <c r="K193" s="249" t="s">
        <v>28</v>
      </c>
      <c r="L193" s="254"/>
      <c r="M193" s="255" t="s">
        <v>28</v>
      </c>
      <c r="N193" s="256" t="s">
        <v>45</v>
      </c>
      <c r="O193" s="84"/>
      <c r="P193" s="221">
        <f>O193*H193</f>
        <v>0</v>
      </c>
      <c r="Q193" s="221">
        <v>0</v>
      </c>
      <c r="R193" s="221">
        <f>Q193*H193</f>
        <v>0</v>
      </c>
      <c r="S193" s="221">
        <v>0</v>
      </c>
      <c r="T193" s="222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23" t="s">
        <v>405</v>
      </c>
      <c r="AT193" s="223" t="s">
        <v>612</v>
      </c>
      <c r="AU193" s="223" t="s">
        <v>138</v>
      </c>
      <c r="AY193" s="17" t="s">
        <v>351</v>
      </c>
      <c r="BE193" s="224">
        <f>IF(N193="základní",J193,0)</f>
        <v>0</v>
      </c>
      <c r="BF193" s="224">
        <f>IF(N193="snížená",J193,0)</f>
        <v>0</v>
      </c>
      <c r="BG193" s="224">
        <f>IF(N193="zákl. přenesená",J193,0)</f>
        <v>0</v>
      </c>
      <c r="BH193" s="224">
        <f>IF(N193="sníž. přenesená",J193,0)</f>
        <v>0</v>
      </c>
      <c r="BI193" s="224">
        <f>IF(N193="nulová",J193,0)</f>
        <v>0</v>
      </c>
      <c r="BJ193" s="17" t="s">
        <v>82</v>
      </c>
      <c r="BK193" s="224">
        <f>ROUND(I193*H193,2)</f>
        <v>0</v>
      </c>
      <c r="BL193" s="17" t="s">
        <v>228</v>
      </c>
      <c r="BM193" s="223" t="s">
        <v>4504</v>
      </c>
    </row>
    <row r="194" spans="1:65" s="2" customFormat="1" ht="16.5" customHeight="1">
      <c r="A194" s="38"/>
      <c r="B194" s="39"/>
      <c r="C194" s="247" t="s">
        <v>1032</v>
      </c>
      <c r="D194" s="247" t="s">
        <v>612</v>
      </c>
      <c r="E194" s="248" t="s">
        <v>4505</v>
      </c>
      <c r="F194" s="249" t="s">
        <v>4506</v>
      </c>
      <c r="G194" s="250" t="s">
        <v>2439</v>
      </c>
      <c r="H194" s="251">
        <v>1</v>
      </c>
      <c r="I194" s="252"/>
      <c r="J194" s="253">
        <f>ROUND(I194*H194,2)</f>
        <v>0</v>
      </c>
      <c r="K194" s="249" t="s">
        <v>28</v>
      </c>
      <c r="L194" s="254"/>
      <c r="M194" s="272" t="s">
        <v>28</v>
      </c>
      <c r="N194" s="273" t="s">
        <v>45</v>
      </c>
      <c r="O194" s="259"/>
      <c r="P194" s="260">
        <f>O194*H194</f>
        <v>0</v>
      </c>
      <c r="Q194" s="260">
        <v>0</v>
      </c>
      <c r="R194" s="260">
        <f>Q194*H194</f>
        <v>0</v>
      </c>
      <c r="S194" s="260">
        <v>0</v>
      </c>
      <c r="T194" s="261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23" t="s">
        <v>405</v>
      </c>
      <c r="AT194" s="223" t="s">
        <v>612</v>
      </c>
      <c r="AU194" s="223" t="s">
        <v>138</v>
      </c>
      <c r="AY194" s="17" t="s">
        <v>351</v>
      </c>
      <c r="BE194" s="224">
        <f>IF(N194="základní",J194,0)</f>
        <v>0</v>
      </c>
      <c r="BF194" s="224">
        <f>IF(N194="snížená",J194,0)</f>
        <v>0</v>
      </c>
      <c r="BG194" s="224">
        <f>IF(N194="zákl. přenesená",J194,0)</f>
        <v>0</v>
      </c>
      <c r="BH194" s="224">
        <f>IF(N194="sníž. přenesená",J194,0)</f>
        <v>0</v>
      </c>
      <c r="BI194" s="224">
        <f>IF(N194="nulová",J194,0)</f>
        <v>0</v>
      </c>
      <c r="BJ194" s="17" t="s">
        <v>82</v>
      </c>
      <c r="BK194" s="224">
        <f>ROUND(I194*H194,2)</f>
        <v>0</v>
      </c>
      <c r="BL194" s="17" t="s">
        <v>228</v>
      </c>
      <c r="BM194" s="223" t="s">
        <v>4507</v>
      </c>
    </row>
    <row r="195" spans="1:31" s="2" customFormat="1" ht="6.95" customHeight="1">
      <c r="A195" s="38"/>
      <c r="B195" s="59"/>
      <c r="C195" s="60"/>
      <c r="D195" s="60"/>
      <c r="E195" s="60"/>
      <c r="F195" s="60"/>
      <c r="G195" s="60"/>
      <c r="H195" s="60"/>
      <c r="I195" s="168"/>
      <c r="J195" s="60"/>
      <c r="K195" s="60"/>
      <c r="L195" s="44"/>
      <c r="M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</row>
  </sheetData>
  <sheetProtection password="CC35" sheet="1" objects="1" scenarios="1" formatColumns="0" formatRows="0" autoFilter="0"/>
  <autoFilter ref="C85:K194"/>
  <mergeCells count="9">
    <mergeCell ref="E7:H7"/>
    <mergeCell ref="E9:H9"/>
    <mergeCell ref="E18:H18"/>
    <mergeCell ref="E27:H27"/>
    <mergeCell ref="E48:H48"/>
    <mergeCell ref="E50:H50"/>
    <mergeCell ref="E76:H76"/>
    <mergeCell ref="E78:H7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28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28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99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2"/>
      <c r="J3" s="131"/>
      <c r="K3" s="131"/>
      <c r="L3" s="20"/>
      <c r="AT3" s="17" t="s">
        <v>84</v>
      </c>
    </row>
    <row r="4" spans="2:46" s="1" customFormat="1" ht="24.95" customHeight="1">
      <c r="B4" s="20"/>
      <c r="D4" s="133" t="s">
        <v>141</v>
      </c>
      <c r="I4" s="128"/>
      <c r="L4" s="20"/>
      <c r="M4" s="134" t="s">
        <v>10</v>
      </c>
      <c r="AT4" s="17" t="s">
        <v>4</v>
      </c>
    </row>
    <row r="5" spans="2:12" s="1" customFormat="1" ht="6.95" customHeight="1">
      <c r="B5" s="20"/>
      <c r="I5" s="128"/>
      <c r="L5" s="20"/>
    </row>
    <row r="6" spans="2:12" s="1" customFormat="1" ht="12" customHeight="1">
      <c r="B6" s="20"/>
      <c r="D6" s="135" t="s">
        <v>16</v>
      </c>
      <c r="I6" s="128"/>
      <c r="L6" s="20"/>
    </row>
    <row r="7" spans="2:12" s="1" customFormat="1" ht="16.5" customHeight="1">
      <c r="B7" s="20"/>
      <c r="E7" s="136" t="str">
        <f>'Rekapitulace stavby'!K6</f>
        <v>Transform. domova Kamelie Křižanov IV - SO.3 výstavba Měřín DA a DS</v>
      </c>
      <c r="F7" s="135"/>
      <c r="G7" s="135"/>
      <c r="H7" s="135"/>
      <c r="I7" s="128"/>
      <c r="L7" s="20"/>
    </row>
    <row r="8" spans="1:31" s="2" customFormat="1" ht="12" customHeight="1">
      <c r="A8" s="38"/>
      <c r="B8" s="44"/>
      <c r="C8" s="38"/>
      <c r="D8" s="135" t="s">
        <v>149</v>
      </c>
      <c r="E8" s="38"/>
      <c r="F8" s="38"/>
      <c r="G8" s="38"/>
      <c r="H8" s="38"/>
      <c r="I8" s="137"/>
      <c r="J8" s="38"/>
      <c r="K8" s="38"/>
      <c r="L8" s="1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9" t="s">
        <v>4508</v>
      </c>
      <c r="F9" s="38"/>
      <c r="G9" s="38"/>
      <c r="H9" s="38"/>
      <c r="I9" s="137"/>
      <c r="J9" s="38"/>
      <c r="K9" s="38"/>
      <c r="L9" s="1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137"/>
      <c r="J10" s="38"/>
      <c r="K10" s="38"/>
      <c r="L10" s="1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5" t="s">
        <v>18</v>
      </c>
      <c r="E11" s="38"/>
      <c r="F11" s="140" t="s">
        <v>28</v>
      </c>
      <c r="G11" s="38"/>
      <c r="H11" s="38"/>
      <c r="I11" s="141" t="s">
        <v>20</v>
      </c>
      <c r="J11" s="140" t="s">
        <v>28</v>
      </c>
      <c r="K11" s="38"/>
      <c r="L11" s="1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5" t="s">
        <v>22</v>
      </c>
      <c r="E12" s="38"/>
      <c r="F12" s="140" t="s">
        <v>23</v>
      </c>
      <c r="G12" s="38"/>
      <c r="H12" s="38"/>
      <c r="I12" s="141" t="s">
        <v>24</v>
      </c>
      <c r="J12" s="142" t="str">
        <f>'Rekapitulace stavby'!AN8</f>
        <v>27. 1. 2020</v>
      </c>
      <c r="K12" s="38"/>
      <c r="L12" s="1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37"/>
      <c r="J13" s="38"/>
      <c r="K13" s="38"/>
      <c r="L13" s="1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5" t="s">
        <v>26</v>
      </c>
      <c r="E14" s="38"/>
      <c r="F14" s="38"/>
      <c r="G14" s="38"/>
      <c r="H14" s="38"/>
      <c r="I14" s="141" t="s">
        <v>27</v>
      </c>
      <c r="J14" s="140" t="s">
        <v>28</v>
      </c>
      <c r="K14" s="38"/>
      <c r="L14" s="1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0" t="s">
        <v>29</v>
      </c>
      <c r="F15" s="38"/>
      <c r="G15" s="38"/>
      <c r="H15" s="38"/>
      <c r="I15" s="141" t="s">
        <v>30</v>
      </c>
      <c r="J15" s="140" t="s">
        <v>28</v>
      </c>
      <c r="K15" s="38"/>
      <c r="L15" s="1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137"/>
      <c r="J16" s="38"/>
      <c r="K16" s="38"/>
      <c r="L16" s="1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5" t="s">
        <v>31</v>
      </c>
      <c r="E17" s="38"/>
      <c r="F17" s="38"/>
      <c r="G17" s="38"/>
      <c r="H17" s="38"/>
      <c r="I17" s="141" t="s">
        <v>27</v>
      </c>
      <c r="J17" s="33" t="str">
        <f>'Rekapitulace stavby'!AN13</f>
        <v>Vyplň údaj</v>
      </c>
      <c r="K17" s="38"/>
      <c r="L17" s="1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0"/>
      <c r="G18" s="140"/>
      <c r="H18" s="140"/>
      <c r="I18" s="141" t="s">
        <v>30</v>
      </c>
      <c r="J18" s="33" t="str">
        <f>'Rekapitulace stavby'!AN14</f>
        <v>Vyplň údaj</v>
      </c>
      <c r="K18" s="38"/>
      <c r="L18" s="1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137"/>
      <c r="J19" s="38"/>
      <c r="K19" s="38"/>
      <c r="L19" s="1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5" t="s">
        <v>33</v>
      </c>
      <c r="E20" s="38"/>
      <c r="F20" s="38"/>
      <c r="G20" s="38"/>
      <c r="H20" s="38"/>
      <c r="I20" s="141" t="s">
        <v>27</v>
      </c>
      <c r="J20" s="140" t="s">
        <v>28</v>
      </c>
      <c r="K20" s="38"/>
      <c r="L20" s="1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0" t="s">
        <v>34</v>
      </c>
      <c r="F21" s="38"/>
      <c r="G21" s="38"/>
      <c r="H21" s="38"/>
      <c r="I21" s="141" t="s">
        <v>30</v>
      </c>
      <c r="J21" s="140" t="s">
        <v>28</v>
      </c>
      <c r="K21" s="38"/>
      <c r="L21" s="1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137"/>
      <c r="J22" s="38"/>
      <c r="K22" s="38"/>
      <c r="L22" s="1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5" t="s">
        <v>36</v>
      </c>
      <c r="E23" s="38"/>
      <c r="F23" s="38"/>
      <c r="G23" s="38"/>
      <c r="H23" s="38"/>
      <c r="I23" s="141" t="s">
        <v>27</v>
      </c>
      <c r="J23" s="140" t="str">
        <f>IF('Rekapitulace stavby'!AN19="","",'Rekapitulace stavby'!AN19)</f>
        <v/>
      </c>
      <c r="K23" s="38"/>
      <c r="L23" s="1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0" t="str">
        <f>IF('Rekapitulace stavby'!E20="","",'Rekapitulace stavby'!E20)</f>
        <v xml:space="preserve"> </v>
      </c>
      <c r="F24" s="38"/>
      <c r="G24" s="38"/>
      <c r="H24" s="38"/>
      <c r="I24" s="141" t="s">
        <v>30</v>
      </c>
      <c r="J24" s="140" t="str">
        <f>IF('Rekapitulace stavby'!AN20="","",'Rekapitulace stavby'!AN20)</f>
        <v/>
      </c>
      <c r="K24" s="38"/>
      <c r="L24" s="1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137"/>
      <c r="J25" s="38"/>
      <c r="K25" s="38"/>
      <c r="L25" s="1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5" t="s">
        <v>38</v>
      </c>
      <c r="E26" s="38"/>
      <c r="F26" s="38"/>
      <c r="G26" s="38"/>
      <c r="H26" s="38"/>
      <c r="I26" s="137"/>
      <c r="J26" s="38"/>
      <c r="K26" s="38"/>
      <c r="L26" s="1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3"/>
      <c r="B27" s="144"/>
      <c r="C27" s="143"/>
      <c r="D27" s="143"/>
      <c r="E27" s="145" t="s">
        <v>28</v>
      </c>
      <c r="F27" s="145"/>
      <c r="G27" s="145"/>
      <c r="H27" s="145"/>
      <c r="I27" s="146"/>
      <c r="J27" s="143"/>
      <c r="K27" s="143"/>
      <c r="L27" s="147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137"/>
      <c r="J28" s="38"/>
      <c r="K28" s="38"/>
      <c r="L28" s="1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50"/>
      <c r="J29" s="149"/>
      <c r="K29" s="149"/>
      <c r="L29" s="1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1" t="s">
        <v>40</v>
      </c>
      <c r="E30" s="38"/>
      <c r="F30" s="38"/>
      <c r="G30" s="38"/>
      <c r="H30" s="38"/>
      <c r="I30" s="137"/>
      <c r="J30" s="152">
        <f>ROUND(J91,2)</f>
        <v>0</v>
      </c>
      <c r="K30" s="38"/>
      <c r="L30" s="1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50"/>
      <c r="J31" s="149"/>
      <c r="K31" s="149"/>
      <c r="L31" s="1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3" t="s">
        <v>42</v>
      </c>
      <c r="G32" s="38"/>
      <c r="H32" s="38"/>
      <c r="I32" s="154" t="s">
        <v>41</v>
      </c>
      <c r="J32" s="153" t="s">
        <v>43</v>
      </c>
      <c r="K32" s="38"/>
      <c r="L32" s="1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5" t="s">
        <v>44</v>
      </c>
      <c r="E33" s="135" t="s">
        <v>45</v>
      </c>
      <c r="F33" s="156">
        <f>ROUND((SUM(BE91:BE168)),2)</f>
        <v>0</v>
      </c>
      <c r="G33" s="38"/>
      <c r="H33" s="38"/>
      <c r="I33" s="157">
        <v>0.21</v>
      </c>
      <c r="J33" s="156">
        <f>ROUND(((SUM(BE91:BE168))*I33),2)</f>
        <v>0</v>
      </c>
      <c r="K33" s="38"/>
      <c r="L33" s="1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5" t="s">
        <v>46</v>
      </c>
      <c r="F34" s="156">
        <f>ROUND((SUM(BF91:BF168)),2)</f>
        <v>0</v>
      </c>
      <c r="G34" s="38"/>
      <c r="H34" s="38"/>
      <c r="I34" s="157">
        <v>0.15</v>
      </c>
      <c r="J34" s="156">
        <f>ROUND(((SUM(BF91:BF168))*I34),2)</f>
        <v>0</v>
      </c>
      <c r="K34" s="38"/>
      <c r="L34" s="1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5" t="s">
        <v>47</v>
      </c>
      <c r="F35" s="156">
        <f>ROUND((SUM(BG91:BG168)),2)</f>
        <v>0</v>
      </c>
      <c r="G35" s="38"/>
      <c r="H35" s="38"/>
      <c r="I35" s="157">
        <v>0.21</v>
      </c>
      <c r="J35" s="156">
        <f>0</f>
        <v>0</v>
      </c>
      <c r="K35" s="38"/>
      <c r="L35" s="1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5" t="s">
        <v>48</v>
      </c>
      <c r="F36" s="156">
        <f>ROUND((SUM(BH91:BH168)),2)</f>
        <v>0</v>
      </c>
      <c r="G36" s="38"/>
      <c r="H36" s="38"/>
      <c r="I36" s="157">
        <v>0.15</v>
      </c>
      <c r="J36" s="156">
        <f>0</f>
        <v>0</v>
      </c>
      <c r="K36" s="38"/>
      <c r="L36" s="1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5" t="s">
        <v>49</v>
      </c>
      <c r="F37" s="156">
        <f>ROUND((SUM(BI91:BI168)),2)</f>
        <v>0</v>
      </c>
      <c r="G37" s="38"/>
      <c r="H37" s="38"/>
      <c r="I37" s="157">
        <v>0</v>
      </c>
      <c r="J37" s="156">
        <f>0</f>
        <v>0</v>
      </c>
      <c r="K37" s="38"/>
      <c r="L37" s="1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137"/>
      <c r="J38" s="38"/>
      <c r="K38" s="38"/>
      <c r="L38" s="1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8"/>
      <c r="D39" s="159" t="s">
        <v>50</v>
      </c>
      <c r="E39" s="160"/>
      <c r="F39" s="160"/>
      <c r="G39" s="161" t="s">
        <v>51</v>
      </c>
      <c r="H39" s="162" t="s">
        <v>52</v>
      </c>
      <c r="I39" s="163"/>
      <c r="J39" s="164">
        <f>SUM(J30:J37)</f>
        <v>0</v>
      </c>
      <c r="K39" s="165"/>
      <c r="L39" s="1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66"/>
      <c r="C40" s="167"/>
      <c r="D40" s="167"/>
      <c r="E40" s="167"/>
      <c r="F40" s="167"/>
      <c r="G40" s="167"/>
      <c r="H40" s="167"/>
      <c r="I40" s="168"/>
      <c r="J40" s="167"/>
      <c r="K40" s="167"/>
      <c r="L40" s="1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69"/>
      <c r="C44" s="170"/>
      <c r="D44" s="170"/>
      <c r="E44" s="170"/>
      <c r="F44" s="170"/>
      <c r="G44" s="170"/>
      <c r="H44" s="170"/>
      <c r="I44" s="171"/>
      <c r="J44" s="170"/>
      <c r="K44" s="170"/>
      <c r="L44" s="1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218</v>
      </c>
      <c r="D45" s="40"/>
      <c r="E45" s="40"/>
      <c r="F45" s="40"/>
      <c r="G45" s="40"/>
      <c r="H45" s="40"/>
      <c r="I45" s="137"/>
      <c r="J45" s="40"/>
      <c r="K45" s="40"/>
      <c r="L45" s="1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137"/>
      <c r="J46" s="40"/>
      <c r="K46" s="40"/>
      <c r="L46" s="1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137"/>
      <c r="J47" s="40"/>
      <c r="K47" s="40"/>
      <c r="L47" s="1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72" t="str">
        <f>E7</f>
        <v>Transform. domova Kamelie Křižanov IV - SO.3 výstavba Měřín DA a DS</v>
      </c>
      <c r="F48" s="32"/>
      <c r="G48" s="32"/>
      <c r="H48" s="32"/>
      <c r="I48" s="137"/>
      <c r="J48" s="40"/>
      <c r="K48" s="40"/>
      <c r="L48" s="1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149</v>
      </c>
      <c r="D49" s="40"/>
      <c r="E49" s="40"/>
      <c r="F49" s="40"/>
      <c r="G49" s="40"/>
      <c r="H49" s="40"/>
      <c r="I49" s="137"/>
      <c r="J49" s="40"/>
      <c r="K49" s="40"/>
      <c r="L49" s="1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ALFA-26507-1 - D.1.4.6.- 01 elektronické komunikace - trubkování</v>
      </c>
      <c r="F50" s="40"/>
      <c r="G50" s="40"/>
      <c r="H50" s="40"/>
      <c r="I50" s="137"/>
      <c r="J50" s="40"/>
      <c r="K50" s="40"/>
      <c r="L50" s="1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137"/>
      <c r="J51" s="40"/>
      <c r="K51" s="40"/>
      <c r="L51" s="1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22</v>
      </c>
      <c r="D52" s="40"/>
      <c r="E52" s="40"/>
      <c r="F52" s="27" t="str">
        <f>F12</f>
        <v>Měřín</v>
      </c>
      <c r="G52" s="40"/>
      <c r="H52" s="40"/>
      <c r="I52" s="141" t="s">
        <v>24</v>
      </c>
      <c r="J52" s="72" t="str">
        <f>IF(J12="","",J12)</f>
        <v>27. 1. 2020</v>
      </c>
      <c r="K52" s="40"/>
      <c r="L52" s="1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137"/>
      <c r="J53" s="40"/>
      <c r="K53" s="40"/>
      <c r="L53" s="1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40.05" customHeight="1">
      <c r="A54" s="38"/>
      <c r="B54" s="39"/>
      <c r="C54" s="32" t="s">
        <v>26</v>
      </c>
      <c r="D54" s="40"/>
      <c r="E54" s="40"/>
      <c r="F54" s="27" t="str">
        <f>E15</f>
        <v>Kraj Výsočina, Žižkova57, Jihlava</v>
      </c>
      <c r="G54" s="40"/>
      <c r="H54" s="40"/>
      <c r="I54" s="141" t="s">
        <v>33</v>
      </c>
      <c r="J54" s="36" t="str">
        <f>E21</f>
        <v>Atelier Alfa, spol. s r.o., Brněnská 48, Jihlava</v>
      </c>
      <c r="K54" s="40"/>
      <c r="L54" s="1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31</v>
      </c>
      <c r="D55" s="40"/>
      <c r="E55" s="40"/>
      <c r="F55" s="27" t="str">
        <f>IF(E18="","",E18)</f>
        <v>Vyplň údaj</v>
      </c>
      <c r="G55" s="40"/>
      <c r="H55" s="40"/>
      <c r="I55" s="141" t="s">
        <v>36</v>
      </c>
      <c r="J55" s="36" t="str">
        <f>E24</f>
        <v xml:space="preserve"> </v>
      </c>
      <c r="K55" s="40"/>
      <c r="L55" s="1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137"/>
      <c r="J56" s="40"/>
      <c r="K56" s="40"/>
      <c r="L56" s="1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73" t="s">
        <v>243</v>
      </c>
      <c r="D57" s="174"/>
      <c r="E57" s="174"/>
      <c r="F57" s="174"/>
      <c r="G57" s="174"/>
      <c r="H57" s="174"/>
      <c r="I57" s="175"/>
      <c r="J57" s="176" t="s">
        <v>244</v>
      </c>
      <c r="K57" s="174"/>
      <c r="L57" s="1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137"/>
      <c r="J58" s="40"/>
      <c r="K58" s="40"/>
      <c r="L58" s="1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77" t="s">
        <v>72</v>
      </c>
      <c r="D59" s="40"/>
      <c r="E59" s="40"/>
      <c r="F59" s="40"/>
      <c r="G59" s="40"/>
      <c r="H59" s="40"/>
      <c r="I59" s="137"/>
      <c r="J59" s="102">
        <f>J91</f>
        <v>0</v>
      </c>
      <c r="K59" s="40"/>
      <c r="L59" s="1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84</v>
      </c>
    </row>
    <row r="60" spans="1:31" s="9" customFormat="1" ht="24.95" customHeight="1">
      <c r="A60" s="9"/>
      <c r="B60" s="178"/>
      <c r="C60" s="179"/>
      <c r="D60" s="180" t="s">
        <v>4509</v>
      </c>
      <c r="E60" s="181"/>
      <c r="F60" s="181"/>
      <c r="G60" s="181"/>
      <c r="H60" s="181"/>
      <c r="I60" s="182"/>
      <c r="J60" s="183">
        <f>J92</f>
        <v>0</v>
      </c>
      <c r="K60" s="179"/>
      <c r="L60" s="184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9" customFormat="1" ht="24.95" customHeight="1">
      <c r="A61" s="9"/>
      <c r="B61" s="178"/>
      <c r="C61" s="179"/>
      <c r="D61" s="180" t="s">
        <v>4510</v>
      </c>
      <c r="E61" s="181"/>
      <c r="F61" s="181"/>
      <c r="G61" s="181"/>
      <c r="H61" s="181"/>
      <c r="I61" s="182"/>
      <c r="J61" s="183">
        <f>J98</f>
        <v>0</v>
      </c>
      <c r="K61" s="179"/>
      <c r="L61" s="184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1:31" s="9" customFormat="1" ht="24.95" customHeight="1">
      <c r="A62" s="9"/>
      <c r="B62" s="178"/>
      <c r="C62" s="179"/>
      <c r="D62" s="180" t="s">
        <v>4511</v>
      </c>
      <c r="E62" s="181"/>
      <c r="F62" s="181"/>
      <c r="G62" s="181"/>
      <c r="H62" s="181"/>
      <c r="I62" s="182"/>
      <c r="J62" s="183">
        <f>J103</f>
        <v>0</v>
      </c>
      <c r="K62" s="179"/>
      <c r="L62" s="184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9" customFormat="1" ht="24.95" customHeight="1">
      <c r="A63" s="9"/>
      <c r="B63" s="178"/>
      <c r="C63" s="179"/>
      <c r="D63" s="180" t="s">
        <v>4512</v>
      </c>
      <c r="E63" s="181"/>
      <c r="F63" s="181"/>
      <c r="G63" s="181"/>
      <c r="H63" s="181"/>
      <c r="I63" s="182"/>
      <c r="J63" s="183">
        <f>J113</f>
        <v>0</v>
      </c>
      <c r="K63" s="179"/>
      <c r="L63" s="184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s="9" customFormat="1" ht="24.95" customHeight="1">
      <c r="A64" s="9"/>
      <c r="B64" s="178"/>
      <c r="C64" s="179"/>
      <c r="D64" s="180" t="s">
        <v>4513</v>
      </c>
      <c r="E64" s="181"/>
      <c r="F64" s="181"/>
      <c r="G64" s="181"/>
      <c r="H64" s="181"/>
      <c r="I64" s="182"/>
      <c r="J64" s="183">
        <f>J119</f>
        <v>0</v>
      </c>
      <c r="K64" s="179"/>
      <c r="L64" s="184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9" customFormat="1" ht="24.95" customHeight="1">
      <c r="A65" s="9"/>
      <c r="B65" s="178"/>
      <c r="C65" s="179"/>
      <c r="D65" s="180" t="s">
        <v>4514</v>
      </c>
      <c r="E65" s="181"/>
      <c r="F65" s="181"/>
      <c r="G65" s="181"/>
      <c r="H65" s="181"/>
      <c r="I65" s="182"/>
      <c r="J65" s="183">
        <f>J121</f>
        <v>0</v>
      </c>
      <c r="K65" s="179"/>
      <c r="L65" s="184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9" customFormat="1" ht="24.95" customHeight="1">
      <c r="A66" s="9"/>
      <c r="B66" s="178"/>
      <c r="C66" s="179"/>
      <c r="D66" s="180" t="s">
        <v>4515</v>
      </c>
      <c r="E66" s="181"/>
      <c r="F66" s="181"/>
      <c r="G66" s="181"/>
      <c r="H66" s="181"/>
      <c r="I66" s="182"/>
      <c r="J66" s="183">
        <f>J126</f>
        <v>0</v>
      </c>
      <c r="K66" s="179"/>
      <c r="L66" s="184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9" customFormat="1" ht="24.95" customHeight="1">
      <c r="A67" s="9"/>
      <c r="B67" s="178"/>
      <c r="C67" s="179"/>
      <c r="D67" s="180" t="s">
        <v>4516</v>
      </c>
      <c r="E67" s="181"/>
      <c r="F67" s="181"/>
      <c r="G67" s="181"/>
      <c r="H67" s="181"/>
      <c r="I67" s="182"/>
      <c r="J67" s="183">
        <f>J132</f>
        <v>0</v>
      </c>
      <c r="K67" s="179"/>
      <c r="L67" s="184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s="9" customFormat="1" ht="24.95" customHeight="1">
      <c r="A68" s="9"/>
      <c r="B68" s="178"/>
      <c r="C68" s="179"/>
      <c r="D68" s="180" t="s">
        <v>4517</v>
      </c>
      <c r="E68" s="181"/>
      <c r="F68" s="181"/>
      <c r="G68" s="181"/>
      <c r="H68" s="181"/>
      <c r="I68" s="182"/>
      <c r="J68" s="183">
        <f>J137</f>
        <v>0</v>
      </c>
      <c r="K68" s="179"/>
      <c r="L68" s="184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9" customFormat="1" ht="24.95" customHeight="1">
      <c r="A69" s="9"/>
      <c r="B69" s="178"/>
      <c r="C69" s="179"/>
      <c r="D69" s="180" t="s">
        <v>4518</v>
      </c>
      <c r="E69" s="181"/>
      <c r="F69" s="181"/>
      <c r="G69" s="181"/>
      <c r="H69" s="181"/>
      <c r="I69" s="182"/>
      <c r="J69" s="183">
        <f>J143</f>
        <v>0</v>
      </c>
      <c r="K69" s="179"/>
      <c r="L69" s="184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s="9" customFormat="1" ht="24.95" customHeight="1">
      <c r="A70" s="9"/>
      <c r="B70" s="178"/>
      <c r="C70" s="179"/>
      <c r="D70" s="180" t="s">
        <v>4519</v>
      </c>
      <c r="E70" s="181"/>
      <c r="F70" s="181"/>
      <c r="G70" s="181"/>
      <c r="H70" s="181"/>
      <c r="I70" s="182"/>
      <c r="J70" s="183">
        <f>J151</f>
        <v>0</v>
      </c>
      <c r="K70" s="179"/>
      <c r="L70" s="184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1" s="9" customFormat="1" ht="24.95" customHeight="1">
      <c r="A71" s="9"/>
      <c r="B71" s="178"/>
      <c r="C71" s="179"/>
      <c r="D71" s="180" t="s">
        <v>4520</v>
      </c>
      <c r="E71" s="181"/>
      <c r="F71" s="181"/>
      <c r="G71" s="181"/>
      <c r="H71" s="181"/>
      <c r="I71" s="182"/>
      <c r="J71" s="183">
        <f>J160</f>
        <v>0</v>
      </c>
      <c r="K71" s="179"/>
      <c r="L71" s="184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pans="1:31" s="2" customFormat="1" ht="21.8" customHeight="1">
      <c r="A72" s="38"/>
      <c r="B72" s="39"/>
      <c r="C72" s="40"/>
      <c r="D72" s="40"/>
      <c r="E72" s="40"/>
      <c r="F72" s="40"/>
      <c r="G72" s="40"/>
      <c r="H72" s="40"/>
      <c r="I72" s="137"/>
      <c r="J72" s="40"/>
      <c r="K72" s="40"/>
      <c r="L72" s="1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6.95" customHeight="1">
      <c r="A73" s="38"/>
      <c r="B73" s="59"/>
      <c r="C73" s="60"/>
      <c r="D73" s="60"/>
      <c r="E73" s="60"/>
      <c r="F73" s="60"/>
      <c r="G73" s="60"/>
      <c r="H73" s="60"/>
      <c r="I73" s="168"/>
      <c r="J73" s="60"/>
      <c r="K73" s="60"/>
      <c r="L73" s="1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7" spans="1:31" s="2" customFormat="1" ht="6.95" customHeight="1">
      <c r="A77" s="38"/>
      <c r="B77" s="61"/>
      <c r="C77" s="62"/>
      <c r="D77" s="62"/>
      <c r="E77" s="62"/>
      <c r="F77" s="62"/>
      <c r="G77" s="62"/>
      <c r="H77" s="62"/>
      <c r="I77" s="171"/>
      <c r="J77" s="62"/>
      <c r="K77" s="62"/>
      <c r="L77" s="1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24.95" customHeight="1">
      <c r="A78" s="38"/>
      <c r="B78" s="39"/>
      <c r="C78" s="23" t="s">
        <v>337</v>
      </c>
      <c r="D78" s="40"/>
      <c r="E78" s="40"/>
      <c r="F78" s="40"/>
      <c r="G78" s="40"/>
      <c r="H78" s="40"/>
      <c r="I78" s="137"/>
      <c r="J78" s="40"/>
      <c r="K78" s="40"/>
      <c r="L78" s="1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6.95" customHeight="1">
      <c r="A79" s="38"/>
      <c r="B79" s="39"/>
      <c r="C79" s="40"/>
      <c r="D79" s="40"/>
      <c r="E79" s="40"/>
      <c r="F79" s="40"/>
      <c r="G79" s="40"/>
      <c r="H79" s="40"/>
      <c r="I79" s="137"/>
      <c r="J79" s="40"/>
      <c r="K79" s="40"/>
      <c r="L79" s="1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2" customHeight="1">
      <c r="A80" s="38"/>
      <c r="B80" s="39"/>
      <c r="C80" s="32" t="s">
        <v>16</v>
      </c>
      <c r="D80" s="40"/>
      <c r="E80" s="40"/>
      <c r="F80" s="40"/>
      <c r="G80" s="40"/>
      <c r="H80" s="40"/>
      <c r="I80" s="137"/>
      <c r="J80" s="40"/>
      <c r="K80" s="40"/>
      <c r="L80" s="1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6.5" customHeight="1">
      <c r="A81" s="38"/>
      <c r="B81" s="39"/>
      <c r="C81" s="40"/>
      <c r="D81" s="40"/>
      <c r="E81" s="172" t="str">
        <f>E7</f>
        <v>Transform. domova Kamelie Křižanov IV - SO.3 výstavba Měřín DA a DS</v>
      </c>
      <c r="F81" s="32"/>
      <c r="G81" s="32"/>
      <c r="H81" s="32"/>
      <c r="I81" s="137"/>
      <c r="J81" s="40"/>
      <c r="K81" s="40"/>
      <c r="L81" s="1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12" customHeight="1">
      <c r="A82" s="38"/>
      <c r="B82" s="39"/>
      <c r="C82" s="32" t="s">
        <v>149</v>
      </c>
      <c r="D82" s="40"/>
      <c r="E82" s="40"/>
      <c r="F82" s="40"/>
      <c r="G82" s="40"/>
      <c r="H82" s="40"/>
      <c r="I82" s="137"/>
      <c r="J82" s="40"/>
      <c r="K82" s="40"/>
      <c r="L82" s="1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16.5" customHeight="1">
      <c r="A83" s="38"/>
      <c r="B83" s="39"/>
      <c r="C83" s="40"/>
      <c r="D83" s="40"/>
      <c r="E83" s="69" t="str">
        <f>E9</f>
        <v>ALFA-26507-1 - D.1.4.6.- 01 elektronické komunikace - trubkování</v>
      </c>
      <c r="F83" s="40"/>
      <c r="G83" s="40"/>
      <c r="H83" s="40"/>
      <c r="I83" s="137"/>
      <c r="J83" s="40"/>
      <c r="K83" s="40"/>
      <c r="L83" s="1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6.95" customHeight="1">
      <c r="A84" s="38"/>
      <c r="B84" s="39"/>
      <c r="C84" s="40"/>
      <c r="D84" s="40"/>
      <c r="E84" s="40"/>
      <c r="F84" s="40"/>
      <c r="G84" s="40"/>
      <c r="H84" s="40"/>
      <c r="I84" s="137"/>
      <c r="J84" s="40"/>
      <c r="K84" s="40"/>
      <c r="L84" s="1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2" customHeight="1">
      <c r="A85" s="38"/>
      <c r="B85" s="39"/>
      <c r="C85" s="32" t="s">
        <v>22</v>
      </c>
      <c r="D85" s="40"/>
      <c r="E85" s="40"/>
      <c r="F85" s="27" t="str">
        <f>F12</f>
        <v>Měřín</v>
      </c>
      <c r="G85" s="40"/>
      <c r="H85" s="40"/>
      <c r="I85" s="141" t="s">
        <v>24</v>
      </c>
      <c r="J85" s="72" t="str">
        <f>IF(J12="","",J12)</f>
        <v>27. 1. 2020</v>
      </c>
      <c r="K85" s="40"/>
      <c r="L85" s="1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137"/>
      <c r="J86" s="40"/>
      <c r="K86" s="40"/>
      <c r="L86" s="1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40.05" customHeight="1">
      <c r="A87" s="38"/>
      <c r="B87" s="39"/>
      <c r="C87" s="32" t="s">
        <v>26</v>
      </c>
      <c r="D87" s="40"/>
      <c r="E87" s="40"/>
      <c r="F87" s="27" t="str">
        <f>E15</f>
        <v>Kraj Výsočina, Žižkova57, Jihlava</v>
      </c>
      <c r="G87" s="40"/>
      <c r="H87" s="40"/>
      <c r="I87" s="141" t="s">
        <v>33</v>
      </c>
      <c r="J87" s="36" t="str">
        <f>E21</f>
        <v>Atelier Alfa, spol. s r.o., Brněnská 48, Jihlava</v>
      </c>
      <c r="K87" s="40"/>
      <c r="L87" s="1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5.15" customHeight="1">
      <c r="A88" s="38"/>
      <c r="B88" s="39"/>
      <c r="C88" s="32" t="s">
        <v>31</v>
      </c>
      <c r="D88" s="40"/>
      <c r="E88" s="40"/>
      <c r="F88" s="27" t="str">
        <f>IF(E18="","",E18)</f>
        <v>Vyplň údaj</v>
      </c>
      <c r="G88" s="40"/>
      <c r="H88" s="40"/>
      <c r="I88" s="141" t="s">
        <v>36</v>
      </c>
      <c r="J88" s="36" t="str">
        <f>E24</f>
        <v xml:space="preserve"> </v>
      </c>
      <c r="K88" s="40"/>
      <c r="L88" s="1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0.3" customHeight="1">
      <c r="A89" s="38"/>
      <c r="B89" s="39"/>
      <c r="C89" s="40"/>
      <c r="D89" s="40"/>
      <c r="E89" s="40"/>
      <c r="F89" s="40"/>
      <c r="G89" s="40"/>
      <c r="H89" s="40"/>
      <c r="I89" s="137"/>
      <c r="J89" s="40"/>
      <c r="K89" s="40"/>
      <c r="L89" s="1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10" customFormat="1" ht="29.25" customHeight="1">
      <c r="A90" s="186"/>
      <c r="B90" s="187"/>
      <c r="C90" s="188" t="s">
        <v>338</v>
      </c>
      <c r="D90" s="189" t="s">
        <v>59</v>
      </c>
      <c r="E90" s="189" t="s">
        <v>55</v>
      </c>
      <c r="F90" s="189" t="s">
        <v>56</v>
      </c>
      <c r="G90" s="189" t="s">
        <v>339</v>
      </c>
      <c r="H90" s="189" t="s">
        <v>340</v>
      </c>
      <c r="I90" s="190" t="s">
        <v>341</v>
      </c>
      <c r="J90" s="189" t="s">
        <v>244</v>
      </c>
      <c r="K90" s="191" t="s">
        <v>342</v>
      </c>
      <c r="L90" s="192"/>
      <c r="M90" s="92" t="s">
        <v>28</v>
      </c>
      <c r="N90" s="93" t="s">
        <v>44</v>
      </c>
      <c r="O90" s="93" t="s">
        <v>343</v>
      </c>
      <c r="P90" s="93" t="s">
        <v>344</v>
      </c>
      <c r="Q90" s="93" t="s">
        <v>345</v>
      </c>
      <c r="R90" s="93" t="s">
        <v>346</v>
      </c>
      <c r="S90" s="93" t="s">
        <v>347</v>
      </c>
      <c r="T90" s="94" t="s">
        <v>348</v>
      </c>
      <c r="U90" s="186"/>
      <c r="V90" s="186"/>
      <c r="W90" s="186"/>
      <c r="X90" s="186"/>
      <c r="Y90" s="186"/>
      <c r="Z90" s="186"/>
      <c r="AA90" s="186"/>
      <c r="AB90" s="186"/>
      <c r="AC90" s="186"/>
      <c r="AD90" s="186"/>
      <c r="AE90" s="186"/>
    </row>
    <row r="91" spans="1:63" s="2" customFormat="1" ht="22.8" customHeight="1">
      <c r="A91" s="38"/>
      <c r="B91" s="39"/>
      <c r="C91" s="99" t="s">
        <v>349</v>
      </c>
      <c r="D91" s="40"/>
      <c r="E91" s="40"/>
      <c r="F91" s="40"/>
      <c r="G91" s="40"/>
      <c r="H91" s="40"/>
      <c r="I91" s="137"/>
      <c r="J91" s="193">
        <f>BK91</f>
        <v>0</v>
      </c>
      <c r="K91" s="40"/>
      <c r="L91" s="44"/>
      <c r="M91" s="95"/>
      <c r="N91" s="194"/>
      <c r="O91" s="96"/>
      <c r="P91" s="195">
        <f>P92+P98+P103+P113+P119+P121+P126+P132+P137+P143+P151+P160</f>
        <v>0</v>
      </c>
      <c r="Q91" s="96"/>
      <c r="R91" s="195">
        <f>R92+R98+R103+R113+R119+R121+R126+R132+R137+R143+R151+R160</f>
        <v>0</v>
      </c>
      <c r="S91" s="96"/>
      <c r="T91" s="196">
        <f>T92+T98+T103+T113+T119+T121+T126+T132+T137+T143+T151+T160</f>
        <v>0</v>
      </c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T91" s="17" t="s">
        <v>73</v>
      </c>
      <c r="AU91" s="17" t="s">
        <v>84</v>
      </c>
      <c r="BK91" s="197">
        <f>BK92+BK98+BK103+BK113+BK119+BK121+BK126+BK132+BK137+BK143+BK151+BK160</f>
        <v>0</v>
      </c>
    </row>
    <row r="92" spans="1:63" s="11" customFormat="1" ht="25.9" customHeight="1">
      <c r="A92" s="11"/>
      <c r="B92" s="198"/>
      <c r="C92" s="199"/>
      <c r="D92" s="200" t="s">
        <v>73</v>
      </c>
      <c r="E92" s="201" t="s">
        <v>4521</v>
      </c>
      <c r="F92" s="201" t="s">
        <v>4522</v>
      </c>
      <c r="G92" s="199"/>
      <c r="H92" s="199"/>
      <c r="I92" s="202"/>
      <c r="J92" s="203">
        <f>BK92</f>
        <v>0</v>
      </c>
      <c r="K92" s="199"/>
      <c r="L92" s="204"/>
      <c r="M92" s="205"/>
      <c r="N92" s="206"/>
      <c r="O92" s="206"/>
      <c r="P92" s="207">
        <f>SUM(P93:P97)</f>
        <v>0</v>
      </c>
      <c r="Q92" s="206"/>
      <c r="R92" s="207">
        <f>SUM(R93:R97)</f>
        <v>0</v>
      </c>
      <c r="S92" s="206"/>
      <c r="T92" s="208">
        <f>SUM(T93:T97)</f>
        <v>0</v>
      </c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R92" s="209" t="s">
        <v>228</v>
      </c>
      <c r="AT92" s="210" t="s">
        <v>73</v>
      </c>
      <c r="AU92" s="210" t="s">
        <v>74</v>
      </c>
      <c r="AY92" s="209" t="s">
        <v>351</v>
      </c>
      <c r="BK92" s="211">
        <f>SUM(BK93:BK97)</f>
        <v>0</v>
      </c>
    </row>
    <row r="93" spans="1:65" s="2" customFormat="1" ht="16.5" customHeight="1">
      <c r="A93" s="38"/>
      <c r="B93" s="39"/>
      <c r="C93" s="247" t="s">
        <v>82</v>
      </c>
      <c r="D93" s="247" t="s">
        <v>612</v>
      </c>
      <c r="E93" s="248" t="s">
        <v>4523</v>
      </c>
      <c r="F93" s="249" t="s">
        <v>4524</v>
      </c>
      <c r="G93" s="250" t="s">
        <v>534</v>
      </c>
      <c r="H93" s="251">
        <v>1</v>
      </c>
      <c r="I93" s="252"/>
      <c r="J93" s="253">
        <f>ROUND(I93*H93,2)</f>
        <v>0</v>
      </c>
      <c r="K93" s="249" t="s">
        <v>28</v>
      </c>
      <c r="L93" s="254"/>
      <c r="M93" s="255" t="s">
        <v>28</v>
      </c>
      <c r="N93" s="256" t="s">
        <v>45</v>
      </c>
      <c r="O93" s="84"/>
      <c r="P93" s="221">
        <f>O93*H93</f>
        <v>0</v>
      </c>
      <c r="Q93" s="221">
        <v>0</v>
      </c>
      <c r="R93" s="221">
        <f>Q93*H93</f>
        <v>0</v>
      </c>
      <c r="S93" s="221">
        <v>0</v>
      </c>
      <c r="T93" s="222">
        <f>S93*H93</f>
        <v>0</v>
      </c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R93" s="223" t="s">
        <v>405</v>
      </c>
      <c r="AT93" s="223" t="s">
        <v>612</v>
      </c>
      <c r="AU93" s="223" t="s">
        <v>82</v>
      </c>
      <c r="AY93" s="17" t="s">
        <v>351</v>
      </c>
      <c r="BE93" s="224">
        <f>IF(N93="základní",J93,0)</f>
        <v>0</v>
      </c>
      <c r="BF93" s="224">
        <f>IF(N93="snížená",J93,0)</f>
        <v>0</v>
      </c>
      <c r="BG93" s="224">
        <f>IF(N93="zákl. přenesená",J93,0)</f>
        <v>0</v>
      </c>
      <c r="BH93" s="224">
        <f>IF(N93="sníž. přenesená",J93,0)</f>
        <v>0</v>
      </c>
      <c r="BI93" s="224">
        <f>IF(N93="nulová",J93,0)</f>
        <v>0</v>
      </c>
      <c r="BJ93" s="17" t="s">
        <v>82</v>
      </c>
      <c r="BK93" s="224">
        <f>ROUND(I93*H93,2)</f>
        <v>0</v>
      </c>
      <c r="BL93" s="17" t="s">
        <v>228</v>
      </c>
      <c r="BM93" s="223" t="s">
        <v>4525</v>
      </c>
    </row>
    <row r="94" spans="1:65" s="2" customFormat="1" ht="16.5" customHeight="1">
      <c r="A94" s="38"/>
      <c r="B94" s="39"/>
      <c r="C94" s="247" t="s">
        <v>138</v>
      </c>
      <c r="D94" s="247" t="s">
        <v>612</v>
      </c>
      <c r="E94" s="248" t="s">
        <v>4526</v>
      </c>
      <c r="F94" s="249" t="s">
        <v>4527</v>
      </c>
      <c r="G94" s="250" t="s">
        <v>612</v>
      </c>
      <c r="H94" s="251">
        <v>45</v>
      </c>
      <c r="I94" s="252"/>
      <c r="J94" s="253">
        <f>ROUND(I94*H94,2)</f>
        <v>0</v>
      </c>
      <c r="K94" s="249" t="s">
        <v>4214</v>
      </c>
      <c r="L94" s="254"/>
      <c r="M94" s="255" t="s">
        <v>28</v>
      </c>
      <c r="N94" s="256" t="s">
        <v>45</v>
      </c>
      <c r="O94" s="84"/>
      <c r="P94" s="221">
        <f>O94*H94</f>
        <v>0</v>
      </c>
      <c r="Q94" s="221">
        <v>0</v>
      </c>
      <c r="R94" s="221">
        <f>Q94*H94</f>
        <v>0</v>
      </c>
      <c r="S94" s="221">
        <v>0</v>
      </c>
      <c r="T94" s="222">
        <f>S94*H94</f>
        <v>0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223" t="s">
        <v>405</v>
      </c>
      <c r="AT94" s="223" t="s">
        <v>612</v>
      </c>
      <c r="AU94" s="223" t="s">
        <v>82</v>
      </c>
      <c r="AY94" s="17" t="s">
        <v>351</v>
      </c>
      <c r="BE94" s="224">
        <f>IF(N94="základní",J94,0)</f>
        <v>0</v>
      </c>
      <c r="BF94" s="224">
        <f>IF(N94="snížená",J94,0)</f>
        <v>0</v>
      </c>
      <c r="BG94" s="224">
        <f>IF(N94="zákl. přenesená",J94,0)</f>
        <v>0</v>
      </c>
      <c r="BH94" s="224">
        <f>IF(N94="sníž. přenesená",J94,0)</f>
        <v>0</v>
      </c>
      <c r="BI94" s="224">
        <f>IF(N94="nulová",J94,0)</f>
        <v>0</v>
      </c>
      <c r="BJ94" s="17" t="s">
        <v>82</v>
      </c>
      <c r="BK94" s="224">
        <f>ROUND(I94*H94,2)</f>
        <v>0</v>
      </c>
      <c r="BL94" s="17" t="s">
        <v>228</v>
      </c>
      <c r="BM94" s="223" t="s">
        <v>4528</v>
      </c>
    </row>
    <row r="95" spans="1:65" s="2" customFormat="1" ht="16.5" customHeight="1">
      <c r="A95" s="38"/>
      <c r="B95" s="39"/>
      <c r="C95" s="247" t="s">
        <v>367</v>
      </c>
      <c r="D95" s="247" t="s">
        <v>612</v>
      </c>
      <c r="E95" s="248" t="s">
        <v>4529</v>
      </c>
      <c r="F95" s="249" t="s">
        <v>4530</v>
      </c>
      <c r="G95" s="250" t="s">
        <v>612</v>
      </c>
      <c r="H95" s="251">
        <v>15</v>
      </c>
      <c r="I95" s="252"/>
      <c r="J95" s="253">
        <f>ROUND(I95*H95,2)</f>
        <v>0</v>
      </c>
      <c r="K95" s="249" t="s">
        <v>4214</v>
      </c>
      <c r="L95" s="254"/>
      <c r="M95" s="255" t="s">
        <v>28</v>
      </c>
      <c r="N95" s="256" t="s">
        <v>45</v>
      </c>
      <c r="O95" s="84"/>
      <c r="P95" s="221">
        <f>O95*H95</f>
        <v>0</v>
      </c>
      <c r="Q95" s="221">
        <v>0</v>
      </c>
      <c r="R95" s="221">
        <f>Q95*H95</f>
        <v>0</v>
      </c>
      <c r="S95" s="221">
        <v>0</v>
      </c>
      <c r="T95" s="222">
        <f>S95*H95</f>
        <v>0</v>
      </c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R95" s="223" t="s">
        <v>405</v>
      </c>
      <c r="AT95" s="223" t="s">
        <v>612</v>
      </c>
      <c r="AU95" s="223" t="s">
        <v>82</v>
      </c>
      <c r="AY95" s="17" t="s">
        <v>351</v>
      </c>
      <c r="BE95" s="224">
        <f>IF(N95="základní",J95,0)</f>
        <v>0</v>
      </c>
      <c r="BF95" s="224">
        <f>IF(N95="snížená",J95,0)</f>
        <v>0</v>
      </c>
      <c r="BG95" s="224">
        <f>IF(N95="zákl. přenesená",J95,0)</f>
        <v>0</v>
      </c>
      <c r="BH95" s="224">
        <f>IF(N95="sníž. přenesená",J95,0)</f>
        <v>0</v>
      </c>
      <c r="BI95" s="224">
        <f>IF(N95="nulová",J95,0)</f>
        <v>0</v>
      </c>
      <c r="BJ95" s="17" t="s">
        <v>82</v>
      </c>
      <c r="BK95" s="224">
        <f>ROUND(I95*H95,2)</f>
        <v>0</v>
      </c>
      <c r="BL95" s="17" t="s">
        <v>228</v>
      </c>
      <c r="BM95" s="223" t="s">
        <v>4531</v>
      </c>
    </row>
    <row r="96" spans="1:65" s="2" customFormat="1" ht="16.5" customHeight="1">
      <c r="A96" s="38"/>
      <c r="B96" s="39"/>
      <c r="C96" s="247" t="s">
        <v>228</v>
      </c>
      <c r="D96" s="247" t="s">
        <v>612</v>
      </c>
      <c r="E96" s="248" t="s">
        <v>4532</v>
      </c>
      <c r="F96" s="249" t="s">
        <v>4533</v>
      </c>
      <c r="G96" s="250" t="s">
        <v>534</v>
      </c>
      <c r="H96" s="251">
        <v>2</v>
      </c>
      <c r="I96" s="252"/>
      <c r="J96" s="253">
        <f>ROUND(I96*H96,2)</f>
        <v>0</v>
      </c>
      <c r="K96" s="249" t="s">
        <v>4214</v>
      </c>
      <c r="L96" s="254"/>
      <c r="M96" s="255" t="s">
        <v>28</v>
      </c>
      <c r="N96" s="256" t="s">
        <v>45</v>
      </c>
      <c r="O96" s="84"/>
      <c r="P96" s="221">
        <f>O96*H96</f>
        <v>0</v>
      </c>
      <c r="Q96" s="221">
        <v>0</v>
      </c>
      <c r="R96" s="221">
        <f>Q96*H96</f>
        <v>0</v>
      </c>
      <c r="S96" s="221">
        <v>0</v>
      </c>
      <c r="T96" s="222">
        <f>S96*H96</f>
        <v>0</v>
      </c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R96" s="223" t="s">
        <v>405</v>
      </c>
      <c r="AT96" s="223" t="s">
        <v>612</v>
      </c>
      <c r="AU96" s="223" t="s">
        <v>82</v>
      </c>
      <c r="AY96" s="17" t="s">
        <v>351</v>
      </c>
      <c r="BE96" s="224">
        <f>IF(N96="základní",J96,0)</f>
        <v>0</v>
      </c>
      <c r="BF96" s="224">
        <f>IF(N96="snížená",J96,0)</f>
        <v>0</v>
      </c>
      <c r="BG96" s="224">
        <f>IF(N96="zákl. přenesená",J96,0)</f>
        <v>0</v>
      </c>
      <c r="BH96" s="224">
        <f>IF(N96="sníž. přenesená",J96,0)</f>
        <v>0</v>
      </c>
      <c r="BI96" s="224">
        <f>IF(N96="nulová",J96,0)</f>
        <v>0</v>
      </c>
      <c r="BJ96" s="17" t="s">
        <v>82</v>
      </c>
      <c r="BK96" s="224">
        <f>ROUND(I96*H96,2)</f>
        <v>0</v>
      </c>
      <c r="BL96" s="17" t="s">
        <v>228</v>
      </c>
      <c r="BM96" s="223" t="s">
        <v>4534</v>
      </c>
    </row>
    <row r="97" spans="1:65" s="2" customFormat="1" ht="16.5" customHeight="1">
      <c r="A97" s="38"/>
      <c r="B97" s="39"/>
      <c r="C97" s="247" t="s">
        <v>376</v>
      </c>
      <c r="D97" s="247" t="s">
        <v>612</v>
      </c>
      <c r="E97" s="248" t="s">
        <v>4535</v>
      </c>
      <c r="F97" s="249" t="s">
        <v>4536</v>
      </c>
      <c r="G97" s="250" t="s">
        <v>534</v>
      </c>
      <c r="H97" s="251">
        <v>1</v>
      </c>
      <c r="I97" s="252"/>
      <c r="J97" s="253">
        <f>ROUND(I97*H97,2)</f>
        <v>0</v>
      </c>
      <c r="K97" s="249" t="s">
        <v>28</v>
      </c>
      <c r="L97" s="254"/>
      <c r="M97" s="255" t="s">
        <v>28</v>
      </c>
      <c r="N97" s="256" t="s">
        <v>45</v>
      </c>
      <c r="O97" s="84"/>
      <c r="P97" s="221">
        <f>O97*H97</f>
        <v>0</v>
      </c>
      <c r="Q97" s="221">
        <v>0</v>
      </c>
      <c r="R97" s="221">
        <f>Q97*H97</f>
        <v>0</v>
      </c>
      <c r="S97" s="221">
        <v>0</v>
      </c>
      <c r="T97" s="222">
        <f>S97*H97</f>
        <v>0</v>
      </c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R97" s="223" t="s">
        <v>405</v>
      </c>
      <c r="AT97" s="223" t="s">
        <v>612</v>
      </c>
      <c r="AU97" s="223" t="s">
        <v>82</v>
      </c>
      <c r="AY97" s="17" t="s">
        <v>351</v>
      </c>
      <c r="BE97" s="224">
        <f>IF(N97="základní",J97,0)</f>
        <v>0</v>
      </c>
      <c r="BF97" s="224">
        <f>IF(N97="snížená",J97,0)</f>
        <v>0</v>
      </c>
      <c r="BG97" s="224">
        <f>IF(N97="zákl. přenesená",J97,0)</f>
        <v>0</v>
      </c>
      <c r="BH97" s="224">
        <f>IF(N97="sníž. přenesená",J97,0)</f>
        <v>0</v>
      </c>
      <c r="BI97" s="224">
        <f>IF(N97="nulová",J97,0)</f>
        <v>0</v>
      </c>
      <c r="BJ97" s="17" t="s">
        <v>82</v>
      </c>
      <c r="BK97" s="224">
        <f>ROUND(I97*H97,2)</f>
        <v>0</v>
      </c>
      <c r="BL97" s="17" t="s">
        <v>228</v>
      </c>
      <c r="BM97" s="223" t="s">
        <v>4537</v>
      </c>
    </row>
    <row r="98" spans="1:63" s="11" customFormat="1" ht="25.9" customHeight="1">
      <c r="A98" s="11"/>
      <c r="B98" s="198"/>
      <c r="C98" s="199"/>
      <c r="D98" s="200" t="s">
        <v>73</v>
      </c>
      <c r="E98" s="201" t="s">
        <v>4538</v>
      </c>
      <c r="F98" s="201" t="s">
        <v>4539</v>
      </c>
      <c r="G98" s="199"/>
      <c r="H98" s="199"/>
      <c r="I98" s="202"/>
      <c r="J98" s="203">
        <f>BK98</f>
        <v>0</v>
      </c>
      <c r="K98" s="199"/>
      <c r="L98" s="204"/>
      <c r="M98" s="205"/>
      <c r="N98" s="206"/>
      <c r="O98" s="206"/>
      <c r="P98" s="207">
        <f>SUM(P99:P102)</f>
        <v>0</v>
      </c>
      <c r="Q98" s="206"/>
      <c r="R98" s="207">
        <f>SUM(R99:R102)</f>
        <v>0</v>
      </c>
      <c r="S98" s="206"/>
      <c r="T98" s="208">
        <f>SUM(T99:T102)</f>
        <v>0</v>
      </c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R98" s="209" t="s">
        <v>228</v>
      </c>
      <c r="AT98" s="210" t="s">
        <v>73</v>
      </c>
      <c r="AU98" s="210" t="s">
        <v>74</v>
      </c>
      <c r="AY98" s="209" t="s">
        <v>351</v>
      </c>
      <c r="BK98" s="211">
        <f>SUM(BK99:BK102)</f>
        <v>0</v>
      </c>
    </row>
    <row r="99" spans="1:65" s="2" customFormat="1" ht="33" customHeight="1">
      <c r="A99" s="38"/>
      <c r="B99" s="39"/>
      <c r="C99" s="212" t="s">
        <v>385</v>
      </c>
      <c r="D99" s="212" t="s">
        <v>352</v>
      </c>
      <c r="E99" s="213" t="s">
        <v>4540</v>
      </c>
      <c r="F99" s="214" t="s">
        <v>4541</v>
      </c>
      <c r="G99" s="215" t="s">
        <v>534</v>
      </c>
      <c r="H99" s="216">
        <v>1</v>
      </c>
      <c r="I99" s="217"/>
      <c r="J99" s="218">
        <f>ROUND(I99*H99,2)</f>
        <v>0</v>
      </c>
      <c r="K99" s="214" t="s">
        <v>4214</v>
      </c>
      <c r="L99" s="44"/>
      <c r="M99" s="219" t="s">
        <v>28</v>
      </c>
      <c r="N99" s="220" t="s">
        <v>45</v>
      </c>
      <c r="O99" s="84"/>
      <c r="P99" s="221">
        <f>O99*H99</f>
        <v>0</v>
      </c>
      <c r="Q99" s="221">
        <v>0</v>
      </c>
      <c r="R99" s="221">
        <f>Q99*H99</f>
        <v>0</v>
      </c>
      <c r="S99" s="221">
        <v>0</v>
      </c>
      <c r="T99" s="222">
        <f>S99*H99</f>
        <v>0</v>
      </c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R99" s="223" t="s">
        <v>228</v>
      </c>
      <c r="AT99" s="223" t="s">
        <v>352</v>
      </c>
      <c r="AU99" s="223" t="s">
        <v>82</v>
      </c>
      <c r="AY99" s="17" t="s">
        <v>351</v>
      </c>
      <c r="BE99" s="224">
        <f>IF(N99="základní",J99,0)</f>
        <v>0</v>
      </c>
      <c r="BF99" s="224">
        <f>IF(N99="snížená",J99,0)</f>
        <v>0</v>
      </c>
      <c r="BG99" s="224">
        <f>IF(N99="zákl. přenesená",J99,0)</f>
        <v>0</v>
      </c>
      <c r="BH99" s="224">
        <f>IF(N99="sníž. přenesená",J99,0)</f>
        <v>0</v>
      </c>
      <c r="BI99" s="224">
        <f>IF(N99="nulová",J99,0)</f>
        <v>0</v>
      </c>
      <c r="BJ99" s="17" t="s">
        <v>82</v>
      </c>
      <c r="BK99" s="224">
        <f>ROUND(I99*H99,2)</f>
        <v>0</v>
      </c>
      <c r="BL99" s="17" t="s">
        <v>228</v>
      </c>
      <c r="BM99" s="223" t="s">
        <v>4542</v>
      </c>
    </row>
    <row r="100" spans="1:65" s="2" customFormat="1" ht="33" customHeight="1">
      <c r="A100" s="38"/>
      <c r="B100" s="39"/>
      <c r="C100" s="212" t="s">
        <v>395</v>
      </c>
      <c r="D100" s="212" t="s">
        <v>352</v>
      </c>
      <c r="E100" s="213" t="s">
        <v>4543</v>
      </c>
      <c r="F100" s="214" t="s">
        <v>4544</v>
      </c>
      <c r="G100" s="215" t="s">
        <v>612</v>
      </c>
      <c r="H100" s="216">
        <v>45</v>
      </c>
      <c r="I100" s="217"/>
      <c r="J100" s="218">
        <f>ROUND(I100*H100,2)</f>
        <v>0</v>
      </c>
      <c r="K100" s="214" t="s">
        <v>4214</v>
      </c>
      <c r="L100" s="44"/>
      <c r="M100" s="219" t="s">
        <v>28</v>
      </c>
      <c r="N100" s="220" t="s">
        <v>45</v>
      </c>
      <c r="O100" s="84"/>
      <c r="P100" s="221">
        <f>O100*H100</f>
        <v>0</v>
      </c>
      <c r="Q100" s="221">
        <v>0</v>
      </c>
      <c r="R100" s="221">
        <f>Q100*H100</f>
        <v>0</v>
      </c>
      <c r="S100" s="221">
        <v>0</v>
      </c>
      <c r="T100" s="222">
        <f>S100*H100</f>
        <v>0</v>
      </c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R100" s="223" t="s">
        <v>228</v>
      </c>
      <c r="AT100" s="223" t="s">
        <v>352</v>
      </c>
      <c r="AU100" s="223" t="s">
        <v>82</v>
      </c>
      <c r="AY100" s="17" t="s">
        <v>351</v>
      </c>
      <c r="BE100" s="224">
        <f>IF(N100="základní",J100,0)</f>
        <v>0</v>
      </c>
      <c r="BF100" s="224">
        <f>IF(N100="snížená",J100,0)</f>
        <v>0</v>
      </c>
      <c r="BG100" s="224">
        <f>IF(N100="zákl. přenesená",J100,0)</f>
        <v>0</v>
      </c>
      <c r="BH100" s="224">
        <f>IF(N100="sníž. přenesená",J100,0)</f>
        <v>0</v>
      </c>
      <c r="BI100" s="224">
        <f>IF(N100="nulová",J100,0)</f>
        <v>0</v>
      </c>
      <c r="BJ100" s="17" t="s">
        <v>82</v>
      </c>
      <c r="BK100" s="224">
        <f>ROUND(I100*H100,2)</f>
        <v>0</v>
      </c>
      <c r="BL100" s="17" t="s">
        <v>228</v>
      </c>
      <c r="BM100" s="223" t="s">
        <v>4545</v>
      </c>
    </row>
    <row r="101" spans="1:65" s="2" customFormat="1" ht="44.25" customHeight="1">
      <c r="A101" s="38"/>
      <c r="B101" s="39"/>
      <c r="C101" s="212" t="s">
        <v>405</v>
      </c>
      <c r="D101" s="212" t="s">
        <v>352</v>
      </c>
      <c r="E101" s="213" t="s">
        <v>4394</v>
      </c>
      <c r="F101" s="214" t="s">
        <v>4395</v>
      </c>
      <c r="G101" s="215" t="s">
        <v>534</v>
      </c>
      <c r="H101" s="216">
        <v>2</v>
      </c>
      <c r="I101" s="217"/>
      <c r="J101" s="218">
        <f>ROUND(I101*H101,2)</f>
        <v>0</v>
      </c>
      <c r="K101" s="214" t="s">
        <v>4214</v>
      </c>
      <c r="L101" s="44"/>
      <c r="M101" s="219" t="s">
        <v>28</v>
      </c>
      <c r="N101" s="220" t="s">
        <v>45</v>
      </c>
      <c r="O101" s="84"/>
      <c r="P101" s="221">
        <f>O101*H101</f>
        <v>0</v>
      </c>
      <c r="Q101" s="221">
        <v>0</v>
      </c>
      <c r="R101" s="221">
        <f>Q101*H101</f>
        <v>0</v>
      </c>
      <c r="S101" s="221">
        <v>0</v>
      </c>
      <c r="T101" s="222">
        <f>S101*H101</f>
        <v>0</v>
      </c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R101" s="223" t="s">
        <v>228</v>
      </c>
      <c r="AT101" s="223" t="s">
        <v>352</v>
      </c>
      <c r="AU101" s="223" t="s">
        <v>82</v>
      </c>
      <c r="AY101" s="17" t="s">
        <v>351</v>
      </c>
      <c r="BE101" s="224">
        <f>IF(N101="základní",J101,0)</f>
        <v>0</v>
      </c>
      <c r="BF101" s="224">
        <f>IF(N101="snížená",J101,0)</f>
        <v>0</v>
      </c>
      <c r="BG101" s="224">
        <f>IF(N101="zákl. přenesená",J101,0)</f>
        <v>0</v>
      </c>
      <c r="BH101" s="224">
        <f>IF(N101="sníž. přenesená",J101,0)</f>
        <v>0</v>
      </c>
      <c r="BI101" s="224">
        <f>IF(N101="nulová",J101,0)</f>
        <v>0</v>
      </c>
      <c r="BJ101" s="17" t="s">
        <v>82</v>
      </c>
      <c r="BK101" s="224">
        <f>ROUND(I101*H101,2)</f>
        <v>0</v>
      </c>
      <c r="BL101" s="17" t="s">
        <v>228</v>
      </c>
      <c r="BM101" s="223" t="s">
        <v>4546</v>
      </c>
    </row>
    <row r="102" spans="1:65" s="2" customFormat="1" ht="33" customHeight="1">
      <c r="A102" s="38"/>
      <c r="B102" s="39"/>
      <c r="C102" s="212" t="s">
        <v>411</v>
      </c>
      <c r="D102" s="212" t="s">
        <v>352</v>
      </c>
      <c r="E102" s="213" t="s">
        <v>4472</v>
      </c>
      <c r="F102" s="214" t="s">
        <v>4473</v>
      </c>
      <c r="G102" s="215" t="s">
        <v>612</v>
      </c>
      <c r="H102" s="216">
        <v>15</v>
      </c>
      <c r="I102" s="217"/>
      <c r="J102" s="218">
        <f>ROUND(I102*H102,2)</f>
        <v>0</v>
      </c>
      <c r="K102" s="214" t="s">
        <v>4214</v>
      </c>
      <c r="L102" s="44"/>
      <c r="M102" s="219" t="s">
        <v>28</v>
      </c>
      <c r="N102" s="220" t="s">
        <v>45</v>
      </c>
      <c r="O102" s="84"/>
      <c r="P102" s="221">
        <f>O102*H102</f>
        <v>0</v>
      </c>
      <c r="Q102" s="221">
        <v>0</v>
      </c>
      <c r="R102" s="221">
        <f>Q102*H102</f>
        <v>0</v>
      </c>
      <c r="S102" s="221">
        <v>0</v>
      </c>
      <c r="T102" s="222">
        <f>S102*H102</f>
        <v>0</v>
      </c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R102" s="223" t="s">
        <v>228</v>
      </c>
      <c r="AT102" s="223" t="s">
        <v>352</v>
      </c>
      <c r="AU102" s="223" t="s">
        <v>82</v>
      </c>
      <c r="AY102" s="17" t="s">
        <v>351</v>
      </c>
      <c r="BE102" s="224">
        <f>IF(N102="základní",J102,0)</f>
        <v>0</v>
      </c>
      <c r="BF102" s="224">
        <f>IF(N102="snížená",J102,0)</f>
        <v>0</v>
      </c>
      <c r="BG102" s="224">
        <f>IF(N102="zákl. přenesená",J102,0)</f>
        <v>0</v>
      </c>
      <c r="BH102" s="224">
        <f>IF(N102="sníž. přenesená",J102,0)</f>
        <v>0</v>
      </c>
      <c r="BI102" s="224">
        <f>IF(N102="nulová",J102,0)</f>
        <v>0</v>
      </c>
      <c r="BJ102" s="17" t="s">
        <v>82</v>
      </c>
      <c r="BK102" s="224">
        <f>ROUND(I102*H102,2)</f>
        <v>0</v>
      </c>
      <c r="BL102" s="17" t="s">
        <v>228</v>
      </c>
      <c r="BM102" s="223" t="s">
        <v>4547</v>
      </c>
    </row>
    <row r="103" spans="1:63" s="11" customFormat="1" ht="25.9" customHeight="1">
      <c r="A103" s="11"/>
      <c r="B103" s="198"/>
      <c r="C103" s="199"/>
      <c r="D103" s="200" t="s">
        <v>73</v>
      </c>
      <c r="E103" s="201" t="s">
        <v>4548</v>
      </c>
      <c r="F103" s="201" t="s">
        <v>4549</v>
      </c>
      <c r="G103" s="199"/>
      <c r="H103" s="199"/>
      <c r="I103" s="202"/>
      <c r="J103" s="203">
        <f>BK103</f>
        <v>0</v>
      </c>
      <c r="K103" s="199"/>
      <c r="L103" s="204"/>
      <c r="M103" s="205"/>
      <c r="N103" s="206"/>
      <c r="O103" s="206"/>
      <c r="P103" s="207">
        <f>SUM(P104:P112)</f>
        <v>0</v>
      </c>
      <c r="Q103" s="206"/>
      <c r="R103" s="207">
        <f>SUM(R104:R112)</f>
        <v>0</v>
      </c>
      <c r="S103" s="206"/>
      <c r="T103" s="208">
        <f>SUM(T104:T112)</f>
        <v>0</v>
      </c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R103" s="209" t="s">
        <v>228</v>
      </c>
      <c r="AT103" s="210" t="s">
        <v>73</v>
      </c>
      <c r="AU103" s="210" t="s">
        <v>74</v>
      </c>
      <c r="AY103" s="209" t="s">
        <v>351</v>
      </c>
      <c r="BK103" s="211">
        <f>SUM(BK104:BK112)</f>
        <v>0</v>
      </c>
    </row>
    <row r="104" spans="1:65" s="2" customFormat="1" ht="33" customHeight="1">
      <c r="A104" s="38"/>
      <c r="B104" s="39"/>
      <c r="C104" s="212" t="s">
        <v>417</v>
      </c>
      <c r="D104" s="212" t="s">
        <v>352</v>
      </c>
      <c r="E104" s="213" t="s">
        <v>3868</v>
      </c>
      <c r="F104" s="214" t="s">
        <v>4550</v>
      </c>
      <c r="G104" s="215" t="s">
        <v>612</v>
      </c>
      <c r="H104" s="216">
        <v>15</v>
      </c>
      <c r="I104" s="217"/>
      <c r="J104" s="218">
        <f>ROUND(I104*H104,2)</f>
        <v>0</v>
      </c>
      <c r="K104" s="214" t="s">
        <v>4214</v>
      </c>
      <c r="L104" s="44"/>
      <c r="M104" s="219" t="s">
        <v>28</v>
      </c>
      <c r="N104" s="220" t="s">
        <v>45</v>
      </c>
      <c r="O104" s="84"/>
      <c r="P104" s="221">
        <f>O104*H104</f>
        <v>0</v>
      </c>
      <c r="Q104" s="221">
        <v>0</v>
      </c>
      <c r="R104" s="221">
        <f>Q104*H104</f>
        <v>0</v>
      </c>
      <c r="S104" s="221">
        <v>0</v>
      </c>
      <c r="T104" s="222">
        <f>S104*H104</f>
        <v>0</v>
      </c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R104" s="223" t="s">
        <v>228</v>
      </c>
      <c r="AT104" s="223" t="s">
        <v>352</v>
      </c>
      <c r="AU104" s="223" t="s">
        <v>82</v>
      </c>
      <c r="AY104" s="17" t="s">
        <v>351</v>
      </c>
      <c r="BE104" s="224">
        <f>IF(N104="základní",J104,0)</f>
        <v>0</v>
      </c>
      <c r="BF104" s="224">
        <f>IF(N104="snížená",J104,0)</f>
        <v>0</v>
      </c>
      <c r="BG104" s="224">
        <f>IF(N104="zákl. přenesená",J104,0)</f>
        <v>0</v>
      </c>
      <c r="BH104" s="224">
        <f>IF(N104="sníž. přenesená",J104,0)</f>
        <v>0</v>
      </c>
      <c r="BI104" s="224">
        <f>IF(N104="nulová",J104,0)</f>
        <v>0</v>
      </c>
      <c r="BJ104" s="17" t="s">
        <v>82</v>
      </c>
      <c r="BK104" s="224">
        <f>ROUND(I104*H104,2)</f>
        <v>0</v>
      </c>
      <c r="BL104" s="17" t="s">
        <v>228</v>
      </c>
      <c r="BM104" s="223" t="s">
        <v>4551</v>
      </c>
    </row>
    <row r="105" spans="1:65" s="2" customFormat="1" ht="33" customHeight="1">
      <c r="A105" s="38"/>
      <c r="B105" s="39"/>
      <c r="C105" s="212" t="s">
        <v>422</v>
      </c>
      <c r="D105" s="212" t="s">
        <v>352</v>
      </c>
      <c r="E105" s="213" t="s">
        <v>4552</v>
      </c>
      <c r="F105" s="214" t="s">
        <v>4553</v>
      </c>
      <c r="G105" s="215" t="s">
        <v>534</v>
      </c>
      <c r="H105" s="216">
        <v>2</v>
      </c>
      <c r="I105" s="217"/>
      <c r="J105" s="218">
        <f>ROUND(I105*H105,2)</f>
        <v>0</v>
      </c>
      <c r="K105" s="214" t="s">
        <v>4214</v>
      </c>
      <c r="L105" s="44"/>
      <c r="M105" s="219" t="s">
        <v>28</v>
      </c>
      <c r="N105" s="220" t="s">
        <v>45</v>
      </c>
      <c r="O105" s="84"/>
      <c r="P105" s="221">
        <f>O105*H105</f>
        <v>0</v>
      </c>
      <c r="Q105" s="221">
        <v>0</v>
      </c>
      <c r="R105" s="221">
        <f>Q105*H105</f>
        <v>0</v>
      </c>
      <c r="S105" s="221">
        <v>0</v>
      </c>
      <c r="T105" s="222">
        <f>S105*H105</f>
        <v>0</v>
      </c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R105" s="223" t="s">
        <v>228</v>
      </c>
      <c r="AT105" s="223" t="s">
        <v>352</v>
      </c>
      <c r="AU105" s="223" t="s">
        <v>82</v>
      </c>
      <c r="AY105" s="17" t="s">
        <v>351</v>
      </c>
      <c r="BE105" s="224">
        <f>IF(N105="základní",J105,0)</f>
        <v>0</v>
      </c>
      <c r="BF105" s="224">
        <f>IF(N105="snížená",J105,0)</f>
        <v>0</v>
      </c>
      <c r="BG105" s="224">
        <f>IF(N105="zákl. přenesená",J105,0)</f>
        <v>0</v>
      </c>
      <c r="BH105" s="224">
        <f>IF(N105="sníž. přenesená",J105,0)</f>
        <v>0</v>
      </c>
      <c r="BI105" s="224">
        <f>IF(N105="nulová",J105,0)</f>
        <v>0</v>
      </c>
      <c r="BJ105" s="17" t="s">
        <v>82</v>
      </c>
      <c r="BK105" s="224">
        <f>ROUND(I105*H105,2)</f>
        <v>0</v>
      </c>
      <c r="BL105" s="17" t="s">
        <v>228</v>
      </c>
      <c r="BM105" s="223" t="s">
        <v>4554</v>
      </c>
    </row>
    <row r="106" spans="1:65" s="2" customFormat="1" ht="16.5" customHeight="1">
      <c r="A106" s="38"/>
      <c r="B106" s="39"/>
      <c r="C106" s="247" t="s">
        <v>428</v>
      </c>
      <c r="D106" s="247" t="s">
        <v>612</v>
      </c>
      <c r="E106" s="248" t="s">
        <v>4555</v>
      </c>
      <c r="F106" s="249" t="s">
        <v>4556</v>
      </c>
      <c r="G106" s="250" t="s">
        <v>534</v>
      </c>
      <c r="H106" s="251">
        <v>1</v>
      </c>
      <c r="I106" s="252"/>
      <c r="J106" s="253">
        <f>ROUND(I106*H106,2)</f>
        <v>0</v>
      </c>
      <c r="K106" s="249" t="s">
        <v>28</v>
      </c>
      <c r="L106" s="254"/>
      <c r="M106" s="255" t="s">
        <v>28</v>
      </c>
      <c r="N106" s="256" t="s">
        <v>45</v>
      </c>
      <c r="O106" s="84"/>
      <c r="P106" s="221">
        <f>O106*H106</f>
        <v>0</v>
      </c>
      <c r="Q106" s="221">
        <v>0</v>
      </c>
      <c r="R106" s="221">
        <f>Q106*H106</f>
        <v>0</v>
      </c>
      <c r="S106" s="221">
        <v>0</v>
      </c>
      <c r="T106" s="222">
        <f>S106*H106</f>
        <v>0</v>
      </c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R106" s="223" t="s">
        <v>405</v>
      </c>
      <c r="AT106" s="223" t="s">
        <v>612</v>
      </c>
      <c r="AU106" s="223" t="s">
        <v>82</v>
      </c>
      <c r="AY106" s="17" t="s">
        <v>351</v>
      </c>
      <c r="BE106" s="224">
        <f>IF(N106="základní",J106,0)</f>
        <v>0</v>
      </c>
      <c r="BF106" s="224">
        <f>IF(N106="snížená",J106,0)</f>
        <v>0</v>
      </c>
      <c r="BG106" s="224">
        <f>IF(N106="zákl. přenesená",J106,0)</f>
        <v>0</v>
      </c>
      <c r="BH106" s="224">
        <f>IF(N106="sníž. přenesená",J106,0)</f>
        <v>0</v>
      </c>
      <c r="BI106" s="224">
        <f>IF(N106="nulová",J106,0)</f>
        <v>0</v>
      </c>
      <c r="BJ106" s="17" t="s">
        <v>82</v>
      </c>
      <c r="BK106" s="224">
        <f>ROUND(I106*H106,2)</f>
        <v>0</v>
      </c>
      <c r="BL106" s="17" t="s">
        <v>228</v>
      </c>
      <c r="BM106" s="223" t="s">
        <v>4557</v>
      </c>
    </row>
    <row r="107" spans="1:65" s="2" customFormat="1" ht="16.5" customHeight="1">
      <c r="A107" s="38"/>
      <c r="B107" s="39"/>
      <c r="C107" s="247" t="s">
        <v>433</v>
      </c>
      <c r="D107" s="247" t="s">
        <v>612</v>
      </c>
      <c r="E107" s="248" t="s">
        <v>4558</v>
      </c>
      <c r="F107" s="249" t="s">
        <v>4559</v>
      </c>
      <c r="G107" s="250" t="s">
        <v>534</v>
      </c>
      <c r="H107" s="251">
        <v>1</v>
      </c>
      <c r="I107" s="252"/>
      <c r="J107" s="253">
        <f>ROUND(I107*H107,2)</f>
        <v>0</v>
      </c>
      <c r="K107" s="249" t="s">
        <v>28</v>
      </c>
      <c r="L107" s="254"/>
      <c r="M107" s="255" t="s">
        <v>28</v>
      </c>
      <c r="N107" s="256" t="s">
        <v>45</v>
      </c>
      <c r="O107" s="84"/>
      <c r="P107" s="221">
        <f>O107*H107</f>
        <v>0</v>
      </c>
      <c r="Q107" s="221">
        <v>0</v>
      </c>
      <c r="R107" s="221">
        <f>Q107*H107</f>
        <v>0</v>
      </c>
      <c r="S107" s="221">
        <v>0</v>
      </c>
      <c r="T107" s="222">
        <f>S107*H107</f>
        <v>0</v>
      </c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R107" s="223" t="s">
        <v>405</v>
      </c>
      <c r="AT107" s="223" t="s">
        <v>612</v>
      </c>
      <c r="AU107" s="223" t="s">
        <v>82</v>
      </c>
      <c r="AY107" s="17" t="s">
        <v>351</v>
      </c>
      <c r="BE107" s="224">
        <f>IF(N107="základní",J107,0)</f>
        <v>0</v>
      </c>
      <c r="BF107" s="224">
        <f>IF(N107="snížená",J107,0)</f>
        <v>0</v>
      </c>
      <c r="BG107" s="224">
        <f>IF(N107="zákl. přenesená",J107,0)</f>
        <v>0</v>
      </c>
      <c r="BH107" s="224">
        <f>IF(N107="sníž. přenesená",J107,0)</f>
        <v>0</v>
      </c>
      <c r="BI107" s="224">
        <f>IF(N107="nulová",J107,0)</f>
        <v>0</v>
      </c>
      <c r="BJ107" s="17" t="s">
        <v>82</v>
      </c>
      <c r="BK107" s="224">
        <f>ROUND(I107*H107,2)</f>
        <v>0</v>
      </c>
      <c r="BL107" s="17" t="s">
        <v>228</v>
      </c>
      <c r="BM107" s="223" t="s">
        <v>4560</v>
      </c>
    </row>
    <row r="108" spans="1:65" s="2" customFormat="1" ht="16.5" customHeight="1">
      <c r="A108" s="38"/>
      <c r="B108" s="39"/>
      <c r="C108" s="247" t="s">
        <v>438</v>
      </c>
      <c r="D108" s="247" t="s">
        <v>612</v>
      </c>
      <c r="E108" s="248" t="s">
        <v>4561</v>
      </c>
      <c r="F108" s="249" t="s">
        <v>4562</v>
      </c>
      <c r="G108" s="250" t="s">
        <v>534</v>
      </c>
      <c r="H108" s="251">
        <v>1</v>
      </c>
      <c r="I108" s="252"/>
      <c r="J108" s="253">
        <f>ROUND(I108*H108,2)</f>
        <v>0</v>
      </c>
      <c r="K108" s="249" t="s">
        <v>28</v>
      </c>
      <c r="L108" s="254"/>
      <c r="M108" s="255" t="s">
        <v>28</v>
      </c>
      <c r="N108" s="256" t="s">
        <v>45</v>
      </c>
      <c r="O108" s="84"/>
      <c r="P108" s="221">
        <f>O108*H108</f>
        <v>0</v>
      </c>
      <c r="Q108" s="221">
        <v>0</v>
      </c>
      <c r="R108" s="221">
        <f>Q108*H108</f>
        <v>0</v>
      </c>
      <c r="S108" s="221">
        <v>0</v>
      </c>
      <c r="T108" s="222">
        <f>S108*H108</f>
        <v>0</v>
      </c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R108" s="223" t="s">
        <v>405</v>
      </c>
      <c r="AT108" s="223" t="s">
        <v>612</v>
      </c>
      <c r="AU108" s="223" t="s">
        <v>82</v>
      </c>
      <c r="AY108" s="17" t="s">
        <v>351</v>
      </c>
      <c r="BE108" s="224">
        <f>IF(N108="základní",J108,0)</f>
        <v>0</v>
      </c>
      <c r="BF108" s="224">
        <f>IF(N108="snížená",J108,0)</f>
        <v>0</v>
      </c>
      <c r="BG108" s="224">
        <f>IF(N108="zákl. přenesená",J108,0)</f>
        <v>0</v>
      </c>
      <c r="BH108" s="224">
        <f>IF(N108="sníž. přenesená",J108,0)</f>
        <v>0</v>
      </c>
      <c r="BI108" s="224">
        <f>IF(N108="nulová",J108,0)</f>
        <v>0</v>
      </c>
      <c r="BJ108" s="17" t="s">
        <v>82</v>
      </c>
      <c r="BK108" s="224">
        <f>ROUND(I108*H108,2)</f>
        <v>0</v>
      </c>
      <c r="BL108" s="17" t="s">
        <v>228</v>
      </c>
      <c r="BM108" s="223" t="s">
        <v>4563</v>
      </c>
    </row>
    <row r="109" spans="1:65" s="2" customFormat="1" ht="16.5" customHeight="1">
      <c r="A109" s="38"/>
      <c r="B109" s="39"/>
      <c r="C109" s="247" t="s">
        <v>8</v>
      </c>
      <c r="D109" s="247" t="s">
        <v>612</v>
      </c>
      <c r="E109" s="248" t="s">
        <v>4564</v>
      </c>
      <c r="F109" s="249" t="s">
        <v>4565</v>
      </c>
      <c r="G109" s="250" t="s">
        <v>534</v>
      </c>
      <c r="H109" s="251">
        <v>1</v>
      </c>
      <c r="I109" s="252"/>
      <c r="J109" s="253">
        <f>ROUND(I109*H109,2)</f>
        <v>0</v>
      </c>
      <c r="K109" s="249" t="s">
        <v>28</v>
      </c>
      <c r="L109" s="254"/>
      <c r="M109" s="255" t="s">
        <v>28</v>
      </c>
      <c r="N109" s="256" t="s">
        <v>45</v>
      </c>
      <c r="O109" s="84"/>
      <c r="P109" s="221">
        <f>O109*H109</f>
        <v>0</v>
      </c>
      <c r="Q109" s="221">
        <v>0</v>
      </c>
      <c r="R109" s="221">
        <f>Q109*H109</f>
        <v>0</v>
      </c>
      <c r="S109" s="221">
        <v>0</v>
      </c>
      <c r="T109" s="222">
        <f>S109*H109</f>
        <v>0</v>
      </c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R109" s="223" t="s">
        <v>405</v>
      </c>
      <c r="AT109" s="223" t="s">
        <v>612</v>
      </c>
      <c r="AU109" s="223" t="s">
        <v>82</v>
      </c>
      <c r="AY109" s="17" t="s">
        <v>351</v>
      </c>
      <c r="BE109" s="224">
        <f>IF(N109="základní",J109,0)</f>
        <v>0</v>
      </c>
      <c r="BF109" s="224">
        <f>IF(N109="snížená",J109,0)</f>
        <v>0</v>
      </c>
      <c r="BG109" s="224">
        <f>IF(N109="zákl. přenesená",J109,0)</f>
        <v>0</v>
      </c>
      <c r="BH109" s="224">
        <f>IF(N109="sníž. přenesená",J109,0)</f>
        <v>0</v>
      </c>
      <c r="BI109" s="224">
        <f>IF(N109="nulová",J109,0)</f>
        <v>0</v>
      </c>
      <c r="BJ109" s="17" t="s">
        <v>82</v>
      </c>
      <c r="BK109" s="224">
        <f>ROUND(I109*H109,2)</f>
        <v>0</v>
      </c>
      <c r="BL109" s="17" t="s">
        <v>228</v>
      </c>
      <c r="BM109" s="223" t="s">
        <v>4566</v>
      </c>
    </row>
    <row r="110" spans="1:65" s="2" customFormat="1" ht="16.5" customHeight="1">
      <c r="A110" s="38"/>
      <c r="B110" s="39"/>
      <c r="C110" s="247" t="s">
        <v>451</v>
      </c>
      <c r="D110" s="247" t="s">
        <v>612</v>
      </c>
      <c r="E110" s="248" t="s">
        <v>4567</v>
      </c>
      <c r="F110" s="249" t="s">
        <v>4568</v>
      </c>
      <c r="G110" s="250" t="s">
        <v>534</v>
      </c>
      <c r="H110" s="251">
        <v>1</v>
      </c>
      <c r="I110" s="252"/>
      <c r="J110" s="253">
        <f>ROUND(I110*H110,2)</f>
        <v>0</v>
      </c>
      <c r="K110" s="249" t="s">
        <v>28</v>
      </c>
      <c r="L110" s="254"/>
      <c r="M110" s="255" t="s">
        <v>28</v>
      </c>
      <c r="N110" s="256" t="s">
        <v>45</v>
      </c>
      <c r="O110" s="84"/>
      <c r="P110" s="221">
        <f>O110*H110</f>
        <v>0</v>
      </c>
      <c r="Q110" s="221">
        <v>0</v>
      </c>
      <c r="R110" s="221">
        <f>Q110*H110</f>
        <v>0</v>
      </c>
      <c r="S110" s="221">
        <v>0</v>
      </c>
      <c r="T110" s="222">
        <f>S110*H110</f>
        <v>0</v>
      </c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R110" s="223" t="s">
        <v>405</v>
      </c>
      <c r="AT110" s="223" t="s">
        <v>612</v>
      </c>
      <c r="AU110" s="223" t="s">
        <v>82</v>
      </c>
      <c r="AY110" s="17" t="s">
        <v>351</v>
      </c>
      <c r="BE110" s="224">
        <f>IF(N110="základní",J110,0)</f>
        <v>0</v>
      </c>
      <c r="BF110" s="224">
        <f>IF(N110="snížená",J110,0)</f>
        <v>0</v>
      </c>
      <c r="BG110" s="224">
        <f>IF(N110="zákl. přenesená",J110,0)</f>
        <v>0</v>
      </c>
      <c r="BH110" s="224">
        <f>IF(N110="sníž. přenesená",J110,0)</f>
        <v>0</v>
      </c>
      <c r="BI110" s="224">
        <f>IF(N110="nulová",J110,0)</f>
        <v>0</v>
      </c>
      <c r="BJ110" s="17" t="s">
        <v>82</v>
      </c>
      <c r="BK110" s="224">
        <f>ROUND(I110*H110,2)</f>
        <v>0</v>
      </c>
      <c r="BL110" s="17" t="s">
        <v>228</v>
      </c>
      <c r="BM110" s="223" t="s">
        <v>4569</v>
      </c>
    </row>
    <row r="111" spans="1:65" s="2" customFormat="1" ht="16.5" customHeight="1">
      <c r="A111" s="38"/>
      <c r="B111" s="39"/>
      <c r="C111" s="247" t="s">
        <v>461</v>
      </c>
      <c r="D111" s="247" t="s">
        <v>612</v>
      </c>
      <c r="E111" s="248" t="s">
        <v>4570</v>
      </c>
      <c r="F111" s="249" t="s">
        <v>4571</v>
      </c>
      <c r="G111" s="250" t="s">
        <v>534</v>
      </c>
      <c r="H111" s="251">
        <v>1</v>
      </c>
      <c r="I111" s="252"/>
      <c r="J111" s="253">
        <f>ROUND(I111*H111,2)</f>
        <v>0</v>
      </c>
      <c r="K111" s="249" t="s">
        <v>28</v>
      </c>
      <c r="L111" s="254"/>
      <c r="M111" s="255" t="s">
        <v>28</v>
      </c>
      <c r="N111" s="256" t="s">
        <v>45</v>
      </c>
      <c r="O111" s="84"/>
      <c r="P111" s="221">
        <f>O111*H111</f>
        <v>0</v>
      </c>
      <c r="Q111" s="221">
        <v>0</v>
      </c>
      <c r="R111" s="221">
        <f>Q111*H111</f>
        <v>0</v>
      </c>
      <c r="S111" s="221">
        <v>0</v>
      </c>
      <c r="T111" s="222">
        <f>S111*H111</f>
        <v>0</v>
      </c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R111" s="223" t="s">
        <v>405</v>
      </c>
      <c r="AT111" s="223" t="s">
        <v>612</v>
      </c>
      <c r="AU111" s="223" t="s">
        <v>82</v>
      </c>
      <c r="AY111" s="17" t="s">
        <v>351</v>
      </c>
      <c r="BE111" s="224">
        <f>IF(N111="základní",J111,0)</f>
        <v>0</v>
      </c>
      <c r="BF111" s="224">
        <f>IF(N111="snížená",J111,0)</f>
        <v>0</v>
      </c>
      <c r="BG111" s="224">
        <f>IF(N111="zákl. přenesená",J111,0)</f>
        <v>0</v>
      </c>
      <c r="BH111" s="224">
        <f>IF(N111="sníž. přenesená",J111,0)</f>
        <v>0</v>
      </c>
      <c r="BI111" s="224">
        <f>IF(N111="nulová",J111,0)</f>
        <v>0</v>
      </c>
      <c r="BJ111" s="17" t="s">
        <v>82</v>
      </c>
      <c r="BK111" s="224">
        <f>ROUND(I111*H111,2)</f>
        <v>0</v>
      </c>
      <c r="BL111" s="17" t="s">
        <v>228</v>
      </c>
      <c r="BM111" s="223" t="s">
        <v>4572</v>
      </c>
    </row>
    <row r="112" spans="1:65" s="2" customFormat="1" ht="16.5" customHeight="1">
      <c r="A112" s="38"/>
      <c r="B112" s="39"/>
      <c r="C112" s="247" t="s">
        <v>467</v>
      </c>
      <c r="D112" s="247" t="s">
        <v>612</v>
      </c>
      <c r="E112" s="248" t="s">
        <v>4573</v>
      </c>
      <c r="F112" s="249" t="s">
        <v>4574</v>
      </c>
      <c r="G112" s="250" t="s">
        <v>534</v>
      </c>
      <c r="H112" s="251">
        <v>1</v>
      </c>
      <c r="I112" s="252"/>
      <c r="J112" s="253">
        <f>ROUND(I112*H112,2)</f>
        <v>0</v>
      </c>
      <c r="K112" s="249" t="s">
        <v>28</v>
      </c>
      <c r="L112" s="254"/>
      <c r="M112" s="255" t="s">
        <v>28</v>
      </c>
      <c r="N112" s="256" t="s">
        <v>45</v>
      </c>
      <c r="O112" s="84"/>
      <c r="P112" s="221">
        <f>O112*H112</f>
        <v>0</v>
      </c>
      <c r="Q112" s="221">
        <v>0</v>
      </c>
      <c r="R112" s="221">
        <f>Q112*H112</f>
        <v>0</v>
      </c>
      <c r="S112" s="221">
        <v>0</v>
      </c>
      <c r="T112" s="222">
        <f>S112*H112</f>
        <v>0</v>
      </c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R112" s="223" t="s">
        <v>405</v>
      </c>
      <c r="AT112" s="223" t="s">
        <v>612</v>
      </c>
      <c r="AU112" s="223" t="s">
        <v>82</v>
      </c>
      <c r="AY112" s="17" t="s">
        <v>351</v>
      </c>
      <c r="BE112" s="224">
        <f>IF(N112="základní",J112,0)</f>
        <v>0</v>
      </c>
      <c r="BF112" s="224">
        <f>IF(N112="snížená",J112,0)</f>
        <v>0</v>
      </c>
      <c r="BG112" s="224">
        <f>IF(N112="zákl. přenesená",J112,0)</f>
        <v>0</v>
      </c>
      <c r="BH112" s="224">
        <f>IF(N112="sníž. přenesená",J112,0)</f>
        <v>0</v>
      </c>
      <c r="BI112" s="224">
        <f>IF(N112="nulová",J112,0)</f>
        <v>0</v>
      </c>
      <c r="BJ112" s="17" t="s">
        <v>82</v>
      </c>
      <c r="BK112" s="224">
        <f>ROUND(I112*H112,2)</f>
        <v>0</v>
      </c>
      <c r="BL112" s="17" t="s">
        <v>228</v>
      </c>
      <c r="BM112" s="223" t="s">
        <v>4575</v>
      </c>
    </row>
    <row r="113" spans="1:63" s="11" customFormat="1" ht="25.9" customHeight="1">
      <c r="A113" s="11"/>
      <c r="B113" s="198"/>
      <c r="C113" s="199"/>
      <c r="D113" s="200" t="s">
        <v>73</v>
      </c>
      <c r="E113" s="201" t="s">
        <v>4576</v>
      </c>
      <c r="F113" s="201" t="s">
        <v>4522</v>
      </c>
      <c r="G113" s="199"/>
      <c r="H113" s="199"/>
      <c r="I113" s="202"/>
      <c r="J113" s="203">
        <f>BK113</f>
        <v>0</v>
      </c>
      <c r="K113" s="199"/>
      <c r="L113" s="204"/>
      <c r="M113" s="205"/>
      <c r="N113" s="206"/>
      <c r="O113" s="206"/>
      <c r="P113" s="207">
        <f>SUM(P114:P118)</f>
        <v>0</v>
      </c>
      <c r="Q113" s="206"/>
      <c r="R113" s="207">
        <f>SUM(R114:R118)</f>
        <v>0</v>
      </c>
      <c r="S113" s="206"/>
      <c r="T113" s="208">
        <f>SUM(T114:T118)</f>
        <v>0</v>
      </c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R113" s="209" t="s">
        <v>228</v>
      </c>
      <c r="AT113" s="210" t="s">
        <v>73</v>
      </c>
      <c r="AU113" s="210" t="s">
        <v>74</v>
      </c>
      <c r="AY113" s="209" t="s">
        <v>351</v>
      </c>
      <c r="BK113" s="211">
        <f>SUM(BK114:BK118)</f>
        <v>0</v>
      </c>
    </row>
    <row r="114" spans="1:65" s="2" customFormat="1" ht="16.5" customHeight="1">
      <c r="A114" s="38"/>
      <c r="B114" s="39"/>
      <c r="C114" s="247" t="s">
        <v>472</v>
      </c>
      <c r="D114" s="247" t="s">
        <v>612</v>
      </c>
      <c r="E114" s="248" t="s">
        <v>4577</v>
      </c>
      <c r="F114" s="249" t="s">
        <v>4578</v>
      </c>
      <c r="G114" s="250" t="s">
        <v>534</v>
      </c>
      <c r="H114" s="251">
        <v>11</v>
      </c>
      <c r="I114" s="252"/>
      <c r="J114" s="253">
        <f>ROUND(I114*H114,2)</f>
        <v>0</v>
      </c>
      <c r="K114" s="249" t="s">
        <v>28</v>
      </c>
      <c r="L114" s="254"/>
      <c r="M114" s="255" t="s">
        <v>28</v>
      </c>
      <c r="N114" s="256" t="s">
        <v>45</v>
      </c>
      <c r="O114" s="84"/>
      <c r="P114" s="221">
        <f>O114*H114</f>
        <v>0</v>
      </c>
      <c r="Q114" s="221">
        <v>0</v>
      </c>
      <c r="R114" s="221">
        <f>Q114*H114</f>
        <v>0</v>
      </c>
      <c r="S114" s="221">
        <v>0</v>
      </c>
      <c r="T114" s="222">
        <f>S114*H114</f>
        <v>0</v>
      </c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R114" s="223" t="s">
        <v>405</v>
      </c>
      <c r="AT114" s="223" t="s">
        <v>612</v>
      </c>
      <c r="AU114" s="223" t="s">
        <v>82</v>
      </c>
      <c r="AY114" s="17" t="s">
        <v>351</v>
      </c>
      <c r="BE114" s="224">
        <f>IF(N114="základní",J114,0)</f>
        <v>0</v>
      </c>
      <c r="BF114" s="224">
        <f>IF(N114="snížená",J114,0)</f>
        <v>0</v>
      </c>
      <c r="BG114" s="224">
        <f>IF(N114="zákl. přenesená",J114,0)</f>
        <v>0</v>
      </c>
      <c r="BH114" s="224">
        <f>IF(N114="sníž. přenesená",J114,0)</f>
        <v>0</v>
      </c>
      <c r="BI114" s="224">
        <f>IF(N114="nulová",J114,0)</f>
        <v>0</v>
      </c>
      <c r="BJ114" s="17" t="s">
        <v>82</v>
      </c>
      <c r="BK114" s="224">
        <f>ROUND(I114*H114,2)</f>
        <v>0</v>
      </c>
      <c r="BL114" s="17" t="s">
        <v>228</v>
      </c>
      <c r="BM114" s="223" t="s">
        <v>4579</v>
      </c>
    </row>
    <row r="115" spans="1:65" s="2" customFormat="1" ht="16.5" customHeight="1">
      <c r="A115" s="38"/>
      <c r="B115" s="39"/>
      <c r="C115" s="247" t="s">
        <v>477</v>
      </c>
      <c r="D115" s="247" t="s">
        <v>612</v>
      </c>
      <c r="E115" s="248" t="s">
        <v>4580</v>
      </c>
      <c r="F115" s="249" t="s">
        <v>4581</v>
      </c>
      <c r="G115" s="250" t="s">
        <v>534</v>
      </c>
      <c r="H115" s="251">
        <v>1</v>
      </c>
      <c r="I115" s="252"/>
      <c r="J115" s="253">
        <f>ROUND(I115*H115,2)</f>
        <v>0</v>
      </c>
      <c r="K115" s="249" t="s">
        <v>28</v>
      </c>
      <c r="L115" s="254"/>
      <c r="M115" s="255" t="s">
        <v>28</v>
      </c>
      <c r="N115" s="256" t="s">
        <v>45</v>
      </c>
      <c r="O115" s="84"/>
      <c r="P115" s="221">
        <f>O115*H115</f>
        <v>0</v>
      </c>
      <c r="Q115" s="221">
        <v>0</v>
      </c>
      <c r="R115" s="221">
        <f>Q115*H115</f>
        <v>0</v>
      </c>
      <c r="S115" s="221">
        <v>0</v>
      </c>
      <c r="T115" s="222">
        <f>S115*H115</f>
        <v>0</v>
      </c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R115" s="223" t="s">
        <v>405</v>
      </c>
      <c r="AT115" s="223" t="s">
        <v>612</v>
      </c>
      <c r="AU115" s="223" t="s">
        <v>82</v>
      </c>
      <c r="AY115" s="17" t="s">
        <v>351</v>
      </c>
      <c r="BE115" s="224">
        <f>IF(N115="základní",J115,0)</f>
        <v>0</v>
      </c>
      <c r="BF115" s="224">
        <f>IF(N115="snížená",J115,0)</f>
        <v>0</v>
      </c>
      <c r="BG115" s="224">
        <f>IF(N115="zákl. přenesená",J115,0)</f>
        <v>0</v>
      </c>
      <c r="BH115" s="224">
        <f>IF(N115="sníž. přenesená",J115,0)</f>
        <v>0</v>
      </c>
      <c r="BI115" s="224">
        <f>IF(N115="nulová",J115,0)</f>
        <v>0</v>
      </c>
      <c r="BJ115" s="17" t="s">
        <v>82</v>
      </c>
      <c r="BK115" s="224">
        <f>ROUND(I115*H115,2)</f>
        <v>0</v>
      </c>
      <c r="BL115" s="17" t="s">
        <v>228</v>
      </c>
      <c r="BM115" s="223" t="s">
        <v>4582</v>
      </c>
    </row>
    <row r="116" spans="1:65" s="2" customFormat="1" ht="16.5" customHeight="1">
      <c r="A116" s="38"/>
      <c r="B116" s="39"/>
      <c r="C116" s="247" t="s">
        <v>7</v>
      </c>
      <c r="D116" s="247" t="s">
        <v>612</v>
      </c>
      <c r="E116" s="248" t="s">
        <v>4583</v>
      </c>
      <c r="F116" s="249" t="s">
        <v>4584</v>
      </c>
      <c r="G116" s="250" t="s">
        <v>534</v>
      </c>
      <c r="H116" s="251">
        <v>11</v>
      </c>
      <c r="I116" s="252"/>
      <c r="J116" s="253">
        <f>ROUND(I116*H116,2)</f>
        <v>0</v>
      </c>
      <c r="K116" s="249" t="s">
        <v>28</v>
      </c>
      <c r="L116" s="254"/>
      <c r="M116" s="255" t="s">
        <v>28</v>
      </c>
      <c r="N116" s="256" t="s">
        <v>45</v>
      </c>
      <c r="O116" s="84"/>
      <c r="P116" s="221">
        <f>O116*H116</f>
        <v>0</v>
      </c>
      <c r="Q116" s="221">
        <v>0</v>
      </c>
      <c r="R116" s="221">
        <f>Q116*H116</f>
        <v>0</v>
      </c>
      <c r="S116" s="221">
        <v>0</v>
      </c>
      <c r="T116" s="222">
        <f>S116*H116</f>
        <v>0</v>
      </c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R116" s="223" t="s">
        <v>405</v>
      </c>
      <c r="AT116" s="223" t="s">
        <v>612</v>
      </c>
      <c r="AU116" s="223" t="s">
        <v>82</v>
      </c>
      <c r="AY116" s="17" t="s">
        <v>351</v>
      </c>
      <c r="BE116" s="224">
        <f>IF(N116="základní",J116,0)</f>
        <v>0</v>
      </c>
      <c r="BF116" s="224">
        <f>IF(N116="snížená",J116,0)</f>
        <v>0</v>
      </c>
      <c r="BG116" s="224">
        <f>IF(N116="zákl. přenesená",J116,0)</f>
        <v>0</v>
      </c>
      <c r="BH116" s="224">
        <f>IF(N116="sníž. přenesená",J116,0)</f>
        <v>0</v>
      </c>
      <c r="BI116" s="224">
        <f>IF(N116="nulová",J116,0)</f>
        <v>0</v>
      </c>
      <c r="BJ116" s="17" t="s">
        <v>82</v>
      </c>
      <c r="BK116" s="224">
        <f>ROUND(I116*H116,2)</f>
        <v>0</v>
      </c>
      <c r="BL116" s="17" t="s">
        <v>228</v>
      </c>
      <c r="BM116" s="223" t="s">
        <v>4585</v>
      </c>
    </row>
    <row r="117" spans="1:65" s="2" customFormat="1" ht="16.5" customHeight="1">
      <c r="A117" s="38"/>
      <c r="B117" s="39"/>
      <c r="C117" s="247" t="s">
        <v>501</v>
      </c>
      <c r="D117" s="247" t="s">
        <v>612</v>
      </c>
      <c r="E117" s="248" t="s">
        <v>4586</v>
      </c>
      <c r="F117" s="249" t="s">
        <v>4587</v>
      </c>
      <c r="G117" s="250" t="s">
        <v>534</v>
      </c>
      <c r="H117" s="251">
        <v>1</v>
      </c>
      <c r="I117" s="252"/>
      <c r="J117" s="253">
        <f>ROUND(I117*H117,2)</f>
        <v>0</v>
      </c>
      <c r="K117" s="249" t="s">
        <v>28</v>
      </c>
      <c r="L117" s="254"/>
      <c r="M117" s="255" t="s">
        <v>28</v>
      </c>
      <c r="N117" s="256" t="s">
        <v>45</v>
      </c>
      <c r="O117" s="84"/>
      <c r="P117" s="221">
        <f>O117*H117</f>
        <v>0</v>
      </c>
      <c r="Q117" s="221">
        <v>0</v>
      </c>
      <c r="R117" s="221">
        <f>Q117*H117</f>
        <v>0</v>
      </c>
      <c r="S117" s="221">
        <v>0</v>
      </c>
      <c r="T117" s="222">
        <f>S117*H117</f>
        <v>0</v>
      </c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R117" s="223" t="s">
        <v>405</v>
      </c>
      <c r="AT117" s="223" t="s">
        <v>612</v>
      </c>
      <c r="AU117" s="223" t="s">
        <v>82</v>
      </c>
      <c r="AY117" s="17" t="s">
        <v>351</v>
      </c>
      <c r="BE117" s="224">
        <f>IF(N117="základní",J117,0)</f>
        <v>0</v>
      </c>
      <c r="BF117" s="224">
        <f>IF(N117="snížená",J117,0)</f>
        <v>0</v>
      </c>
      <c r="BG117" s="224">
        <f>IF(N117="zákl. přenesená",J117,0)</f>
        <v>0</v>
      </c>
      <c r="BH117" s="224">
        <f>IF(N117="sníž. přenesená",J117,0)</f>
        <v>0</v>
      </c>
      <c r="BI117" s="224">
        <f>IF(N117="nulová",J117,0)</f>
        <v>0</v>
      </c>
      <c r="BJ117" s="17" t="s">
        <v>82</v>
      </c>
      <c r="BK117" s="224">
        <f>ROUND(I117*H117,2)</f>
        <v>0</v>
      </c>
      <c r="BL117" s="17" t="s">
        <v>228</v>
      </c>
      <c r="BM117" s="223" t="s">
        <v>4588</v>
      </c>
    </row>
    <row r="118" spans="1:65" s="2" customFormat="1" ht="16.5" customHeight="1">
      <c r="A118" s="38"/>
      <c r="B118" s="39"/>
      <c r="C118" s="247" t="s">
        <v>507</v>
      </c>
      <c r="D118" s="247" t="s">
        <v>612</v>
      </c>
      <c r="E118" s="248" t="s">
        <v>4589</v>
      </c>
      <c r="F118" s="249" t="s">
        <v>4590</v>
      </c>
      <c r="G118" s="250" t="s">
        <v>534</v>
      </c>
      <c r="H118" s="251">
        <v>1</v>
      </c>
      <c r="I118" s="252"/>
      <c r="J118" s="253">
        <f>ROUND(I118*H118,2)</f>
        <v>0</v>
      </c>
      <c r="K118" s="249" t="s">
        <v>28</v>
      </c>
      <c r="L118" s="254"/>
      <c r="M118" s="255" t="s">
        <v>28</v>
      </c>
      <c r="N118" s="256" t="s">
        <v>45</v>
      </c>
      <c r="O118" s="84"/>
      <c r="P118" s="221">
        <f>O118*H118</f>
        <v>0</v>
      </c>
      <c r="Q118" s="221">
        <v>0</v>
      </c>
      <c r="R118" s="221">
        <f>Q118*H118</f>
        <v>0</v>
      </c>
      <c r="S118" s="221">
        <v>0</v>
      </c>
      <c r="T118" s="222">
        <f>S118*H118</f>
        <v>0</v>
      </c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R118" s="223" t="s">
        <v>405</v>
      </c>
      <c r="AT118" s="223" t="s">
        <v>612</v>
      </c>
      <c r="AU118" s="223" t="s">
        <v>82</v>
      </c>
      <c r="AY118" s="17" t="s">
        <v>351</v>
      </c>
      <c r="BE118" s="224">
        <f>IF(N118="základní",J118,0)</f>
        <v>0</v>
      </c>
      <c r="BF118" s="224">
        <f>IF(N118="snížená",J118,0)</f>
        <v>0</v>
      </c>
      <c r="BG118" s="224">
        <f>IF(N118="zákl. přenesená",J118,0)</f>
        <v>0</v>
      </c>
      <c r="BH118" s="224">
        <f>IF(N118="sníž. přenesená",J118,0)</f>
        <v>0</v>
      </c>
      <c r="BI118" s="224">
        <f>IF(N118="nulová",J118,0)</f>
        <v>0</v>
      </c>
      <c r="BJ118" s="17" t="s">
        <v>82</v>
      </c>
      <c r="BK118" s="224">
        <f>ROUND(I118*H118,2)</f>
        <v>0</v>
      </c>
      <c r="BL118" s="17" t="s">
        <v>228</v>
      </c>
      <c r="BM118" s="223" t="s">
        <v>4591</v>
      </c>
    </row>
    <row r="119" spans="1:63" s="11" customFormat="1" ht="25.9" customHeight="1">
      <c r="A119" s="11"/>
      <c r="B119" s="198"/>
      <c r="C119" s="199"/>
      <c r="D119" s="200" t="s">
        <v>73</v>
      </c>
      <c r="E119" s="201" t="s">
        <v>4592</v>
      </c>
      <c r="F119" s="201" t="s">
        <v>4539</v>
      </c>
      <c r="G119" s="199"/>
      <c r="H119" s="199"/>
      <c r="I119" s="202"/>
      <c r="J119" s="203">
        <f>BK119</f>
        <v>0</v>
      </c>
      <c r="K119" s="199"/>
      <c r="L119" s="204"/>
      <c r="M119" s="205"/>
      <c r="N119" s="206"/>
      <c r="O119" s="206"/>
      <c r="P119" s="207">
        <f>P120</f>
        <v>0</v>
      </c>
      <c r="Q119" s="206"/>
      <c r="R119" s="207">
        <f>R120</f>
        <v>0</v>
      </c>
      <c r="S119" s="206"/>
      <c r="T119" s="208">
        <f>T120</f>
        <v>0</v>
      </c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R119" s="209" t="s">
        <v>228</v>
      </c>
      <c r="AT119" s="210" t="s">
        <v>73</v>
      </c>
      <c r="AU119" s="210" t="s">
        <v>74</v>
      </c>
      <c r="AY119" s="209" t="s">
        <v>351</v>
      </c>
      <c r="BK119" s="211">
        <f>BK120</f>
        <v>0</v>
      </c>
    </row>
    <row r="120" spans="1:65" s="2" customFormat="1" ht="16.5" customHeight="1">
      <c r="A120" s="38"/>
      <c r="B120" s="39"/>
      <c r="C120" s="247" t="s">
        <v>513</v>
      </c>
      <c r="D120" s="247" t="s">
        <v>612</v>
      </c>
      <c r="E120" s="248" t="s">
        <v>4593</v>
      </c>
      <c r="F120" s="249" t="s">
        <v>4594</v>
      </c>
      <c r="G120" s="250" t="s">
        <v>534</v>
      </c>
      <c r="H120" s="251">
        <v>11</v>
      </c>
      <c r="I120" s="252"/>
      <c r="J120" s="253">
        <f>ROUND(I120*H120,2)</f>
        <v>0</v>
      </c>
      <c r="K120" s="249" t="s">
        <v>28</v>
      </c>
      <c r="L120" s="254"/>
      <c r="M120" s="255" t="s">
        <v>28</v>
      </c>
      <c r="N120" s="256" t="s">
        <v>45</v>
      </c>
      <c r="O120" s="84"/>
      <c r="P120" s="221">
        <f>O120*H120</f>
        <v>0</v>
      </c>
      <c r="Q120" s="221">
        <v>0</v>
      </c>
      <c r="R120" s="221">
        <f>Q120*H120</f>
        <v>0</v>
      </c>
      <c r="S120" s="221">
        <v>0</v>
      </c>
      <c r="T120" s="222">
        <f>S120*H120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R120" s="223" t="s">
        <v>405</v>
      </c>
      <c r="AT120" s="223" t="s">
        <v>612</v>
      </c>
      <c r="AU120" s="223" t="s">
        <v>82</v>
      </c>
      <c r="AY120" s="17" t="s">
        <v>351</v>
      </c>
      <c r="BE120" s="224">
        <f>IF(N120="základní",J120,0)</f>
        <v>0</v>
      </c>
      <c r="BF120" s="224">
        <f>IF(N120="snížená",J120,0)</f>
        <v>0</v>
      </c>
      <c r="BG120" s="224">
        <f>IF(N120="zákl. přenesená",J120,0)</f>
        <v>0</v>
      </c>
      <c r="BH120" s="224">
        <f>IF(N120="sníž. přenesená",J120,0)</f>
        <v>0</v>
      </c>
      <c r="BI120" s="224">
        <f>IF(N120="nulová",J120,0)</f>
        <v>0</v>
      </c>
      <c r="BJ120" s="17" t="s">
        <v>82</v>
      </c>
      <c r="BK120" s="224">
        <f>ROUND(I120*H120,2)</f>
        <v>0</v>
      </c>
      <c r="BL120" s="17" t="s">
        <v>228</v>
      </c>
      <c r="BM120" s="223" t="s">
        <v>4595</v>
      </c>
    </row>
    <row r="121" spans="1:63" s="11" customFormat="1" ht="25.9" customHeight="1">
      <c r="A121" s="11"/>
      <c r="B121" s="198"/>
      <c r="C121" s="199"/>
      <c r="D121" s="200" t="s">
        <v>73</v>
      </c>
      <c r="E121" s="201" t="s">
        <v>4596</v>
      </c>
      <c r="F121" s="201" t="s">
        <v>4549</v>
      </c>
      <c r="G121" s="199"/>
      <c r="H121" s="199"/>
      <c r="I121" s="202"/>
      <c r="J121" s="203">
        <f>BK121</f>
        <v>0</v>
      </c>
      <c r="K121" s="199"/>
      <c r="L121" s="204"/>
      <c r="M121" s="205"/>
      <c r="N121" s="206"/>
      <c r="O121" s="206"/>
      <c r="P121" s="207">
        <f>SUM(P122:P125)</f>
        <v>0</v>
      </c>
      <c r="Q121" s="206"/>
      <c r="R121" s="207">
        <f>SUM(R122:R125)</f>
        <v>0</v>
      </c>
      <c r="S121" s="206"/>
      <c r="T121" s="208">
        <f>SUM(T122:T125)</f>
        <v>0</v>
      </c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R121" s="209" t="s">
        <v>228</v>
      </c>
      <c r="AT121" s="210" t="s">
        <v>73</v>
      </c>
      <c r="AU121" s="210" t="s">
        <v>74</v>
      </c>
      <c r="AY121" s="209" t="s">
        <v>351</v>
      </c>
      <c r="BK121" s="211">
        <f>SUM(BK122:BK125)</f>
        <v>0</v>
      </c>
    </row>
    <row r="122" spans="1:65" s="2" customFormat="1" ht="16.5" customHeight="1">
      <c r="A122" s="38"/>
      <c r="B122" s="39"/>
      <c r="C122" s="247" t="s">
        <v>519</v>
      </c>
      <c r="D122" s="247" t="s">
        <v>612</v>
      </c>
      <c r="E122" s="248" t="s">
        <v>4597</v>
      </c>
      <c r="F122" s="249" t="s">
        <v>4556</v>
      </c>
      <c r="G122" s="250" t="s">
        <v>534</v>
      </c>
      <c r="H122" s="251">
        <v>1</v>
      </c>
      <c r="I122" s="252"/>
      <c r="J122" s="253">
        <f>ROUND(I122*H122,2)</f>
        <v>0</v>
      </c>
      <c r="K122" s="249" t="s">
        <v>28</v>
      </c>
      <c r="L122" s="254"/>
      <c r="M122" s="255" t="s">
        <v>28</v>
      </c>
      <c r="N122" s="256" t="s">
        <v>45</v>
      </c>
      <c r="O122" s="84"/>
      <c r="P122" s="221">
        <f>O122*H122</f>
        <v>0</v>
      </c>
      <c r="Q122" s="221">
        <v>0</v>
      </c>
      <c r="R122" s="221">
        <f>Q122*H122</f>
        <v>0</v>
      </c>
      <c r="S122" s="221">
        <v>0</v>
      </c>
      <c r="T122" s="222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23" t="s">
        <v>405</v>
      </c>
      <c r="AT122" s="223" t="s">
        <v>612</v>
      </c>
      <c r="AU122" s="223" t="s">
        <v>82</v>
      </c>
      <c r="AY122" s="17" t="s">
        <v>351</v>
      </c>
      <c r="BE122" s="224">
        <f>IF(N122="základní",J122,0)</f>
        <v>0</v>
      </c>
      <c r="BF122" s="224">
        <f>IF(N122="snížená",J122,0)</f>
        <v>0</v>
      </c>
      <c r="BG122" s="224">
        <f>IF(N122="zákl. přenesená",J122,0)</f>
        <v>0</v>
      </c>
      <c r="BH122" s="224">
        <f>IF(N122="sníž. přenesená",J122,0)</f>
        <v>0</v>
      </c>
      <c r="BI122" s="224">
        <f>IF(N122="nulová",J122,0)</f>
        <v>0</v>
      </c>
      <c r="BJ122" s="17" t="s">
        <v>82</v>
      </c>
      <c r="BK122" s="224">
        <f>ROUND(I122*H122,2)</f>
        <v>0</v>
      </c>
      <c r="BL122" s="17" t="s">
        <v>228</v>
      </c>
      <c r="BM122" s="223" t="s">
        <v>4598</v>
      </c>
    </row>
    <row r="123" spans="1:65" s="2" customFormat="1" ht="21.75" customHeight="1">
      <c r="A123" s="38"/>
      <c r="B123" s="39"/>
      <c r="C123" s="247" t="s">
        <v>525</v>
      </c>
      <c r="D123" s="247" t="s">
        <v>612</v>
      </c>
      <c r="E123" s="248" t="s">
        <v>4599</v>
      </c>
      <c r="F123" s="249" t="s">
        <v>4600</v>
      </c>
      <c r="G123" s="250" t="s">
        <v>534</v>
      </c>
      <c r="H123" s="251">
        <v>1</v>
      </c>
      <c r="I123" s="252"/>
      <c r="J123" s="253">
        <f>ROUND(I123*H123,2)</f>
        <v>0</v>
      </c>
      <c r="K123" s="249" t="s">
        <v>28</v>
      </c>
      <c r="L123" s="254"/>
      <c r="M123" s="255" t="s">
        <v>28</v>
      </c>
      <c r="N123" s="256" t="s">
        <v>45</v>
      </c>
      <c r="O123" s="84"/>
      <c r="P123" s="221">
        <f>O123*H123</f>
        <v>0</v>
      </c>
      <c r="Q123" s="221">
        <v>0</v>
      </c>
      <c r="R123" s="221">
        <f>Q123*H123</f>
        <v>0</v>
      </c>
      <c r="S123" s="221">
        <v>0</v>
      </c>
      <c r="T123" s="222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23" t="s">
        <v>405</v>
      </c>
      <c r="AT123" s="223" t="s">
        <v>612</v>
      </c>
      <c r="AU123" s="223" t="s">
        <v>82</v>
      </c>
      <c r="AY123" s="17" t="s">
        <v>351</v>
      </c>
      <c r="BE123" s="224">
        <f>IF(N123="základní",J123,0)</f>
        <v>0</v>
      </c>
      <c r="BF123" s="224">
        <f>IF(N123="snížená",J123,0)</f>
        <v>0</v>
      </c>
      <c r="BG123" s="224">
        <f>IF(N123="zákl. přenesená",J123,0)</f>
        <v>0</v>
      </c>
      <c r="BH123" s="224">
        <f>IF(N123="sníž. přenesená",J123,0)</f>
        <v>0</v>
      </c>
      <c r="BI123" s="224">
        <f>IF(N123="nulová",J123,0)</f>
        <v>0</v>
      </c>
      <c r="BJ123" s="17" t="s">
        <v>82</v>
      </c>
      <c r="BK123" s="224">
        <f>ROUND(I123*H123,2)</f>
        <v>0</v>
      </c>
      <c r="BL123" s="17" t="s">
        <v>228</v>
      </c>
      <c r="BM123" s="223" t="s">
        <v>4601</v>
      </c>
    </row>
    <row r="124" spans="1:65" s="2" customFormat="1" ht="16.5" customHeight="1">
      <c r="A124" s="38"/>
      <c r="B124" s="39"/>
      <c r="C124" s="247" t="s">
        <v>531</v>
      </c>
      <c r="D124" s="247" t="s">
        <v>612</v>
      </c>
      <c r="E124" s="248" t="s">
        <v>4602</v>
      </c>
      <c r="F124" s="249" t="s">
        <v>4568</v>
      </c>
      <c r="G124" s="250" t="s">
        <v>534</v>
      </c>
      <c r="H124" s="251">
        <v>1</v>
      </c>
      <c r="I124" s="252"/>
      <c r="J124" s="253">
        <f>ROUND(I124*H124,2)</f>
        <v>0</v>
      </c>
      <c r="K124" s="249" t="s">
        <v>28</v>
      </c>
      <c r="L124" s="254"/>
      <c r="M124" s="255" t="s">
        <v>28</v>
      </c>
      <c r="N124" s="256" t="s">
        <v>45</v>
      </c>
      <c r="O124" s="84"/>
      <c r="P124" s="221">
        <f>O124*H124</f>
        <v>0</v>
      </c>
      <c r="Q124" s="221">
        <v>0</v>
      </c>
      <c r="R124" s="221">
        <f>Q124*H124</f>
        <v>0</v>
      </c>
      <c r="S124" s="221">
        <v>0</v>
      </c>
      <c r="T124" s="222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23" t="s">
        <v>405</v>
      </c>
      <c r="AT124" s="223" t="s">
        <v>612</v>
      </c>
      <c r="AU124" s="223" t="s">
        <v>82</v>
      </c>
      <c r="AY124" s="17" t="s">
        <v>351</v>
      </c>
      <c r="BE124" s="224">
        <f>IF(N124="základní",J124,0)</f>
        <v>0</v>
      </c>
      <c r="BF124" s="224">
        <f>IF(N124="snížená",J124,0)</f>
        <v>0</v>
      </c>
      <c r="BG124" s="224">
        <f>IF(N124="zákl. přenesená",J124,0)</f>
        <v>0</v>
      </c>
      <c r="BH124" s="224">
        <f>IF(N124="sníž. přenesená",J124,0)</f>
        <v>0</v>
      </c>
      <c r="BI124" s="224">
        <f>IF(N124="nulová",J124,0)</f>
        <v>0</v>
      </c>
      <c r="BJ124" s="17" t="s">
        <v>82</v>
      </c>
      <c r="BK124" s="224">
        <f>ROUND(I124*H124,2)</f>
        <v>0</v>
      </c>
      <c r="BL124" s="17" t="s">
        <v>228</v>
      </c>
      <c r="BM124" s="223" t="s">
        <v>4603</v>
      </c>
    </row>
    <row r="125" spans="1:65" s="2" customFormat="1" ht="16.5" customHeight="1">
      <c r="A125" s="38"/>
      <c r="B125" s="39"/>
      <c r="C125" s="247" t="s">
        <v>537</v>
      </c>
      <c r="D125" s="247" t="s">
        <v>612</v>
      </c>
      <c r="E125" s="248" t="s">
        <v>4604</v>
      </c>
      <c r="F125" s="249" t="s">
        <v>4571</v>
      </c>
      <c r="G125" s="250" t="s">
        <v>534</v>
      </c>
      <c r="H125" s="251">
        <v>1</v>
      </c>
      <c r="I125" s="252"/>
      <c r="J125" s="253">
        <f>ROUND(I125*H125,2)</f>
        <v>0</v>
      </c>
      <c r="K125" s="249" t="s">
        <v>28</v>
      </c>
      <c r="L125" s="254"/>
      <c r="M125" s="255" t="s">
        <v>28</v>
      </c>
      <c r="N125" s="256" t="s">
        <v>45</v>
      </c>
      <c r="O125" s="84"/>
      <c r="P125" s="221">
        <f>O125*H125</f>
        <v>0</v>
      </c>
      <c r="Q125" s="221">
        <v>0</v>
      </c>
      <c r="R125" s="221">
        <f>Q125*H125</f>
        <v>0</v>
      </c>
      <c r="S125" s="221">
        <v>0</v>
      </c>
      <c r="T125" s="222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23" t="s">
        <v>405</v>
      </c>
      <c r="AT125" s="223" t="s">
        <v>612</v>
      </c>
      <c r="AU125" s="223" t="s">
        <v>82</v>
      </c>
      <c r="AY125" s="17" t="s">
        <v>351</v>
      </c>
      <c r="BE125" s="224">
        <f>IF(N125="základní",J125,0)</f>
        <v>0</v>
      </c>
      <c r="BF125" s="224">
        <f>IF(N125="snížená",J125,0)</f>
        <v>0</v>
      </c>
      <c r="BG125" s="224">
        <f>IF(N125="zákl. přenesená",J125,0)</f>
        <v>0</v>
      </c>
      <c r="BH125" s="224">
        <f>IF(N125="sníž. přenesená",J125,0)</f>
        <v>0</v>
      </c>
      <c r="BI125" s="224">
        <f>IF(N125="nulová",J125,0)</f>
        <v>0</v>
      </c>
      <c r="BJ125" s="17" t="s">
        <v>82</v>
      </c>
      <c r="BK125" s="224">
        <f>ROUND(I125*H125,2)</f>
        <v>0</v>
      </c>
      <c r="BL125" s="17" t="s">
        <v>228</v>
      </c>
      <c r="BM125" s="223" t="s">
        <v>4605</v>
      </c>
    </row>
    <row r="126" spans="1:63" s="11" customFormat="1" ht="25.9" customHeight="1">
      <c r="A126" s="11"/>
      <c r="B126" s="198"/>
      <c r="C126" s="199"/>
      <c r="D126" s="200" t="s">
        <v>73</v>
      </c>
      <c r="E126" s="201" t="s">
        <v>4606</v>
      </c>
      <c r="F126" s="201" t="s">
        <v>4607</v>
      </c>
      <c r="G126" s="199"/>
      <c r="H126" s="199"/>
      <c r="I126" s="202"/>
      <c r="J126" s="203">
        <f>BK126</f>
        <v>0</v>
      </c>
      <c r="K126" s="199"/>
      <c r="L126" s="204"/>
      <c r="M126" s="205"/>
      <c r="N126" s="206"/>
      <c r="O126" s="206"/>
      <c r="P126" s="207">
        <f>SUM(P127:P131)</f>
        <v>0</v>
      </c>
      <c r="Q126" s="206"/>
      <c r="R126" s="207">
        <f>SUM(R127:R131)</f>
        <v>0</v>
      </c>
      <c r="S126" s="206"/>
      <c r="T126" s="208">
        <f>SUM(T127:T131)</f>
        <v>0</v>
      </c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R126" s="209" t="s">
        <v>228</v>
      </c>
      <c r="AT126" s="210" t="s">
        <v>73</v>
      </c>
      <c r="AU126" s="210" t="s">
        <v>74</v>
      </c>
      <c r="AY126" s="209" t="s">
        <v>351</v>
      </c>
      <c r="BK126" s="211">
        <f>SUM(BK127:BK131)</f>
        <v>0</v>
      </c>
    </row>
    <row r="127" spans="1:65" s="2" customFormat="1" ht="16.5" customHeight="1">
      <c r="A127" s="38"/>
      <c r="B127" s="39"/>
      <c r="C127" s="247" t="s">
        <v>547</v>
      </c>
      <c r="D127" s="247" t="s">
        <v>612</v>
      </c>
      <c r="E127" s="248" t="s">
        <v>4608</v>
      </c>
      <c r="F127" s="249" t="s">
        <v>4609</v>
      </c>
      <c r="G127" s="250" t="s">
        <v>534</v>
      </c>
      <c r="H127" s="251">
        <v>1</v>
      </c>
      <c r="I127" s="252"/>
      <c r="J127" s="253">
        <f>ROUND(I127*H127,2)</f>
        <v>0</v>
      </c>
      <c r="K127" s="249" t="s">
        <v>28</v>
      </c>
      <c r="L127" s="254"/>
      <c r="M127" s="255" t="s">
        <v>28</v>
      </c>
      <c r="N127" s="256" t="s">
        <v>45</v>
      </c>
      <c r="O127" s="84"/>
      <c r="P127" s="221">
        <f>O127*H127</f>
        <v>0</v>
      </c>
      <c r="Q127" s="221">
        <v>0</v>
      </c>
      <c r="R127" s="221">
        <f>Q127*H127</f>
        <v>0</v>
      </c>
      <c r="S127" s="221">
        <v>0</v>
      </c>
      <c r="T127" s="222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23" t="s">
        <v>405</v>
      </c>
      <c r="AT127" s="223" t="s">
        <v>612</v>
      </c>
      <c r="AU127" s="223" t="s">
        <v>82</v>
      </c>
      <c r="AY127" s="17" t="s">
        <v>351</v>
      </c>
      <c r="BE127" s="224">
        <f>IF(N127="základní",J127,0)</f>
        <v>0</v>
      </c>
      <c r="BF127" s="224">
        <f>IF(N127="snížená",J127,0)</f>
        <v>0</v>
      </c>
      <c r="BG127" s="224">
        <f>IF(N127="zákl. přenesená",J127,0)</f>
        <v>0</v>
      </c>
      <c r="BH127" s="224">
        <f>IF(N127="sníž. přenesená",J127,0)</f>
        <v>0</v>
      </c>
      <c r="BI127" s="224">
        <f>IF(N127="nulová",J127,0)</f>
        <v>0</v>
      </c>
      <c r="BJ127" s="17" t="s">
        <v>82</v>
      </c>
      <c r="BK127" s="224">
        <f>ROUND(I127*H127,2)</f>
        <v>0</v>
      </c>
      <c r="BL127" s="17" t="s">
        <v>228</v>
      </c>
      <c r="BM127" s="223" t="s">
        <v>4610</v>
      </c>
    </row>
    <row r="128" spans="1:65" s="2" customFormat="1" ht="16.5" customHeight="1">
      <c r="A128" s="38"/>
      <c r="B128" s="39"/>
      <c r="C128" s="247" t="s">
        <v>557</v>
      </c>
      <c r="D128" s="247" t="s">
        <v>612</v>
      </c>
      <c r="E128" s="248" t="s">
        <v>4611</v>
      </c>
      <c r="F128" s="249" t="s">
        <v>4612</v>
      </c>
      <c r="G128" s="250" t="s">
        <v>612</v>
      </c>
      <c r="H128" s="251">
        <v>25</v>
      </c>
      <c r="I128" s="252"/>
      <c r="J128" s="253">
        <f>ROUND(I128*H128,2)</f>
        <v>0</v>
      </c>
      <c r="K128" s="249" t="s">
        <v>28</v>
      </c>
      <c r="L128" s="254"/>
      <c r="M128" s="255" t="s">
        <v>28</v>
      </c>
      <c r="N128" s="256" t="s">
        <v>45</v>
      </c>
      <c r="O128" s="84"/>
      <c r="P128" s="221">
        <f>O128*H128</f>
        <v>0</v>
      </c>
      <c r="Q128" s="221">
        <v>0</v>
      </c>
      <c r="R128" s="221">
        <f>Q128*H128</f>
        <v>0</v>
      </c>
      <c r="S128" s="221">
        <v>0</v>
      </c>
      <c r="T128" s="222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23" t="s">
        <v>405</v>
      </c>
      <c r="AT128" s="223" t="s">
        <v>612</v>
      </c>
      <c r="AU128" s="223" t="s">
        <v>82</v>
      </c>
      <c r="AY128" s="17" t="s">
        <v>351</v>
      </c>
      <c r="BE128" s="224">
        <f>IF(N128="základní",J128,0)</f>
        <v>0</v>
      </c>
      <c r="BF128" s="224">
        <f>IF(N128="snížená",J128,0)</f>
        <v>0</v>
      </c>
      <c r="BG128" s="224">
        <f>IF(N128="zákl. přenesená",J128,0)</f>
        <v>0</v>
      </c>
      <c r="BH128" s="224">
        <f>IF(N128="sníž. přenesená",J128,0)</f>
        <v>0</v>
      </c>
      <c r="BI128" s="224">
        <f>IF(N128="nulová",J128,0)</f>
        <v>0</v>
      </c>
      <c r="BJ128" s="17" t="s">
        <v>82</v>
      </c>
      <c r="BK128" s="224">
        <f>ROUND(I128*H128,2)</f>
        <v>0</v>
      </c>
      <c r="BL128" s="17" t="s">
        <v>228</v>
      </c>
      <c r="BM128" s="223" t="s">
        <v>4613</v>
      </c>
    </row>
    <row r="129" spans="1:65" s="2" customFormat="1" ht="21.75" customHeight="1">
      <c r="A129" s="38"/>
      <c r="B129" s="39"/>
      <c r="C129" s="247" t="s">
        <v>562</v>
      </c>
      <c r="D129" s="247" t="s">
        <v>612</v>
      </c>
      <c r="E129" s="248" t="s">
        <v>4614</v>
      </c>
      <c r="F129" s="249" t="s">
        <v>4615</v>
      </c>
      <c r="G129" s="250" t="s">
        <v>612</v>
      </c>
      <c r="H129" s="251">
        <v>105</v>
      </c>
      <c r="I129" s="252"/>
      <c r="J129" s="253">
        <f>ROUND(I129*H129,2)</f>
        <v>0</v>
      </c>
      <c r="K129" s="249" t="s">
        <v>4214</v>
      </c>
      <c r="L129" s="254"/>
      <c r="M129" s="255" t="s">
        <v>28</v>
      </c>
      <c r="N129" s="256" t="s">
        <v>45</v>
      </c>
      <c r="O129" s="84"/>
      <c r="P129" s="221">
        <f>O129*H129</f>
        <v>0</v>
      </c>
      <c r="Q129" s="221">
        <v>0</v>
      </c>
      <c r="R129" s="221">
        <f>Q129*H129</f>
        <v>0</v>
      </c>
      <c r="S129" s="221">
        <v>0</v>
      </c>
      <c r="T129" s="222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23" t="s">
        <v>405</v>
      </c>
      <c r="AT129" s="223" t="s">
        <v>612</v>
      </c>
      <c r="AU129" s="223" t="s">
        <v>82</v>
      </c>
      <c r="AY129" s="17" t="s">
        <v>351</v>
      </c>
      <c r="BE129" s="224">
        <f>IF(N129="základní",J129,0)</f>
        <v>0</v>
      </c>
      <c r="BF129" s="224">
        <f>IF(N129="snížená",J129,0)</f>
        <v>0</v>
      </c>
      <c r="BG129" s="224">
        <f>IF(N129="zákl. přenesená",J129,0)</f>
        <v>0</v>
      </c>
      <c r="BH129" s="224">
        <f>IF(N129="sníž. přenesená",J129,0)</f>
        <v>0</v>
      </c>
      <c r="BI129" s="224">
        <f>IF(N129="nulová",J129,0)</f>
        <v>0</v>
      </c>
      <c r="BJ129" s="17" t="s">
        <v>82</v>
      </c>
      <c r="BK129" s="224">
        <f>ROUND(I129*H129,2)</f>
        <v>0</v>
      </c>
      <c r="BL129" s="17" t="s">
        <v>228</v>
      </c>
      <c r="BM129" s="223" t="s">
        <v>4616</v>
      </c>
    </row>
    <row r="130" spans="1:65" s="2" customFormat="1" ht="16.5" customHeight="1">
      <c r="A130" s="38"/>
      <c r="B130" s="39"/>
      <c r="C130" s="247" t="s">
        <v>567</v>
      </c>
      <c r="D130" s="247" t="s">
        <v>612</v>
      </c>
      <c r="E130" s="248" t="s">
        <v>4532</v>
      </c>
      <c r="F130" s="249" t="s">
        <v>4533</v>
      </c>
      <c r="G130" s="250" t="s">
        <v>534</v>
      </c>
      <c r="H130" s="251">
        <v>5</v>
      </c>
      <c r="I130" s="252"/>
      <c r="J130" s="253">
        <f>ROUND(I130*H130,2)</f>
        <v>0</v>
      </c>
      <c r="K130" s="249" t="s">
        <v>4214</v>
      </c>
      <c r="L130" s="254"/>
      <c r="M130" s="255" t="s">
        <v>28</v>
      </c>
      <c r="N130" s="256" t="s">
        <v>45</v>
      </c>
      <c r="O130" s="84"/>
      <c r="P130" s="221">
        <f>O130*H130</f>
        <v>0</v>
      </c>
      <c r="Q130" s="221">
        <v>0</v>
      </c>
      <c r="R130" s="221">
        <f>Q130*H130</f>
        <v>0</v>
      </c>
      <c r="S130" s="221">
        <v>0</v>
      </c>
      <c r="T130" s="222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23" t="s">
        <v>405</v>
      </c>
      <c r="AT130" s="223" t="s">
        <v>612</v>
      </c>
      <c r="AU130" s="223" t="s">
        <v>82</v>
      </c>
      <c r="AY130" s="17" t="s">
        <v>351</v>
      </c>
      <c r="BE130" s="224">
        <f>IF(N130="základní",J130,0)</f>
        <v>0</v>
      </c>
      <c r="BF130" s="224">
        <f>IF(N130="snížená",J130,0)</f>
        <v>0</v>
      </c>
      <c r="BG130" s="224">
        <f>IF(N130="zákl. přenesená",J130,0)</f>
        <v>0</v>
      </c>
      <c r="BH130" s="224">
        <f>IF(N130="sníž. přenesená",J130,0)</f>
        <v>0</v>
      </c>
      <c r="BI130" s="224">
        <f>IF(N130="nulová",J130,0)</f>
        <v>0</v>
      </c>
      <c r="BJ130" s="17" t="s">
        <v>82</v>
      </c>
      <c r="BK130" s="224">
        <f>ROUND(I130*H130,2)</f>
        <v>0</v>
      </c>
      <c r="BL130" s="17" t="s">
        <v>228</v>
      </c>
      <c r="BM130" s="223" t="s">
        <v>4617</v>
      </c>
    </row>
    <row r="131" spans="1:65" s="2" customFormat="1" ht="16.5" customHeight="1">
      <c r="A131" s="38"/>
      <c r="B131" s="39"/>
      <c r="C131" s="247" t="s">
        <v>578</v>
      </c>
      <c r="D131" s="247" t="s">
        <v>612</v>
      </c>
      <c r="E131" s="248" t="s">
        <v>4618</v>
      </c>
      <c r="F131" s="249" t="s">
        <v>4619</v>
      </c>
      <c r="G131" s="250" t="s">
        <v>534</v>
      </c>
      <c r="H131" s="251">
        <v>1</v>
      </c>
      <c r="I131" s="252"/>
      <c r="J131" s="253">
        <f>ROUND(I131*H131,2)</f>
        <v>0</v>
      </c>
      <c r="K131" s="249" t="s">
        <v>28</v>
      </c>
      <c r="L131" s="254"/>
      <c r="M131" s="255" t="s">
        <v>28</v>
      </c>
      <c r="N131" s="256" t="s">
        <v>45</v>
      </c>
      <c r="O131" s="84"/>
      <c r="P131" s="221">
        <f>O131*H131</f>
        <v>0</v>
      </c>
      <c r="Q131" s="221">
        <v>0</v>
      </c>
      <c r="R131" s="221">
        <f>Q131*H131</f>
        <v>0</v>
      </c>
      <c r="S131" s="221">
        <v>0</v>
      </c>
      <c r="T131" s="222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23" t="s">
        <v>405</v>
      </c>
      <c r="AT131" s="223" t="s">
        <v>612</v>
      </c>
      <c r="AU131" s="223" t="s">
        <v>82</v>
      </c>
      <c r="AY131" s="17" t="s">
        <v>351</v>
      </c>
      <c r="BE131" s="224">
        <f>IF(N131="základní",J131,0)</f>
        <v>0</v>
      </c>
      <c r="BF131" s="224">
        <f>IF(N131="snížená",J131,0)</f>
        <v>0</v>
      </c>
      <c r="BG131" s="224">
        <f>IF(N131="zákl. přenesená",J131,0)</f>
        <v>0</v>
      </c>
      <c r="BH131" s="224">
        <f>IF(N131="sníž. přenesená",J131,0)</f>
        <v>0</v>
      </c>
      <c r="BI131" s="224">
        <f>IF(N131="nulová",J131,0)</f>
        <v>0</v>
      </c>
      <c r="BJ131" s="17" t="s">
        <v>82</v>
      </c>
      <c r="BK131" s="224">
        <f>ROUND(I131*H131,2)</f>
        <v>0</v>
      </c>
      <c r="BL131" s="17" t="s">
        <v>228</v>
      </c>
      <c r="BM131" s="223" t="s">
        <v>4620</v>
      </c>
    </row>
    <row r="132" spans="1:63" s="11" customFormat="1" ht="25.9" customHeight="1">
      <c r="A132" s="11"/>
      <c r="B132" s="198"/>
      <c r="C132" s="199"/>
      <c r="D132" s="200" t="s">
        <v>73</v>
      </c>
      <c r="E132" s="201" t="s">
        <v>4621</v>
      </c>
      <c r="F132" s="201" t="s">
        <v>4622</v>
      </c>
      <c r="G132" s="199"/>
      <c r="H132" s="199"/>
      <c r="I132" s="202"/>
      <c r="J132" s="203">
        <f>BK132</f>
        <v>0</v>
      </c>
      <c r="K132" s="199"/>
      <c r="L132" s="204"/>
      <c r="M132" s="205"/>
      <c r="N132" s="206"/>
      <c r="O132" s="206"/>
      <c r="P132" s="207">
        <f>SUM(P133:P136)</f>
        <v>0</v>
      </c>
      <c r="Q132" s="206"/>
      <c r="R132" s="207">
        <f>SUM(R133:R136)</f>
        <v>0</v>
      </c>
      <c r="S132" s="206"/>
      <c r="T132" s="208">
        <f>SUM(T133:T136)</f>
        <v>0</v>
      </c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R132" s="209" t="s">
        <v>228</v>
      </c>
      <c r="AT132" s="210" t="s">
        <v>73</v>
      </c>
      <c r="AU132" s="210" t="s">
        <v>74</v>
      </c>
      <c r="AY132" s="209" t="s">
        <v>351</v>
      </c>
      <c r="BK132" s="211">
        <f>SUM(BK133:BK136)</f>
        <v>0</v>
      </c>
    </row>
    <row r="133" spans="1:65" s="2" customFormat="1" ht="33" customHeight="1">
      <c r="A133" s="38"/>
      <c r="B133" s="39"/>
      <c r="C133" s="212" t="s">
        <v>588</v>
      </c>
      <c r="D133" s="212" t="s">
        <v>352</v>
      </c>
      <c r="E133" s="213" t="s">
        <v>4623</v>
      </c>
      <c r="F133" s="214" t="s">
        <v>4624</v>
      </c>
      <c r="G133" s="215" t="s">
        <v>612</v>
      </c>
      <c r="H133" s="216">
        <v>105</v>
      </c>
      <c r="I133" s="217"/>
      <c r="J133" s="218">
        <f>ROUND(I133*H133,2)</f>
        <v>0</v>
      </c>
      <c r="K133" s="214" t="s">
        <v>4214</v>
      </c>
      <c r="L133" s="44"/>
      <c r="M133" s="219" t="s">
        <v>28</v>
      </c>
      <c r="N133" s="220" t="s">
        <v>45</v>
      </c>
      <c r="O133" s="84"/>
      <c r="P133" s="221">
        <f>O133*H133</f>
        <v>0</v>
      </c>
      <c r="Q133" s="221">
        <v>0</v>
      </c>
      <c r="R133" s="221">
        <f>Q133*H133</f>
        <v>0</v>
      </c>
      <c r="S133" s="221">
        <v>0</v>
      </c>
      <c r="T133" s="222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23" t="s">
        <v>228</v>
      </c>
      <c r="AT133" s="223" t="s">
        <v>352</v>
      </c>
      <c r="AU133" s="223" t="s">
        <v>82</v>
      </c>
      <c r="AY133" s="17" t="s">
        <v>351</v>
      </c>
      <c r="BE133" s="224">
        <f>IF(N133="základní",J133,0)</f>
        <v>0</v>
      </c>
      <c r="BF133" s="224">
        <f>IF(N133="snížená",J133,0)</f>
        <v>0</v>
      </c>
      <c r="BG133" s="224">
        <f>IF(N133="zákl. přenesená",J133,0)</f>
        <v>0</v>
      </c>
      <c r="BH133" s="224">
        <f>IF(N133="sníž. přenesená",J133,0)</f>
        <v>0</v>
      </c>
      <c r="BI133" s="224">
        <f>IF(N133="nulová",J133,0)</f>
        <v>0</v>
      </c>
      <c r="BJ133" s="17" t="s">
        <v>82</v>
      </c>
      <c r="BK133" s="224">
        <f>ROUND(I133*H133,2)</f>
        <v>0</v>
      </c>
      <c r="BL133" s="17" t="s">
        <v>228</v>
      </c>
      <c r="BM133" s="223" t="s">
        <v>4625</v>
      </c>
    </row>
    <row r="134" spans="1:65" s="2" customFormat="1" ht="44.25" customHeight="1">
      <c r="A134" s="38"/>
      <c r="B134" s="39"/>
      <c r="C134" s="212" t="s">
        <v>594</v>
      </c>
      <c r="D134" s="212" t="s">
        <v>352</v>
      </c>
      <c r="E134" s="213" t="s">
        <v>4394</v>
      </c>
      <c r="F134" s="214" t="s">
        <v>4395</v>
      </c>
      <c r="G134" s="215" t="s">
        <v>534</v>
      </c>
      <c r="H134" s="216">
        <v>5</v>
      </c>
      <c r="I134" s="217"/>
      <c r="J134" s="218">
        <f>ROUND(I134*H134,2)</f>
        <v>0</v>
      </c>
      <c r="K134" s="214" t="s">
        <v>4214</v>
      </c>
      <c r="L134" s="44"/>
      <c r="M134" s="219" t="s">
        <v>28</v>
      </c>
      <c r="N134" s="220" t="s">
        <v>45</v>
      </c>
      <c r="O134" s="84"/>
      <c r="P134" s="221">
        <f>O134*H134</f>
        <v>0</v>
      </c>
      <c r="Q134" s="221">
        <v>0</v>
      </c>
      <c r="R134" s="221">
        <f>Q134*H134</f>
        <v>0</v>
      </c>
      <c r="S134" s="221">
        <v>0</v>
      </c>
      <c r="T134" s="222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23" t="s">
        <v>228</v>
      </c>
      <c r="AT134" s="223" t="s">
        <v>352</v>
      </c>
      <c r="AU134" s="223" t="s">
        <v>82</v>
      </c>
      <c r="AY134" s="17" t="s">
        <v>351</v>
      </c>
      <c r="BE134" s="224">
        <f>IF(N134="základní",J134,0)</f>
        <v>0</v>
      </c>
      <c r="BF134" s="224">
        <f>IF(N134="snížená",J134,0)</f>
        <v>0</v>
      </c>
      <c r="BG134" s="224">
        <f>IF(N134="zákl. přenesená",J134,0)</f>
        <v>0</v>
      </c>
      <c r="BH134" s="224">
        <f>IF(N134="sníž. přenesená",J134,0)</f>
        <v>0</v>
      </c>
      <c r="BI134" s="224">
        <f>IF(N134="nulová",J134,0)</f>
        <v>0</v>
      </c>
      <c r="BJ134" s="17" t="s">
        <v>82</v>
      </c>
      <c r="BK134" s="224">
        <f>ROUND(I134*H134,2)</f>
        <v>0</v>
      </c>
      <c r="BL134" s="17" t="s">
        <v>228</v>
      </c>
      <c r="BM134" s="223" t="s">
        <v>4626</v>
      </c>
    </row>
    <row r="135" spans="1:65" s="2" customFormat="1" ht="16.5" customHeight="1">
      <c r="A135" s="38"/>
      <c r="B135" s="39"/>
      <c r="C135" s="247" t="s">
        <v>609</v>
      </c>
      <c r="D135" s="247" t="s">
        <v>612</v>
      </c>
      <c r="E135" s="248" t="s">
        <v>4627</v>
      </c>
      <c r="F135" s="249" t="s">
        <v>4628</v>
      </c>
      <c r="G135" s="250" t="s">
        <v>612</v>
      </c>
      <c r="H135" s="251">
        <v>25</v>
      </c>
      <c r="I135" s="252"/>
      <c r="J135" s="253">
        <f>ROUND(I135*H135,2)</f>
        <v>0</v>
      </c>
      <c r="K135" s="249" t="s">
        <v>28</v>
      </c>
      <c r="L135" s="254"/>
      <c r="M135" s="255" t="s">
        <v>28</v>
      </c>
      <c r="N135" s="256" t="s">
        <v>45</v>
      </c>
      <c r="O135" s="84"/>
      <c r="P135" s="221">
        <f>O135*H135</f>
        <v>0</v>
      </c>
      <c r="Q135" s="221">
        <v>0</v>
      </c>
      <c r="R135" s="221">
        <f>Q135*H135</f>
        <v>0</v>
      </c>
      <c r="S135" s="221">
        <v>0</v>
      </c>
      <c r="T135" s="222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23" t="s">
        <v>405</v>
      </c>
      <c r="AT135" s="223" t="s">
        <v>612</v>
      </c>
      <c r="AU135" s="223" t="s">
        <v>82</v>
      </c>
      <c r="AY135" s="17" t="s">
        <v>351</v>
      </c>
      <c r="BE135" s="224">
        <f>IF(N135="základní",J135,0)</f>
        <v>0</v>
      </c>
      <c r="BF135" s="224">
        <f>IF(N135="snížená",J135,0)</f>
        <v>0</v>
      </c>
      <c r="BG135" s="224">
        <f>IF(N135="zákl. přenesená",J135,0)</f>
        <v>0</v>
      </c>
      <c r="BH135" s="224">
        <f>IF(N135="sníž. přenesená",J135,0)</f>
        <v>0</v>
      </c>
      <c r="BI135" s="224">
        <f>IF(N135="nulová",J135,0)</f>
        <v>0</v>
      </c>
      <c r="BJ135" s="17" t="s">
        <v>82</v>
      </c>
      <c r="BK135" s="224">
        <f>ROUND(I135*H135,2)</f>
        <v>0</v>
      </c>
      <c r="BL135" s="17" t="s">
        <v>228</v>
      </c>
      <c r="BM135" s="223" t="s">
        <v>4629</v>
      </c>
    </row>
    <row r="136" spans="1:65" s="2" customFormat="1" ht="21.75" customHeight="1">
      <c r="A136" s="38"/>
      <c r="B136" s="39"/>
      <c r="C136" s="212" t="s">
        <v>616</v>
      </c>
      <c r="D136" s="212" t="s">
        <v>352</v>
      </c>
      <c r="E136" s="213" t="s">
        <v>4630</v>
      </c>
      <c r="F136" s="214" t="s">
        <v>4631</v>
      </c>
      <c r="G136" s="215" t="s">
        <v>534</v>
      </c>
      <c r="H136" s="216">
        <v>1</v>
      </c>
      <c r="I136" s="217"/>
      <c r="J136" s="218">
        <f>ROUND(I136*H136,2)</f>
        <v>0</v>
      </c>
      <c r="K136" s="214" t="s">
        <v>4214</v>
      </c>
      <c r="L136" s="44"/>
      <c r="M136" s="219" t="s">
        <v>28</v>
      </c>
      <c r="N136" s="220" t="s">
        <v>45</v>
      </c>
      <c r="O136" s="84"/>
      <c r="P136" s="221">
        <f>O136*H136</f>
        <v>0</v>
      </c>
      <c r="Q136" s="221">
        <v>0</v>
      </c>
      <c r="R136" s="221">
        <f>Q136*H136</f>
        <v>0</v>
      </c>
      <c r="S136" s="221">
        <v>0</v>
      </c>
      <c r="T136" s="222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23" t="s">
        <v>228</v>
      </c>
      <c r="AT136" s="223" t="s">
        <v>352</v>
      </c>
      <c r="AU136" s="223" t="s">
        <v>82</v>
      </c>
      <c r="AY136" s="17" t="s">
        <v>351</v>
      </c>
      <c r="BE136" s="224">
        <f>IF(N136="základní",J136,0)</f>
        <v>0</v>
      </c>
      <c r="BF136" s="224">
        <f>IF(N136="snížená",J136,0)</f>
        <v>0</v>
      </c>
      <c r="BG136" s="224">
        <f>IF(N136="zákl. přenesená",J136,0)</f>
        <v>0</v>
      </c>
      <c r="BH136" s="224">
        <f>IF(N136="sníž. přenesená",J136,0)</f>
        <v>0</v>
      </c>
      <c r="BI136" s="224">
        <f>IF(N136="nulová",J136,0)</f>
        <v>0</v>
      </c>
      <c r="BJ136" s="17" t="s">
        <v>82</v>
      </c>
      <c r="BK136" s="224">
        <f>ROUND(I136*H136,2)</f>
        <v>0</v>
      </c>
      <c r="BL136" s="17" t="s">
        <v>228</v>
      </c>
      <c r="BM136" s="223" t="s">
        <v>4632</v>
      </c>
    </row>
    <row r="137" spans="1:63" s="11" customFormat="1" ht="25.9" customHeight="1">
      <c r="A137" s="11"/>
      <c r="B137" s="198"/>
      <c r="C137" s="199"/>
      <c r="D137" s="200" t="s">
        <v>73</v>
      </c>
      <c r="E137" s="201" t="s">
        <v>4633</v>
      </c>
      <c r="F137" s="201" t="s">
        <v>4549</v>
      </c>
      <c r="G137" s="199"/>
      <c r="H137" s="199"/>
      <c r="I137" s="202"/>
      <c r="J137" s="203">
        <f>BK137</f>
        <v>0</v>
      </c>
      <c r="K137" s="199"/>
      <c r="L137" s="204"/>
      <c r="M137" s="205"/>
      <c r="N137" s="206"/>
      <c r="O137" s="206"/>
      <c r="P137" s="207">
        <f>SUM(P138:P142)</f>
        <v>0</v>
      </c>
      <c r="Q137" s="206"/>
      <c r="R137" s="207">
        <f>SUM(R138:R142)</f>
        <v>0</v>
      </c>
      <c r="S137" s="206"/>
      <c r="T137" s="208">
        <f>SUM(T138:T142)</f>
        <v>0</v>
      </c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R137" s="209" t="s">
        <v>228</v>
      </c>
      <c r="AT137" s="210" t="s">
        <v>73</v>
      </c>
      <c r="AU137" s="210" t="s">
        <v>74</v>
      </c>
      <c r="AY137" s="209" t="s">
        <v>351</v>
      </c>
      <c r="BK137" s="211">
        <f>SUM(BK138:BK142)</f>
        <v>0</v>
      </c>
    </row>
    <row r="138" spans="1:65" s="2" customFormat="1" ht="33" customHeight="1">
      <c r="A138" s="38"/>
      <c r="B138" s="39"/>
      <c r="C138" s="212" t="s">
        <v>622</v>
      </c>
      <c r="D138" s="212" t="s">
        <v>352</v>
      </c>
      <c r="E138" s="213" t="s">
        <v>4552</v>
      </c>
      <c r="F138" s="214" t="s">
        <v>4553</v>
      </c>
      <c r="G138" s="215" t="s">
        <v>534</v>
      </c>
      <c r="H138" s="216">
        <v>5</v>
      </c>
      <c r="I138" s="217"/>
      <c r="J138" s="218">
        <f>ROUND(I138*H138,2)</f>
        <v>0</v>
      </c>
      <c r="K138" s="214" t="s">
        <v>4214</v>
      </c>
      <c r="L138" s="44"/>
      <c r="M138" s="219" t="s">
        <v>28</v>
      </c>
      <c r="N138" s="220" t="s">
        <v>45</v>
      </c>
      <c r="O138" s="84"/>
      <c r="P138" s="221">
        <f>O138*H138</f>
        <v>0</v>
      </c>
      <c r="Q138" s="221">
        <v>0</v>
      </c>
      <c r="R138" s="221">
        <f>Q138*H138</f>
        <v>0</v>
      </c>
      <c r="S138" s="221">
        <v>0</v>
      </c>
      <c r="T138" s="222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23" t="s">
        <v>228</v>
      </c>
      <c r="AT138" s="223" t="s">
        <v>352</v>
      </c>
      <c r="AU138" s="223" t="s">
        <v>82</v>
      </c>
      <c r="AY138" s="17" t="s">
        <v>351</v>
      </c>
      <c r="BE138" s="224">
        <f>IF(N138="základní",J138,0)</f>
        <v>0</v>
      </c>
      <c r="BF138" s="224">
        <f>IF(N138="snížená",J138,0)</f>
        <v>0</v>
      </c>
      <c r="BG138" s="224">
        <f>IF(N138="zákl. přenesená",J138,0)</f>
        <v>0</v>
      </c>
      <c r="BH138" s="224">
        <f>IF(N138="sníž. přenesená",J138,0)</f>
        <v>0</v>
      </c>
      <c r="BI138" s="224">
        <f>IF(N138="nulová",J138,0)</f>
        <v>0</v>
      </c>
      <c r="BJ138" s="17" t="s">
        <v>82</v>
      </c>
      <c r="BK138" s="224">
        <f>ROUND(I138*H138,2)</f>
        <v>0</v>
      </c>
      <c r="BL138" s="17" t="s">
        <v>228</v>
      </c>
      <c r="BM138" s="223" t="s">
        <v>4634</v>
      </c>
    </row>
    <row r="139" spans="1:65" s="2" customFormat="1" ht="33" customHeight="1">
      <c r="A139" s="38"/>
      <c r="B139" s="39"/>
      <c r="C139" s="212" t="s">
        <v>629</v>
      </c>
      <c r="D139" s="212" t="s">
        <v>352</v>
      </c>
      <c r="E139" s="213" t="s">
        <v>3868</v>
      </c>
      <c r="F139" s="214" t="s">
        <v>4550</v>
      </c>
      <c r="G139" s="215" t="s">
        <v>612</v>
      </c>
      <c r="H139" s="216">
        <v>50</v>
      </c>
      <c r="I139" s="217"/>
      <c r="J139" s="218">
        <f>ROUND(I139*H139,2)</f>
        <v>0</v>
      </c>
      <c r="K139" s="214" t="s">
        <v>4214</v>
      </c>
      <c r="L139" s="44"/>
      <c r="M139" s="219" t="s">
        <v>28</v>
      </c>
      <c r="N139" s="220" t="s">
        <v>45</v>
      </c>
      <c r="O139" s="84"/>
      <c r="P139" s="221">
        <f>O139*H139</f>
        <v>0</v>
      </c>
      <c r="Q139" s="221">
        <v>0</v>
      </c>
      <c r="R139" s="221">
        <f>Q139*H139</f>
        <v>0</v>
      </c>
      <c r="S139" s="221">
        <v>0</v>
      </c>
      <c r="T139" s="222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23" t="s">
        <v>228</v>
      </c>
      <c r="AT139" s="223" t="s">
        <v>352</v>
      </c>
      <c r="AU139" s="223" t="s">
        <v>82</v>
      </c>
      <c r="AY139" s="17" t="s">
        <v>351</v>
      </c>
      <c r="BE139" s="224">
        <f>IF(N139="základní",J139,0)</f>
        <v>0</v>
      </c>
      <c r="BF139" s="224">
        <f>IF(N139="snížená",J139,0)</f>
        <v>0</v>
      </c>
      <c r="BG139" s="224">
        <f>IF(N139="zákl. přenesená",J139,0)</f>
        <v>0</v>
      </c>
      <c r="BH139" s="224">
        <f>IF(N139="sníž. přenesená",J139,0)</f>
        <v>0</v>
      </c>
      <c r="BI139" s="224">
        <f>IF(N139="nulová",J139,0)</f>
        <v>0</v>
      </c>
      <c r="BJ139" s="17" t="s">
        <v>82</v>
      </c>
      <c r="BK139" s="224">
        <f>ROUND(I139*H139,2)</f>
        <v>0</v>
      </c>
      <c r="BL139" s="17" t="s">
        <v>228</v>
      </c>
      <c r="BM139" s="223" t="s">
        <v>4635</v>
      </c>
    </row>
    <row r="140" spans="1:65" s="2" customFormat="1" ht="16.5" customHeight="1">
      <c r="A140" s="38"/>
      <c r="B140" s="39"/>
      <c r="C140" s="247" t="s">
        <v>634</v>
      </c>
      <c r="D140" s="247" t="s">
        <v>612</v>
      </c>
      <c r="E140" s="248" t="s">
        <v>4636</v>
      </c>
      <c r="F140" s="249" t="s">
        <v>4556</v>
      </c>
      <c r="G140" s="250" t="s">
        <v>534</v>
      </c>
      <c r="H140" s="251">
        <v>1</v>
      </c>
      <c r="I140" s="252"/>
      <c r="J140" s="253">
        <f>ROUND(I140*H140,2)</f>
        <v>0</v>
      </c>
      <c r="K140" s="249" t="s">
        <v>28</v>
      </c>
      <c r="L140" s="254"/>
      <c r="M140" s="255" t="s">
        <v>28</v>
      </c>
      <c r="N140" s="256" t="s">
        <v>45</v>
      </c>
      <c r="O140" s="84"/>
      <c r="P140" s="221">
        <f>O140*H140</f>
        <v>0</v>
      </c>
      <c r="Q140" s="221">
        <v>0</v>
      </c>
      <c r="R140" s="221">
        <f>Q140*H140</f>
        <v>0</v>
      </c>
      <c r="S140" s="221">
        <v>0</v>
      </c>
      <c r="T140" s="222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23" t="s">
        <v>405</v>
      </c>
      <c r="AT140" s="223" t="s">
        <v>612</v>
      </c>
      <c r="AU140" s="223" t="s">
        <v>82</v>
      </c>
      <c r="AY140" s="17" t="s">
        <v>351</v>
      </c>
      <c r="BE140" s="224">
        <f>IF(N140="základní",J140,0)</f>
        <v>0</v>
      </c>
      <c r="BF140" s="224">
        <f>IF(N140="snížená",J140,0)</f>
        <v>0</v>
      </c>
      <c r="BG140" s="224">
        <f>IF(N140="zákl. přenesená",J140,0)</f>
        <v>0</v>
      </c>
      <c r="BH140" s="224">
        <f>IF(N140="sníž. přenesená",J140,0)</f>
        <v>0</v>
      </c>
      <c r="BI140" s="224">
        <f>IF(N140="nulová",J140,0)</f>
        <v>0</v>
      </c>
      <c r="BJ140" s="17" t="s">
        <v>82</v>
      </c>
      <c r="BK140" s="224">
        <f>ROUND(I140*H140,2)</f>
        <v>0</v>
      </c>
      <c r="BL140" s="17" t="s">
        <v>228</v>
      </c>
      <c r="BM140" s="223" t="s">
        <v>4637</v>
      </c>
    </row>
    <row r="141" spans="1:65" s="2" customFormat="1" ht="16.5" customHeight="1">
      <c r="A141" s="38"/>
      <c r="B141" s="39"/>
      <c r="C141" s="247" t="s">
        <v>639</v>
      </c>
      <c r="D141" s="247" t="s">
        <v>612</v>
      </c>
      <c r="E141" s="248" t="s">
        <v>4638</v>
      </c>
      <c r="F141" s="249" t="s">
        <v>4568</v>
      </c>
      <c r="G141" s="250" t="s">
        <v>534</v>
      </c>
      <c r="H141" s="251">
        <v>1</v>
      </c>
      <c r="I141" s="252"/>
      <c r="J141" s="253">
        <f>ROUND(I141*H141,2)</f>
        <v>0</v>
      </c>
      <c r="K141" s="249" t="s">
        <v>28</v>
      </c>
      <c r="L141" s="254"/>
      <c r="M141" s="255" t="s">
        <v>28</v>
      </c>
      <c r="N141" s="256" t="s">
        <v>45</v>
      </c>
      <c r="O141" s="84"/>
      <c r="P141" s="221">
        <f>O141*H141</f>
        <v>0</v>
      </c>
      <c r="Q141" s="221">
        <v>0</v>
      </c>
      <c r="R141" s="221">
        <f>Q141*H141</f>
        <v>0</v>
      </c>
      <c r="S141" s="221">
        <v>0</v>
      </c>
      <c r="T141" s="222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23" t="s">
        <v>405</v>
      </c>
      <c r="AT141" s="223" t="s">
        <v>612</v>
      </c>
      <c r="AU141" s="223" t="s">
        <v>82</v>
      </c>
      <c r="AY141" s="17" t="s">
        <v>351</v>
      </c>
      <c r="BE141" s="224">
        <f>IF(N141="základní",J141,0)</f>
        <v>0</v>
      </c>
      <c r="BF141" s="224">
        <f>IF(N141="snížená",J141,0)</f>
        <v>0</v>
      </c>
      <c r="BG141" s="224">
        <f>IF(N141="zákl. přenesená",J141,0)</f>
        <v>0</v>
      </c>
      <c r="BH141" s="224">
        <f>IF(N141="sníž. přenesená",J141,0)</f>
        <v>0</v>
      </c>
      <c r="BI141" s="224">
        <f>IF(N141="nulová",J141,0)</f>
        <v>0</v>
      </c>
      <c r="BJ141" s="17" t="s">
        <v>82</v>
      </c>
      <c r="BK141" s="224">
        <f>ROUND(I141*H141,2)</f>
        <v>0</v>
      </c>
      <c r="BL141" s="17" t="s">
        <v>228</v>
      </c>
      <c r="BM141" s="223" t="s">
        <v>4639</v>
      </c>
    </row>
    <row r="142" spans="1:65" s="2" customFormat="1" ht="16.5" customHeight="1">
      <c r="A142" s="38"/>
      <c r="B142" s="39"/>
      <c r="C142" s="247" t="s">
        <v>644</v>
      </c>
      <c r="D142" s="247" t="s">
        <v>612</v>
      </c>
      <c r="E142" s="248" t="s">
        <v>4640</v>
      </c>
      <c r="F142" s="249" t="s">
        <v>4571</v>
      </c>
      <c r="G142" s="250" t="s">
        <v>534</v>
      </c>
      <c r="H142" s="251">
        <v>1</v>
      </c>
      <c r="I142" s="252"/>
      <c r="J142" s="253">
        <f>ROUND(I142*H142,2)</f>
        <v>0</v>
      </c>
      <c r="K142" s="249" t="s">
        <v>28</v>
      </c>
      <c r="L142" s="254"/>
      <c r="M142" s="255" t="s">
        <v>28</v>
      </c>
      <c r="N142" s="256" t="s">
        <v>45</v>
      </c>
      <c r="O142" s="84"/>
      <c r="P142" s="221">
        <f>O142*H142</f>
        <v>0</v>
      </c>
      <c r="Q142" s="221">
        <v>0</v>
      </c>
      <c r="R142" s="221">
        <f>Q142*H142</f>
        <v>0</v>
      </c>
      <c r="S142" s="221">
        <v>0</v>
      </c>
      <c r="T142" s="222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23" t="s">
        <v>405</v>
      </c>
      <c r="AT142" s="223" t="s">
        <v>612</v>
      </c>
      <c r="AU142" s="223" t="s">
        <v>82</v>
      </c>
      <c r="AY142" s="17" t="s">
        <v>351</v>
      </c>
      <c r="BE142" s="224">
        <f>IF(N142="základní",J142,0)</f>
        <v>0</v>
      </c>
      <c r="BF142" s="224">
        <f>IF(N142="snížená",J142,0)</f>
        <v>0</v>
      </c>
      <c r="BG142" s="224">
        <f>IF(N142="zákl. přenesená",J142,0)</f>
        <v>0</v>
      </c>
      <c r="BH142" s="224">
        <f>IF(N142="sníž. přenesená",J142,0)</f>
        <v>0</v>
      </c>
      <c r="BI142" s="224">
        <f>IF(N142="nulová",J142,0)</f>
        <v>0</v>
      </c>
      <c r="BJ142" s="17" t="s">
        <v>82</v>
      </c>
      <c r="BK142" s="224">
        <f>ROUND(I142*H142,2)</f>
        <v>0</v>
      </c>
      <c r="BL142" s="17" t="s">
        <v>228</v>
      </c>
      <c r="BM142" s="223" t="s">
        <v>4641</v>
      </c>
    </row>
    <row r="143" spans="1:63" s="11" customFormat="1" ht="25.9" customHeight="1">
      <c r="A143" s="11"/>
      <c r="B143" s="198"/>
      <c r="C143" s="199"/>
      <c r="D143" s="200" t="s">
        <v>73</v>
      </c>
      <c r="E143" s="201" t="s">
        <v>4642</v>
      </c>
      <c r="F143" s="201" t="s">
        <v>4522</v>
      </c>
      <c r="G143" s="199"/>
      <c r="H143" s="199"/>
      <c r="I143" s="202"/>
      <c r="J143" s="203">
        <f>BK143</f>
        <v>0</v>
      </c>
      <c r="K143" s="199"/>
      <c r="L143" s="204"/>
      <c r="M143" s="205"/>
      <c r="N143" s="206"/>
      <c r="O143" s="206"/>
      <c r="P143" s="207">
        <f>SUM(P144:P150)</f>
        <v>0</v>
      </c>
      <c r="Q143" s="206"/>
      <c r="R143" s="207">
        <f>SUM(R144:R150)</f>
        <v>0</v>
      </c>
      <c r="S143" s="206"/>
      <c r="T143" s="208">
        <f>SUM(T144:T150)</f>
        <v>0</v>
      </c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R143" s="209" t="s">
        <v>228</v>
      </c>
      <c r="AT143" s="210" t="s">
        <v>73</v>
      </c>
      <c r="AU143" s="210" t="s">
        <v>74</v>
      </c>
      <c r="AY143" s="209" t="s">
        <v>351</v>
      </c>
      <c r="BK143" s="211">
        <f>SUM(BK144:BK150)</f>
        <v>0</v>
      </c>
    </row>
    <row r="144" spans="1:65" s="2" customFormat="1" ht="16.5" customHeight="1">
      <c r="A144" s="38"/>
      <c r="B144" s="39"/>
      <c r="C144" s="247" t="s">
        <v>650</v>
      </c>
      <c r="D144" s="247" t="s">
        <v>612</v>
      </c>
      <c r="E144" s="248" t="s">
        <v>4643</v>
      </c>
      <c r="F144" s="249" t="s">
        <v>4644</v>
      </c>
      <c r="G144" s="250" t="s">
        <v>534</v>
      </c>
      <c r="H144" s="251">
        <v>1</v>
      </c>
      <c r="I144" s="252"/>
      <c r="J144" s="253">
        <f>ROUND(I144*H144,2)</f>
        <v>0</v>
      </c>
      <c r="K144" s="249" t="s">
        <v>28</v>
      </c>
      <c r="L144" s="254"/>
      <c r="M144" s="255" t="s">
        <v>28</v>
      </c>
      <c r="N144" s="256" t="s">
        <v>45</v>
      </c>
      <c r="O144" s="84"/>
      <c r="P144" s="221">
        <f>O144*H144</f>
        <v>0</v>
      </c>
      <c r="Q144" s="221">
        <v>0</v>
      </c>
      <c r="R144" s="221">
        <f>Q144*H144</f>
        <v>0</v>
      </c>
      <c r="S144" s="221">
        <v>0</v>
      </c>
      <c r="T144" s="222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23" t="s">
        <v>405</v>
      </c>
      <c r="AT144" s="223" t="s">
        <v>612</v>
      </c>
      <c r="AU144" s="223" t="s">
        <v>82</v>
      </c>
      <c r="AY144" s="17" t="s">
        <v>351</v>
      </c>
      <c r="BE144" s="224">
        <f>IF(N144="základní",J144,0)</f>
        <v>0</v>
      </c>
      <c r="BF144" s="224">
        <f>IF(N144="snížená",J144,0)</f>
        <v>0</v>
      </c>
      <c r="BG144" s="224">
        <f>IF(N144="zákl. přenesená",J144,0)</f>
        <v>0</v>
      </c>
      <c r="BH144" s="224">
        <f>IF(N144="sníž. přenesená",J144,0)</f>
        <v>0</v>
      </c>
      <c r="BI144" s="224">
        <f>IF(N144="nulová",J144,0)</f>
        <v>0</v>
      </c>
      <c r="BJ144" s="17" t="s">
        <v>82</v>
      </c>
      <c r="BK144" s="224">
        <f>ROUND(I144*H144,2)</f>
        <v>0</v>
      </c>
      <c r="BL144" s="17" t="s">
        <v>228</v>
      </c>
      <c r="BM144" s="223" t="s">
        <v>4645</v>
      </c>
    </row>
    <row r="145" spans="1:65" s="2" customFormat="1" ht="16.5" customHeight="1">
      <c r="A145" s="38"/>
      <c r="B145" s="39"/>
      <c r="C145" s="247" t="s">
        <v>656</v>
      </c>
      <c r="D145" s="247" t="s">
        <v>612</v>
      </c>
      <c r="E145" s="248" t="s">
        <v>4646</v>
      </c>
      <c r="F145" s="249" t="s">
        <v>4647</v>
      </c>
      <c r="G145" s="250" t="s">
        <v>612</v>
      </c>
      <c r="H145" s="251">
        <v>65</v>
      </c>
      <c r="I145" s="252"/>
      <c r="J145" s="253">
        <f>ROUND(I145*H145,2)</f>
        <v>0</v>
      </c>
      <c r="K145" s="249" t="s">
        <v>28</v>
      </c>
      <c r="L145" s="254"/>
      <c r="M145" s="255" t="s">
        <v>28</v>
      </c>
      <c r="N145" s="256" t="s">
        <v>45</v>
      </c>
      <c r="O145" s="84"/>
      <c r="P145" s="221">
        <f>O145*H145</f>
        <v>0</v>
      </c>
      <c r="Q145" s="221">
        <v>0</v>
      </c>
      <c r="R145" s="221">
        <f>Q145*H145</f>
        <v>0</v>
      </c>
      <c r="S145" s="221">
        <v>0</v>
      </c>
      <c r="T145" s="222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23" t="s">
        <v>405</v>
      </c>
      <c r="AT145" s="223" t="s">
        <v>612</v>
      </c>
      <c r="AU145" s="223" t="s">
        <v>82</v>
      </c>
      <c r="AY145" s="17" t="s">
        <v>351</v>
      </c>
      <c r="BE145" s="224">
        <f>IF(N145="základní",J145,0)</f>
        <v>0</v>
      </c>
      <c r="BF145" s="224">
        <f>IF(N145="snížená",J145,0)</f>
        <v>0</v>
      </c>
      <c r="BG145" s="224">
        <f>IF(N145="zákl. přenesená",J145,0)</f>
        <v>0</v>
      </c>
      <c r="BH145" s="224">
        <f>IF(N145="sníž. přenesená",J145,0)</f>
        <v>0</v>
      </c>
      <c r="BI145" s="224">
        <f>IF(N145="nulová",J145,0)</f>
        <v>0</v>
      </c>
      <c r="BJ145" s="17" t="s">
        <v>82</v>
      </c>
      <c r="BK145" s="224">
        <f>ROUND(I145*H145,2)</f>
        <v>0</v>
      </c>
      <c r="BL145" s="17" t="s">
        <v>228</v>
      </c>
      <c r="BM145" s="223" t="s">
        <v>4648</v>
      </c>
    </row>
    <row r="146" spans="1:65" s="2" customFormat="1" ht="21.75" customHeight="1">
      <c r="A146" s="38"/>
      <c r="B146" s="39"/>
      <c r="C146" s="247" t="s">
        <v>661</v>
      </c>
      <c r="D146" s="247" t="s">
        <v>612</v>
      </c>
      <c r="E146" s="248" t="s">
        <v>4614</v>
      </c>
      <c r="F146" s="249" t="s">
        <v>4615</v>
      </c>
      <c r="G146" s="250" t="s">
        <v>612</v>
      </c>
      <c r="H146" s="251">
        <v>55</v>
      </c>
      <c r="I146" s="252"/>
      <c r="J146" s="253">
        <f>ROUND(I146*H146,2)</f>
        <v>0</v>
      </c>
      <c r="K146" s="249" t="s">
        <v>4214</v>
      </c>
      <c r="L146" s="254"/>
      <c r="M146" s="255" t="s">
        <v>28</v>
      </c>
      <c r="N146" s="256" t="s">
        <v>45</v>
      </c>
      <c r="O146" s="84"/>
      <c r="P146" s="221">
        <f>O146*H146</f>
        <v>0</v>
      </c>
      <c r="Q146" s="221">
        <v>0</v>
      </c>
      <c r="R146" s="221">
        <f>Q146*H146</f>
        <v>0</v>
      </c>
      <c r="S146" s="221">
        <v>0</v>
      </c>
      <c r="T146" s="222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23" t="s">
        <v>405</v>
      </c>
      <c r="AT146" s="223" t="s">
        <v>612</v>
      </c>
      <c r="AU146" s="223" t="s">
        <v>82</v>
      </c>
      <c r="AY146" s="17" t="s">
        <v>351</v>
      </c>
      <c r="BE146" s="224">
        <f>IF(N146="základní",J146,0)</f>
        <v>0</v>
      </c>
      <c r="BF146" s="224">
        <f>IF(N146="snížená",J146,0)</f>
        <v>0</v>
      </c>
      <c r="BG146" s="224">
        <f>IF(N146="zákl. přenesená",J146,0)</f>
        <v>0</v>
      </c>
      <c r="BH146" s="224">
        <f>IF(N146="sníž. přenesená",J146,0)</f>
        <v>0</v>
      </c>
      <c r="BI146" s="224">
        <f>IF(N146="nulová",J146,0)</f>
        <v>0</v>
      </c>
      <c r="BJ146" s="17" t="s">
        <v>82</v>
      </c>
      <c r="BK146" s="224">
        <f>ROUND(I146*H146,2)</f>
        <v>0</v>
      </c>
      <c r="BL146" s="17" t="s">
        <v>228</v>
      </c>
      <c r="BM146" s="223" t="s">
        <v>4649</v>
      </c>
    </row>
    <row r="147" spans="1:65" s="2" customFormat="1" ht="21.75" customHeight="1">
      <c r="A147" s="38"/>
      <c r="B147" s="39"/>
      <c r="C147" s="247" t="s">
        <v>667</v>
      </c>
      <c r="D147" s="247" t="s">
        <v>612</v>
      </c>
      <c r="E147" s="248" t="s">
        <v>4650</v>
      </c>
      <c r="F147" s="249" t="s">
        <v>4651</v>
      </c>
      <c r="G147" s="250" t="s">
        <v>612</v>
      </c>
      <c r="H147" s="251">
        <v>20</v>
      </c>
      <c r="I147" s="252"/>
      <c r="J147" s="253">
        <f>ROUND(I147*H147,2)</f>
        <v>0</v>
      </c>
      <c r="K147" s="249" t="s">
        <v>28</v>
      </c>
      <c r="L147" s="254"/>
      <c r="M147" s="255" t="s">
        <v>28</v>
      </c>
      <c r="N147" s="256" t="s">
        <v>45</v>
      </c>
      <c r="O147" s="84"/>
      <c r="P147" s="221">
        <f>O147*H147</f>
        <v>0</v>
      </c>
      <c r="Q147" s="221">
        <v>0</v>
      </c>
      <c r="R147" s="221">
        <f>Q147*H147</f>
        <v>0</v>
      </c>
      <c r="S147" s="221">
        <v>0</v>
      </c>
      <c r="T147" s="222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23" t="s">
        <v>405</v>
      </c>
      <c r="AT147" s="223" t="s">
        <v>612</v>
      </c>
      <c r="AU147" s="223" t="s">
        <v>82</v>
      </c>
      <c r="AY147" s="17" t="s">
        <v>351</v>
      </c>
      <c r="BE147" s="224">
        <f>IF(N147="základní",J147,0)</f>
        <v>0</v>
      </c>
      <c r="BF147" s="224">
        <f>IF(N147="snížená",J147,0)</f>
        <v>0</v>
      </c>
      <c r="BG147" s="224">
        <f>IF(N147="zákl. přenesená",J147,0)</f>
        <v>0</v>
      </c>
      <c r="BH147" s="224">
        <f>IF(N147="sníž. přenesená",J147,0)</f>
        <v>0</v>
      </c>
      <c r="BI147" s="224">
        <f>IF(N147="nulová",J147,0)</f>
        <v>0</v>
      </c>
      <c r="BJ147" s="17" t="s">
        <v>82</v>
      </c>
      <c r="BK147" s="224">
        <f>ROUND(I147*H147,2)</f>
        <v>0</v>
      </c>
      <c r="BL147" s="17" t="s">
        <v>228</v>
      </c>
      <c r="BM147" s="223" t="s">
        <v>4652</v>
      </c>
    </row>
    <row r="148" spans="1:65" s="2" customFormat="1" ht="16.5" customHeight="1">
      <c r="A148" s="38"/>
      <c r="B148" s="39"/>
      <c r="C148" s="247" t="s">
        <v>673</v>
      </c>
      <c r="D148" s="247" t="s">
        <v>612</v>
      </c>
      <c r="E148" s="248" t="s">
        <v>4532</v>
      </c>
      <c r="F148" s="249" t="s">
        <v>4533</v>
      </c>
      <c r="G148" s="250" t="s">
        <v>534</v>
      </c>
      <c r="H148" s="251">
        <v>3</v>
      </c>
      <c r="I148" s="252"/>
      <c r="J148" s="253">
        <f>ROUND(I148*H148,2)</f>
        <v>0</v>
      </c>
      <c r="K148" s="249" t="s">
        <v>4214</v>
      </c>
      <c r="L148" s="254"/>
      <c r="M148" s="255" t="s">
        <v>28</v>
      </c>
      <c r="N148" s="256" t="s">
        <v>45</v>
      </c>
      <c r="O148" s="84"/>
      <c r="P148" s="221">
        <f>O148*H148</f>
        <v>0</v>
      </c>
      <c r="Q148" s="221">
        <v>0</v>
      </c>
      <c r="R148" s="221">
        <f>Q148*H148</f>
        <v>0</v>
      </c>
      <c r="S148" s="221">
        <v>0</v>
      </c>
      <c r="T148" s="222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23" t="s">
        <v>405</v>
      </c>
      <c r="AT148" s="223" t="s">
        <v>612</v>
      </c>
      <c r="AU148" s="223" t="s">
        <v>82</v>
      </c>
      <c r="AY148" s="17" t="s">
        <v>351</v>
      </c>
      <c r="BE148" s="224">
        <f>IF(N148="základní",J148,0)</f>
        <v>0</v>
      </c>
      <c r="BF148" s="224">
        <f>IF(N148="snížená",J148,0)</f>
        <v>0</v>
      </c>
      <c r="BG148" s="224">
        <f>IF(N148="zákl. přenesená",J148,0)</f>
        <v>0</v>
      </c>
      <c r="BH148" s="224">
        <f>IF(N148="sníž. přenesená",J148,0)</f>
        <v>0</v>
      </c>
      <c r="BI148" s="224">
        <f>IF(N148="nulová",J148,0)</f>
        <v>0</v>
      </c>
      <c r="BJ148" s="17" t="s">
        <v>82</v>
      </c>
      <c r="BK148" s="224">
        <f>ROUND(I148*H148,2)</f>
        <v>0</v>
      </c>
      <c r="BL148" s="17" t="s">
        <v>228</v>
      </c>
      <c r="BM148" s="223" t="s">
        <v>4653</v>
      </c>
    </row>
    <row r="149" spans="1:65" s="2" customFormat="1" ht="16.5" customHeight="1">
      <c r="A149" s="38"/>
      <c r="B149" s="39"/>
      <c r="C149" s="247" t="s">
        <v>678</v>
      </c>
      <c r="D149" s="247" t="s">
        <v>612</v>
      </c>
      <c r="E149" s="248" t="s">
        <v>4654</v>
      </c>
      <c r="F149" s="249" t="s">
        <v>4655</v>
      </c>
      <c r="G149" s="250" t="s">
        <v>398</v>
      </c>
      <c r="H149" s="251">
        <v>1</v>
      </c>
      <c r="I149" s="252"/>
      <c r="J149" s="253">
        <f>ROUND(I149*H149,2)</f>
        <v>0</v>
      </c>
      <c r="K149" s="249" t="s">
        <v>28</v>
      </c>
      <c r="L149" s="254"/>
      <c r="M149" s="255" t="s">
        <v>28</v>
      </c>
      <c r="N149" s="256" t="s">
        <v>45</v>
      </c>
      <c r="O149" s="84"/>
      <c r="P149" s="221">
        <f>O149*H149</f>
        <v>0</v>
      </c>
      <c r="Q149" s="221">
        <v>0</v>
      </c>
      <c r="R149" s="221">
        <f>Q149*H149</f>
        <v>0</v>
      </c>
      <c r="S149" s="221">
        <v>0</v>
      </c>
      <c r="T149" s="222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23" t="s">
        <v>405</v>
      </c>
      <c r="AT149" s="223" t="s">
        <v>612</v>
      </c>
      <c r="AU149" s="223" t="s">
        <v>82</v>
      </c>
      <c r="AY149" s="17" t="s">
        <v>351</v>
      </c>
      <c r="BE149" s="224">
        <f>IF(N149="základní",J149,0)</f>
        <v>0</v>
      </c>
      <c r="BF149" s="224">
        <f>IF(N149="snížená",J149,0)</f>
        <v>0</v>
      </c>
      <c r="BG149" s="224">
        <f>IF(N149="zákl. přenesená",J149,0)</f>
        <v>0</v>
      </c>
      <c r="BH149" s="224">
        <f>IF(N149="sníž. přenesená",J149,0)</f>
        <v>0</v>
      </c>
      <c r="BI149" s="224">
        <f>IF(N149="nulová",J149,0)</f>
        <v>0</v>
      </c>
      <c r="BJ149" s="17" t="s">
        <v>82</v>
      </c>
      <c r="BK149" s="224">
        <f>ROUND(I149*H149,2)</f>
        <v>0</v>
      </c>
      <c r="BL149" s="17" t="s">
        <v>228</v>
      </c>
      <c r="BM149" s="223" t="s">
        <v>4656</v>
      </c>
    </row>
    <row r="150" spans="1:65" s="2" customFormat="1" ht="16.5" customHeight="1">
      <c r="A150" s="38"/>
      <c r="B150" s="39"/>
      <c r="C150" s="247" t="s">
        <v>684</v>
      </c>
      <c r="D150" s="247" t="s">
        <v>612</v>
      </c>
      <c r="E150" s="248" t="s">
        <v>4657</v>
      </c>
      <c r="F150" s="249" t="s">
        <v>4619</v>
      </c>
      <c r="G150" s="250" t="s">
        <v>534</v>
      </c>
      <c r="H150" s="251">
        <v>1</v>
      </c>
      <c r="I150" s="252"/>
      <c r="J150" s="253">
        <f>ROUND(I150*H150,2)</f>
        <v>0</v>
      </c>
      <c r="K150" s="249" t="s">
        <v>28</v>
      </c>
      <c r="L150" s="254"/>
      <c r="M150" s="255" t="s">
        <v>28</v>
      </c>
      <c r="N150" s="256" t="s">
        <v>45</v>
      </c>
      <c r="O150" s="84"/>
      <c r="P150" s="221">
        <f>O150*H150</f>
        <v>0</v>
      </c>
      <c r="Q150" s="221">
        <v>0</v>
      </c>
      <c r="R150" s="221">
        <f>Q150*H150</f>
        <v>0</v>
      </c>
      <c r="S150" s="221">
        <v>0</v>
      </c>
      <c r="T150" s="222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23" t="s">
        <v>405</v>
      </c>
      <c r="AT150" s="223" t="s">
        <v>612</v>
      </c>
      <c r="AU150" s="223" t="s">
        <v>82</v>
      </c>
      <c r="AY150" s="17" t="s">
        <v>351</v>
      </c>
      <c r="BE150" s="224">
        <f>IF(N150="základní",J150,0)</f>
        <v>0</v>
      </c>
      <c r="BF150" s="224">
        <f>IF(N150="snížená",J150,0)</f>
        <v>0</v>
      </c>
      <c r="BG150" s="224">
        <f>IF(N150="zákl. přenesená",J150,0)</f>
        <v>0</v>
      </c>
      <c r="BH150" s="224">
        <f>IF(N150="sníž. přenesená",J150,0)</f>
        <v>0</v>
      </c>
      <c r="BI150" s="224">
        <f>IF(N150="nulová",J150,0)</f>
        <v>0</v>
      </c>
      <c r="BJ150" s="17" t="s">
        <v>82</v>
      </c>
      <c r="BK150" s="224">
        <f>ROUND(I150*H150,2)</f>
        <v>0</v>
      </c>
      <c r="BL150" s="17" t="s">
        <v>228</v>
      </c>
      <c r="BM150" s="223" t="s">
        <v>4658</v>
      </c>
    </row>
    <row r="151" spans="1:63" s="11" customFormat="1" ht="25.9" customHeight="1">
      <c r="A151" s="11"/>
      <c r="B151" s="198"/>
      <c r="C151" s="199"/>
      <c r="D151" s="200" t="s">
        <v>73</v>
      </c>
      <c r="E151" s="201" t="s">
        <v>4659</v>
      </c>
      <c r="F151" s="201" t="s">
        <v>4539</v>
      </c>
      <c r="G151" s="199"/>
      <c r="H151" s="199"/>
      <c r="I151" s="202"/>
      <c r="J151" s="203">
        <f>BK151</f>
        <v>0</v>
      </c>
      <c r="K151" s="199"/>
      <c r="L151" s="204"/>
      <c r="M151" s="205"/>
      <c r="N151" s="206"/>
      <c r="O151" s="206"/>
      <c r="P151" s="207">
        <f>SUM(P152:P159)</f>
        <v>0</v>
      </c>
      <c r="Q151" s="206"/>
      <c r="R151" s="207">
        <f>SUM(R152:R159)</f>
        <v>0</v>
      </c>
      <c r="S151" s="206"/>
      <c r="T151" s="208">
        <f>SUM(T152:T159)</f>
        <v>0</v>
      </c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R151" s="209" t="s">
        <v>228</v>
      </c>
      <c r="AT151" s="210" t="s">
        <v>73</v>
      </c>
      <c r="AU151" s="210" t="s">
        <v>74</v>
      </c>
      <c r="AY151" s="209" t="s">
        <v>351</v>
      </c>
      <c r="BK151" s="211">
        <f>SUM(BK152:BK159)</f>
        <v>0</v>
      </c>
    </row>
    <row r="152" spans="1:65" s="2" customFormat="1" ht="33" customHeight="1">
      <c r="A152" s="38"/>
      <c r="B152" s="39"/>
      <c r="C152" s="212" t="s">
        <v>690</v>
      </c>
      <c r="D152" s="212" t="s">
        <v>352</v>
      </c>
      <c r="E152" s="213" t="s">
        <v>4540</v>
      </c>
      <c r="F152" s="214" t="s">
        <v>4541</v>
      </c>
      <c r="G152" s="215" t="s">
        <v>534</v>
      </c>
      <c r="H152" s="216">
        <v>1</v>
      </c>
      <c r="I152" s="217"/>
      <c r="J152" s="218">
        <f>ROUND(I152*H152,2)</f>
        <v>0</v>
      </c>
      <c r="K152" s="214" t="s">
        <v>4214</v>
      </c>
      <c r="L152" s="44"/>
      <c r="M152" s="219" t="s">
        <v>28</v>
      </c>
      <c r="N152" s="220" t="s">
        <v>45</v>
      </c>
      <c r="O152" s="84"/>
      <c r="P152" s="221">
        <f>O152*H152</f>
        <v>0</v>
      </c>
      <c r="Q152" s="221">
        <v>0</v>
      </c>
      <c r="R152" s="221">
        <f>Q152*H152</f>
        <v>0</v>
      </c>
      <c r="S152" s="221">
        <v>0</v>
      </c>
      <c r="T152" s="222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23" t="s">
        <v>228</v>
      </c>
      <c r="AT152" s="223" t="s">
        <v>352</v>
      </c>
      <c r="AU152" s="223" t="s">
        <v>82</v>
      </c>
      <c r="AY152" s="17" t="s">
        <v>351</v>
      </c>
      <c r="BE152" s="224">
        <f>IF(N152="základní",J152,0)</f>
        <v>0</v>
      </c>
      <c r="BF152" s="224">
        <f>IF(N152="snížená",J152,0)</f>
        <v>0</v>
      </c>
      <c r="BG152" s="224">
        <f>IF(N152="zákl. přenesená",J152,0)</f>
        <v>0</v>
      </c>
      <c r="BH152" s="224">
        <f>IF(N152="sníž. přenesená",J152,0)</f>
        <v>0</v>
      </c>
      <c r="BI152" s="224">
        <f>IF(N152="nulová",J152,0)</f>
        <v>0</v>
      </c>
      <c r="BJ152" s="17" t="s">
        <v>82</v>
      </c>
      <c r="BK152" s="224">
        <f>ROUND(I152*H152,2)</f>
        <v>0</v>
      </c>
      <c r="BL152" s="17" t="s">
        <v>228</v>
      </c>
      <c r="BM152" s="223" t="s">
        <v>4660</v>
      </c>
    </row>
    <row r="153" spans="1:65" s="2" customFormat="1" ht="33" customHeight="1">
      <c r="A153" s="38"/>
      <c r="B153" s="39"/>
      <c r="C153" s="212" t="s">
        <v>699</v>
      </c>
      <c r="D153" s="212" t="s">
        <v>352</v>
      </c>
      <c r="E153" s="213" t="s">
        <v>4661</v>
      </c>
      <c r="F153" s="214" t="s">
        <v>4662</v>
      </c>
      <c r="G153" s="215" t="s">
        <v>534</v>
      </c>
      <c r="H153" s="216">
        <v>8</v>
      </c>
      <c r="I153" s="217"/>
      <c r="J153" s="218">
        <f>ROUND(I153*H153,2)</f>
        <v>0</v>
      </c>
      <c r="K153" s="214" t="s">
        <v>4214</v>
      </c>
      <c r="L153" s="44"/>
      <c r="M153" s="219" t="s">
        <v>28</v>
      </c>
      <c r="N153" s="220" t="s">
        <v>45</v>
      </c>
      <c r="O153" s="84"/>
      <c r="P153" s="221">
        <f>O153*H153</f>
        <v>0</v>
      </c>
      <c r="Q153" s="221">
        <v>0</v>
      </c>
      <c r="R153" s="221">
        <f>Q153*H153</f>
        <v>0</v>
      </c>
      <c r="S153" s="221">
        <v>0</v>
      </c>
      <c r="T153" s="222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23" t="s">
        <v>228</v>
      </c>
      <c r="AT153" s="223" t="s">
        <v>352</v>
      </c>
      <c r="AU153" s="223" t="s">
        <v>82</v>
      </c>
      <c r="AY153" s="17" t="s">
        <v>351</v>
      </c>
      <c r="BE153" s="224">
        <f>IF(N153="základní",J153,0)</f>
        <v>0</v>
      </c>
      <c r="BF153" s="224">
        <f>IF(N153="snížená",J153,0)</f>
        <v>0</v>
      </c>
      <c r="BG153" s="224">
        <f>IF(N153="zákl. přenesená",J153,0)</f>
        <v>0</v>
      </c>
      <c r="BH153" s="224">
        <f>IF(N153="sníž. přenesená",J153,0)</f>
        <v>0</v>
      </c>
      <c r="BI153" s="224">
        <f>IF(N153="nulová",J153,0)</f>
        <v>0</v>
      </c>
      <c r="BJ153" s="17" t="s">
        <v>82</v>
      </c>
      <c r="BK153" s="224">
        <f>ROUND(I153*H153,2)</f>
        <v>0</v>
      </c>
      <c r="BL153" s="17" t="s">
        <v>228</v>
      </c>
      <c r="BM153" s="223" t="s">
        <v>4663</v>
      </c>
    </row>
    <row r="154" spans="1:65" s="2" customFormat="1" ht="33" customHeight="1">
      <c r="A154" s="38"/>
      <c r="B154" s="39"/>
      <c r="C154" s="212" t="s">
        <v>705</v>
      </c>
      <c r="D154" s="212" t="s">
        <v>352</v>
      </c>
      <c r="E154" s="213" t="s">
        <v>4623</v>
      </c>
      <c r="F154" s="214" t="s">
        <v>4624</v>
      </c>
      <c r="G154" s="215" t="s">
        <v>612</v>
      </c>
      <c r="H154" s="216">
        <v>55</v>
      </c>
      <c r="I154" s="217"/>
      <c r="J154" s="218">
        <f>ROUND(I154*H154,2)</f>
        <v>0</v>
      </c>
      <c r="K154" s="214" t="s">
        <v>4214</v>
      </c>
      <c r="L154" s="44"/>
      <c r="M154" s="219" t="s">
        <v>28</v>
      </c>
      <c r="N154" s="220" t="s">
        <v>45</v>
      </c>
      <c r="O154" s="84"/>
      <c r="P154" s="221">
        <f>O154*H154</f>
        <v>0</v>
      </c>
      <c r="Q154" s="221">
        <v>0</v>
      </c>
      <c r="R154" s="221">
        <f>Q154*H154</f>
        <v>0</v>
      </c>
      <c r="S154" s="221">
        <v>0</v>
      </c>
      <c r="T154" s="222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23" t="s">
        <v>228</v>
      </c>
      <c r="AT154" s="223" t="s">
        <v>352</v>
      </c>
      <c r="AU154" s="223" t="s">
        <v>82</v>
      </c>
      <c r="AY154" s="17" t="s">
        <v>351</v>
      </c>
      <c r="BE154" s="224">
        <f>IF(N154="základní",J154,0)</f>
        <v>0</v>
      </c>
      <c r="BF154" s="224">
        <f>IF(N154="snížená",J154,0)</f>
        <v>0</v>
      </c>
      <c r="BG154" s="224">
        <f>IF(N154="zákl. přenesená",J154,0)</f>
        <v>0</v>
      </c>
      <c r="BH154" s="224">
        <f>IF(N154="sníž. přenesená",J154,0)</f>
        <v>0</v>
      </c>
      <c r="BI154" s="224">
        <f>IF(N154="nulová",J154,0)</f>
        <v>0</v>
      </c>
      <c r="BJ154" s="17" t="s">
        <v>82</v>
      </c>
      <c r="BK154" s="224">
        <f>ROUND(I154*H154,2)</f>
        <v>0</v>
      </c>
      <c r="BL154" s="17" t="s">
        <v>228</v>
      </c>
      <c r="BM154" s="223" t="s">
        <v>4664</v>
      </c>
    </row>
    <row r="155" spans="1:65" s="2" customFormat="1" ht="16.5" customHeight="1">
      <c r="A155" s="38"/>
      <c r="B155" s="39"/>
      <c r="C155" s="247" t="s">
        <v>711</v>
      </c>
      <c r="D155" s="247" t="s">
        <v>612</v>
      </c>
      <c r="E155" s="248" t="s">
        <v>4665</v>
      </c>
      <c r="F155" s="249" t="s">
        <v>4666</v>
      </c>
      <c r="G155" s="250" t="s">
        <v>612</v>
      </c>
      <c r="H155" s="251">
        <v>20</v>
      </c>
      <c r="I155" s="252"/>
      <c r="J155" s="253">
        <f>ROUND(I155*H155,2)</f>
        <v>0</v>
      </c>
      <c r="K155" s="249" t="s">
        <v>28</v>
      </c>
      <c r="L155" s="254"/>
      <c r="M155" s="255" t="s">
        <v>28</v>
      </c>
      <c r="N155" s="256" t="s">
        <v>45</v>
      </c>
      <c r="O155" s="84"/>
      <c r="P155" s="221">
        <f>O155*H155</f>
        <v>0</v>
      </c>
      <c r="Q155" s="221">
        <v>0</v>
      </c>
      <c r="R155" s="221">
        <f>Q155*H155</f>
        <v>0</v>
      </c>
      <c r="S155" s="221">
        <v>0</v>
      </c>
      <c r="T155" s="222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23" t="s">
        <v>405</v>
      </c>
      <c r="AT155" s="223" t="s">
        <v>612</v>
      </c>
      <c r="AU155" s="223" t="s">
        <v>82</v>
      </c>
      <c r="AY155" s="17" t="s">
        <v>351</v>
      </c>
      <c r="BE155" s="224">
        <f>IF(N155="základní",J155,0)</f>
        <v>0</v>
      </c>
      <c r="BF155" s="224">
        <f>IF(N155="snížená",J155,0)</f>
        <v>0</v>
      </c>
      <c r="BG155" s="224">
        <f>IF(N155="zákl. přenesená",J155,0)</f>
        <v>0</v>
      </c>
      <c r="BH155" s="224">
        <f>IF(N155="sníž. přenesená",J155,0)</f>
        <v>0</v>
      </c>
      <c r="BI155" s="224">
        <f>IF(N155="nulová",J155,0)</f>
        <v>0</v>
      </c>
      <c r="BJ155" s="17" t="s">
        <v>82</v>
      </c>
      <c r="BK155" s="224">
        <f>ROUND(I155*H155,2)</f>
        <v>0</v>
      </c>
      <c r="BL155" s="17" t="s">
        <v>228</v>
      </c>
      <c r="BM155" s="223" t="s">
        <v>4667</v>
      </c>
    </row>
    <row r="156" spans="1:65" s="2" customFormat="1" ht="44.25" customHeight="1">
      <c r="A156" s="38"/>
      <c r="B156" s="39"/>
      <c r="C156" s="212" t="s">
        <v>718</v>
      </c>
      <c r="D156" s="212" t="s">
        <v>352</v>
      </c>
      <c r="E156" s="213" t="s">
        <v>4394</v>
      </c>
      <c r="F156" s="214" t="s">
        <v>4395</v>
      </c>
      <c r="G156" s="215" t="s">
        <v>534</v>
      </c>
      <c r="H156" s="216">
        <v>3</v>
      </c>
      <c r="I156" s="217"/>
      <c r="J156" s="218">
        <f>ROUND(I156*H156,2)</f>
        <v>0</v>
      </c>
      <c r="K156" s="214" t="s">
        <v>4214</v>
      </c>
      <c r="L156" s="44"/>
      <c r="M156" s="219" t="s">
        <v>28</v>
      </c>
      <c r="N156" s="220" t="s">
        <v>45</v>
      </c>
      <c r="O156" s="84"/>
      <c r="P156" s="221">
        <f>O156*H156</f>
        <v>0</v>
      </c>
      <c r="Q156" s="221">
        <v>0</v>
      </c>
      <c r="R156" s="221">
        <f>Q156*H156</f>
        <v>0</v>
      </c>
      <c r="S156" s="221">
        <v>0</v>
      </c>
      <c r="T156" s="222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23" t="s">
        <v>228</v>
      </c>
      <c r="AT156" s="223" t="s">
        <v>352</v>
      </c>
      <c r="AU156" s="223" t="s">
        <v>82</v>
      </c>
      <c r="AY156" s="17" t="s">
        <v>351</v>
      </c>
      <c r="BE156" s="224">
        <f>IF(N156="základní",J156,0)</f>
        <v>0</v>
      </c>
      <c r="BF156" s="224">
        <f>IF(N156="snížená",J156,0)</f>
        <v>0</v>
      </c>
      <c r="BG156" s="224">
        <f>IF(N156="zákl. přenesená",J156,0)</f>
        <v>0</v>
      </c>
      <c r="BH156" s="224">
        <f>IF(N156="sníž. přenesená",J156,0)</f>
        <v>0</v>
      </c>
      <c r="BI156" s="224">
        <f>IF(N156="nulová",J156,0)</f>
        <v>0</v>
      </c>
      <c r="BJ156" s="17" t="s">
        <v>82</v>
      </c>
      <c r="BK156" s="224">
        <f>ROUND(I156*H156,2)</f>
        <v>0</v>
      </c>
      <c r="BL156" s="17" t="s">
        <v>228</v>
      </c>
      <c r="BM156" s="223" t="s">
        <v>4668</v>
      </c>
    </row>
    <row r="157" spans="1:65" s="2" customFormat="1" ht="16.5" customHeight="1">
      <c r="A157" s="38"/>
      <c r="B157" s="39"/>
      <c r="C157" s="247" t="s">
        <v>724</v>
      </c>
      <c r="D157" s="247" t="s">
        <v>612</v>
      </c>
      <c r="E157" s="248" t="s">
        <v>4669</v>
      </c>
      <c r="F157" s="249" t="s">
        <v>4670</v>
      </c>
      <c r="G157" s="250" t="s">
        <v>398</v>
      </c>
      <c r="H157" s="251">
        <v>1</v>
      </c>
      <c r="I157" s="252"/>
      <c r="J157" s="253">
        <f>ROUND(I157*H157,2)</f>
        <v>0</v>
      </c>
      <c r="K157" s="249" t="s">
        <v>28</v>
      </c>
      <c r="L157" s="254"/>
      <c r="M157" s="255" t="s">
        <v>28</v>
      </c>
      <c r="N157" s="256" t="s">
        <v>45</v>
      </c>
      <c r="O157" s="84"/>
      <c r="P157" s="221">
        <f>O157*H157</f>
        <v>0</v>
      </c>
      <c r="Q157" s="221">
        <v>0</v>
      </c>
      <c r="R157" s="221">
        <f>Q157*H157</f>
        <v>0</v>
      </c>
      <c r="S157" s="221">
        <v>0</v>
      </c>
      <c r="T157" s="222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23" t="s">
        <v>405</v>
      </c>
      <c r="AT157" s="223" t="s">
        <v>612</v>
      </c>
      <c r="AU157" s="223" t="s">
        <v>82</v>
      </c>
      <c r="AY157" s="17" t="s">
        <v>351</v>
      </c>
      <c r="BE157" s="224">
        <f>IF(N157="základní",J157,0)</f>
        <v>0</v>
      </c>
      <c r="BF157" s="224">
        <f>IF(N157="snížená",J157,0)</f>
        <v>0</v>
      </c>
      <c r="BG157" s="224">
        <f>IF(N157="zákl. přenesená",J157,0)</f>
        <v>0</v>
      </c>
      <c r="BH157" s="224">
        <f>IF(N157="sníž. přenesená",J157,0)</f>
        <v>0</v>
      </c>
      <c r="BI157" s="224">
        <f>IF(N157="nulová",J157,0)</f>
        <v>0</v>
      </c>
      <c r="BJ157" s="17" t="s">
        <v>82</v>
      </c>
      <c r="BK157" s="224">
        <f>ROUND(I157*H157,2)</f>
        <v>0</v>
      </c>
      <c r="BL157" s="17" t="s">
        <v>228</v>
      </c>
      <c r="BM157" s="223" t="s">
        <v>4671</v>
      </c>
    </row>
    <row r="158" spans="1:65" s="2" customFormat="1" ht="33" customHeight="1">
      <c r="A158" s="38"/>
      <c r="B158" s="39"/>
      <c r="C158" s="212" t="s">
        <v>730</v>
      </c>
      <c r="D158" s="212" t="s">
        <v>352</v>
      </c>
      <c r="E158" s="213" t="s">
        <v>4672</v>
      </c>
      <c r="F158" s="214" t="s">
        <v>4673</v>
      </c>
      <c r="G158" s="215" t="s">
        <v>612</v>
      </c>
      <c r="H158" s="216">
        <v>65</v>
      </c>
      <c r="I158" s="217"/>
      <c r="J158" s="218">
        <f>ROUND(I158*H158,2)</f>
        <v>0</v>
      </c>
      <c r="K158" s="214" t="s">
        <v>4214</v>
      </c>
      <c r="L158" s="44"/>
      <c r="M158" s="219" t="s">
        <v>28</v>
      </c>
      <c r="N158" s="220" t="s">
        <v>45</v>
      </c>
      <c r="O158" s="84"/>
      <c r="P158" s="221">
        <f>O158*H158</f>
        <v>0</v>
      </c>
      <c r="Q158" s="221">
        <v>0</v>
      </c>
      <c r="R158" s="221">
        <f>Q158*H158</f>
        <v>0</v>
      </c>
      <c r="S158" s="221">
        <v>0</v>
      </c>
      <c r="T158" s="222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23" t="s">
        <v>228</v>
      </c>
      <c r="AT158" s="223" t="s">
        <v>352</v>
      </c>
      <c r="AU158" s="223" t="s">
        <v>82</v>
      </c>
      <c r="AY158" s="17" t="s">
        <v>351</v>
      </c>
      <c r="BE158" s="224">
        <f>IF(N158="základní",J158,0)</f>
        <v>0</v>
      </c>
      <c r="BF158" s="224">
        <f>IF(N158="snížená",J158,0)</f>
        <v>0</v>
      </c>
      <c r="BG158" s="224">
        <f>IF(N158="zákl. přenesená",J158,0)</f>
        <v>0</v>
      </c>
      <c r="BH158" s="224">
        <f>IF(N158="sníž. přenesená",J158,0)</f>
        <v>0</v>
      </c>
      <c r="BI158" s="224">
        <f>IF(N158="nulová",J158,0)</f>
        <v>0</v>
      </c>
      <c r="BJ158" s="17" t="s">
        <v>82</v>
      </c>
      <c r="BK158" s="224">
        <f>ROUND(I158*H158,2)</f>
        <v>0</v>
      </c>
      <c r="BL158" s="17" t="s">
        <v>228</v>
      </c>
      <c r="BM158" s="223" t="s">
        <v>4674</v>
      </c>
    </row>
    <row r="159" spans="1:65" s="2" customFormat="1" ht="21.75" customHeight="1">
      <c r="A159" s="38"/>
      <c r="B159" s="39"/>
      <c r="C159" s="212" t="s">
        <v>736</v>
      </c>
      <c r="D159" s="212" t="s">
        <v>352</v>
      </c>
      <c r="E159" s="213" t="s">
        <v>4675</v>
      </c>
      <c r="F159" s="214" t="s">
        <v>4676</v>
      </c>
      <c r="G159" s="215" t="s">
        <v>612</v>
      </c>
      <c r="H159" s="216">
        <v>0.7</v>
      </c>
      <c r="I159" s="217"/>
      <c r="J159" s="218">
        <f>ROUND(I159*H159,2)</f>
        <v>0</v>
      </c>
      <c r="K159" s="214" t="s">
        <v>4214</v>
      </c>
      <c r="L159" s="44"/>
      <c r="M159" s="219" t="s">
        <v>28</v>
      </c>
      <c r="N159" s="220" t="s">
        <v>45</v>
      </c>
      <c r="O159" s="84"/>
      <c r="P159" s="221">
        <f>O159*H159</f>
        <v>0</v>
      </c>
      <c r="Q159" s="221">
        <v>0</v>
      </c>
      <c r="R159" s="221">
        <f>Q159*H159</f>
        <v>0</v>
      </c>
      <c r="S159" s="221">
        <v>0</v>
      </c>
      <c r="T159" s="222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23" t="s">
        <v>228</v>
      </c>
      <c r="AT159" s="223" t="s">
        <v>352</v>
      </c>
      <c r="AU159" s="223" t="s">
        <v>82</v>
      </c>
      <c r="AY159" s="17" t="s">
        <v>351</v>
      </c>
      <c r="BE159" s="224">
        <f>IF(N159="základní",J159,0)</f>
        <v>0</v>
      </c>
      <c r="BF159" s="224">
        <f>IF(N159="snížená",J159,0)</f>
        <v>0</v>
      </c>
      <c r="BG159" s="224">
        <f>IF(N159="zákl. přenesená",J159,0)</f>
        <v>0</v>
      </c>
      <c r="BH159" s="224">
        <f>IF(N159="sníž. přenesená",J159,0)</f>
        <v>0</v>
      </c>
      <c r="BI159" s="224">
        <f>IF(N159="nulová",J159,0)</f>
        <v>0</v>
      </c>
      <c r="BJ159" s="17" t="s">
        <v>82</v>
      </c>
      <c r="BK159" s="224">
        <f>ROUND(I159*H159,2)</f>
        <v>0</v>
      </c>
      <c r="BL159" s="17" t="s">
        <v>228</v>
      </c>
      <c r="BM159" s="223" t="s">
        <v>4677</v>
      </c>
    </row>
    <row r="160" spans="1:63" s="11" customFormat="1" ht="25.9" customHeight="1">
      <c r="A160" s="11"/>
      <c r="B160" s="198"/>
      <c r="C160" s="199"/>
      <c r="D160" s="200" t="s">
        <v>73</v>
      </c>
      <c r="E160" s="201" t="s">
        <v>4678</v>
      </c>
      <c r="F160" s="201" t="s">
        <v>4549</v>
      </c>
      <c r="G160" s="199"/>
      <c r="H160" s="199"/>
      <c r="I160" s="202"/>
      <c r="J160" s="203">
        <f>BK160</f>
        <v>0</v>
      </c>
      <c r="K160" s="199"/>
      <c r="L160" s="204"/>
      <c r="M160" s="205"/>
      <c r="N160" s="206"/>
      <c r="O160" s="206"/>
      <c r="P160" s="207">
        <f>SUM(P161:P168)</f>
        <v>0</v>
      </c>
      <c r="Q160" s="206"/>
      <c r="R160" s="207">
        <f>SUM(R161:R168)</f>
        <v>0</v>
      </c>
      <c r="S160" s="206"/>
      <c r="T160" s="208">
        <f>SUM(T161:T168)</f>
        <v>0</v>
      </c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R160" s="209" t="s">
        <v>228</v>
      </c>
      <c r="AT160" s="210" t="s">
        <v>73</v>
      </c>
      <c r="AU160" s="210" t="s">
        <v>74</v>
      </c>
      <c r="AY160" s="209" t="s">
        <v>351</v>
      </c>
      <c r="BK160" s="211">
        <f>SUM(BK161:BK168)</f>
        <v>0</v>
      </c>
    </row>
    <row r="161" spans="1:65" s="2" customFormat="1" ht="16.5" customHeight="1">
      <c r="A161" s="38"/>
      <c r="B161" s="39"/>
      <c r="C161" s="247" t="s">
        <v>742</v>
      </c>
      <c r="D161" s="247" t="s">
        <v>612</v>
      </c>
      <c r="E161" s="248" t="s">
        <v>4679</v>
      </c>
      <c r="F161" s="249" t="s">
        <v>4680</v>
      </c>
      <c r="G161" s="250" t="s">
        <v>534</v>
      </c>
      <c r="H161" s="251">
        <v>3</v>
      </c>
      <c r="I161" s="252"/>
      <c r="J161" s="253">
        <f>ROUND(I161*H161,2)</f>
        <v>0</v>
      </c>
      <c r="K161" s="249" t="s">
        <v>28</v>
      </c>
      <c r="L161" s="254"/>
      <c r="M161" s="255" t="s">
        <v>28</v>
      </c>
      <c r="N161" s="256" t="s">
        <v>45</v>
      </c>
      <c r="O161" s="84"/>
      <c r="P161" s="221">
        <f>O161*H161</f>
        <v>0</v>
      </c>
      <c r="Q161" s="221">
        <v>0</v>
      </c>
      <c r="R161" s="221">
        <f>Q161*H161</f>
        <v>0</v>
      </c>
      <c r="S161" s="221">
        <v>0</v>
      </c>
      <c r="T161" s="222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23" t="s">
        <v>405</v>
      </c>
      <c r="AT161" s="223" t="s">
        <v>612</v>
      </c>
      <c r="AU161" s="223" t="s">
        <v>82</v>
      </c>
      <c r="AY161" s="17" t="s">
        <v>351</v>
      </c>
      <c r="BE161" s="224">
        <f>IF(N161="základní",J161,0)</f>
        <v>0</v>
      </c>
      <c r="BF161" s="224">
        <f>IF(N161="snížená",J161,0)</f>
        <v>0</v>
      </c>
      <c r="BG161" s="224">
        <f>IF(N161="zákl. přenesená",J161,0)</f>
        <v>0</v>
      </c>
      <c r="BH161" s="224">
        <f>IF(N161="sníž. přenesená",J161,0)</f>
        <v>0</v>
      </c>
      <c r="BI161" s="224">
        <f>IF(N161="nulová",J161,0)</f>
        <v>0</v>
      </c>
      <c r="BJ161" s="17" t="s">
        <v>82</v>
      </c>
      <c r="BK161" s="224">
        <f>ROUND(I161*H161,2)</f>
        <v>0</v>
      </c>
      <c r="BL161" s="17" t="s">
        <v>228</v>
      </c>
      <c r="BM161" s="223" t="s">
        <v>4681</v>
      </c>
    </row>
    <row r="162" spans="1:65" s="2" customFormat="1" ht="33" customHeight="1">
      <c r="A162" s="38"/>
      <c r="B162" s="39"/>
      <c r="C162" s="212" t="s">
        <v>749</v>
      </c>
      <c r="D162" s="212" t="s">
        <v>352</v>
      </c>
      <c r="E162" s="213" t="s">
        <v>4552</v>
      </c>
      <c r="F162" s="214" t="s">
        <v>4553</v>
      </c>
      <c r="G162" s="215" t="s">
        <v>534</v>
      </c>
      <c r="H162" s="216">
        <v>3</v>
      </c>
      <c r="I162" s="217"/>
      <c r="J162" s="218">
        <f>ROUND(I162*H162,2)</f>
        <v>0</v>
      </c>
      <c r="K162" s="214" t="s">
        <v>4214</v>
      </c>
      <c r="L162" s="44"/>
      <c r="M162" s="219" t="s">
        <v>28</v>
      </c>
      <c r="N162" s="220" t="s">
        <v>45</v>
      </c>
      <c r="O162" s="84"/>
      <c r="P162" s="221">
        <f>O162*H162</f>
        <v>0</v>
      </c>
      <c r="Q162" s="221">
        <v>0</v>
      </c>
      <c r="R162" s="221">
        <f>Q162*H162</f>
        <v>0</v>
      </c>
      <c r="S162" s="221">
        <v>0</v>
      </c>
      <c r="T162" s="222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23" t="s">
        <v>228</v>
      </c>
      <c r="AT162" s="223" t="s">
        <v>352</v>
      </c>
      <c r="AU162" s="223" t="s">
        <v>82</v>
      </c>
      <c r="AY162" s="17" t="s">
        <v>351</v>
      </c>
      <c r="BE162" s="224">
        <f>IF(N162="základní",J162,0)</f>
        <v>0</v>
      </c>
      <c r="BF162" s="224">
        <f>IF(N162="snížená",J162,0)</f>
        <v>0</v>
      </c>
      <c r="BG162" s="224">
        <f>IF(N162="zákl. přenesená",J162,0)</f>
        <v>0</v>
      </c>
      <c r="BH162" s="224">
        <f>IF(N162="sníž. přenesená",J162,0)</f>
        <v>0</v>
      </c>
      <c r="BI162" s="224">
        <f>IF(N162="nulová",J162,0)</f>
        <v>0</v>
      </c>
      <c r="BJ162" s="17" t="s">
        <v>82</v>
      </c>
      <c r="BK162" s="224">
        <f>ROUND(I162*H162,2)</f>
        <v>0</v>
      </c>
      <c r="BL162" s="17" t="s">
        <v>228</v>
      </c>
      <c r="BM162" s="223" t="s">
        <v>4682</v>
      </c>
    </row>
    <row r="163" spans="1:65" s="2" customFormat="1" ht="33" customHeight="1">
      <c r="A163" s="38"/>
      <c r="B163" s="39"/>
      <c r="C163" s="212" t="s">
        <v>723</v>
      </c>
      <c r="D163" s="212" t="s">
        <v>352</v>
      </c>
      <c r="E163" s="213" t="s">
        <v>3868</v>
      </c>
      <c r="F163" s="214" t="s">
        <v>4550</v>
      </c>
      <c r="G163" s="215" t="s">
        <v>612</v>
      </c>
      <c r="H163" s="216">
        <v>15</v>
      </c>
      <c r="I163" s="217"/>
      <c r="J163" s="218">
        <f>ROUND(I163*H163,2)</f>
        <v>0</v>
      </c>
      <c r="K163" s="214" t="s">
        <v>4214</v>
      </c>
      <c r="L163" s="44"/>
      <c r="M163" s="219" t="s">
        <v>28</v>
      </c>
      <c r="N163" s="220" t="s">
        <v>45</v>
      </c>
      <c r="O163" s="84"/>
      <c r="P163" s="221">
        <f>O163*H163</f>
        <v>0</v>
      </c>
      <c r="Q163" s="221">
        <v>0</v>
      </c>
      <c r="R163" s="221">
        <f>Q163*H163</f>
        <v>0</v>
      </c>
      <c r="S163" s="221">
        <v>0</v>
      </c>
      <c r="T163" s="222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23" t="s">
        <v>228</v>
      </c>
      <c r="AT163" s="223" t="s">
        <v>352</v>
      </c>
      <c r="AU163" s="223" t="s">
        <v>82</v>
      </c>
      <c r="AY163" s="17" t="s">
        <v>351</v>
      </c>
      <c r="BE163" s="224">
        <f>IF(N163="základní",J163,0)</f>
        <v>0</v>
      </c>
      <c r="BF163" s="224">
        <f>IF(N163="snížená",J163,0)</f>
        <v>0</v>
      </c>
      <c r="BG163" s="224">
        <f>IF(N163="zákl. přenesená",J163,0)</f>
        <v>0</v>
      </c>
      <c r="BH163" s="224">
        <f>IF(N163="sníž. přenesená",J163,0)</f>
        <v>0</v>
      </c>
      <c r="BI163" s="224">
        <f>IF(N163="nulová",J163,0)</f>
        <v>0</v>
      </c>
      <c r="BJ163" s="17" t="s">
        <v>82</v>
      </c>
      <c r="BK163" s="224">
        <f>ROUND(I163*H163,2)</f>
        <v>0</v>
      </c>
      <c r="BL163" s="17" t="s">
        <v>228</v>
      </c>
      <c r="BM163" s="223" t="s">
        <v>4683</v>
      </c>
    </row>
    <row r="164" spans="1:65" s="2" customFormat="1" ht="44.25" customHeight="1">
      <c r="A164" s="38"/>
      <c r="B164" s="39"/>
      <c r="C164" s="212" t="s">
        <v>763</v>
      </c>
      <c r="D164" s="212" t="s">
        <v>352</v>
      </c>
      <c r="E164" s="213" t="s">
        <v>3847</v>
      </c>
      <c r="F164" s="214" t="s">
        <v>4684</v>
      </c>
      <c r="G164" s="215" t="s">
        <v>534</v>
      </c>
      <c r="H164" s="216">
        <v>1</v>
      </c>
      <c r="I164" s="217"/>
      <c r="J164" s="218">
        <f>ROUND(I164*H164,2)</f>
        <v>0</v>
      </c>
      <c r="K164" s="214" t="s">
        <v>4214</v>
      </c>
      <c r="L164" s="44"/>
      <c r="M164" s="219" t="s">
        <v>28</v>
      </c>
      <c r="N164" s="220" t="s">
        <v>45</v>
      </c>
      <c r="O164" s="84"/>
      <c r="P164" s="221">
        <f>O164*H164</f>
        <v>0</v>
      </c>
      <c r="Q164" s="221">
        <v>0</v>
      </c>
      <c r="R164" s="221">
        <f>Q164*H164</f>
        <v>0</v>
      </c>
      <c r="S164" s="221">
        <v>0</v>
      </c>
      <c r="T164" s="222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23" t="s">
        <v>228</v>
      </c>
      <c r="AT164" s="223" t="s">
        <v>352</v>
      </c>
      <c r="AU164" s="223" t="s">
        <v>82</v>
      </c>
      <c r="AY164" s="17" t="s">
        <v>351</v>
      </c>
      <c r="BE164" s="224">
        <f>IF(N164="základní",J164,0)</f>
        <v>0</v>
      </c>
      <c r="BF164" s="224">
        <f>IF(N164="snížená",J164,0)</f>
        <v>0</v>
      </c>
      <c r="BG164" s="224">
        <f>IF(N164="zákl. přenesená",J164,0)</f>
        <v>0</v>
      </c>
      <c r="BH164" s="224">
        <f>IF(N164="sníž. přenesená",J164,0)</f>
        <v>0</v>
      </c>
      <c r="BI164" s="224">
        <f>IF(N164="nulová",J164,0)</f>
        <v>0</v>
      </c>
      <c r="BJ164" s="17" t="s">
        <v>82</v>
      </c>
      <c r="BK164" s="224">
        <f>ROUND(I164*H164,2)</f>
        <v>0</v>
      </c>
      <c r="BL164" s="17" t="s">
        <v>228</v>
      </c>
      <c r="BM164" s="223" t="s">
        <v>4685</v>
      </c>
    </row>
    <row r="165" spans="1:65" s="2" customFormat="1" ht="33" customHeight="1">
      <c r="A165" s="38"/>
      <c r="B165" s="39"/>
      <c r="C165" s="212" t="s">
        <v>768</v>
      </c>
      <c r="D165" s="212" t="s">
        <v>352</v>
      </c>
      <c r="E165" s="213" t="s">
        <v>4686</v>
      </c>
      <c r="F165" s="214" t="s">
        <v>4687</v>
      </c>
      <c r="G165" s="215" t="s">
        <v>534</v>
      </c>
      <c r="H165" s="216">
        <v>1</v>
      </c>
      <c r="I165" s="217"/>
      <c r="J165" s="218">
        <f>ROUND(I165*H165,2)</f>
        <v>0</v>
      </c>
      <c r="K165" s="214" t="s">
        <v>4214</v>
      </c>
      <c r="L165" s="44"/>
      <c r="M165" s="219" t="s">
        <v>28</v>
      </c>
      <c r="N165" s="220" t="s">
        <v>45</v>
      </c>
      <c r="O165" s="84"/>
      <c r="P165" s="221">
        <f>O165*H165</f>
        <v>0</v>
      </c>
      <c r="Q165" s="221">
        <v>0</v>
      </c>
      <c r="R165" s="221">
        <f>Q165*H165</f>
        <v>0</v>
      </c>
      <c r="S165" s="221">
        <v>0</v>
      </c>
      <c r="T165" s="222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23" t="s">
        <v>228</v>
      </c>
      <c r="AT165" s="223" t="s">
        <v>352</v>
      </c>
      <c r="AU165" s="223" t="s">
        <v>82</v>
      </c>
      <c r="AY165" s="17" t="s">
        <v>351</v>
      </c>
      <c r="BE165" s="224">
        <f>IF(N165="základní",J165,0)</f>
        <v>0</v>
      </c>
      <c r="BF165" s="224">
        <f>IF(N165="snížená",J165,0)</f>
        <v>0</v>
      </c>
      <c r="BG165" s="224">
        <f>IF(N165="zákl. přenesená",J165,0)</f>
        <v>0</v>
      </c>
      <c r="BH165" s="224">
        <f>IF(N165="sníž. přenesená",J165,0)</f>
        <v>0</v>
      </c>
      <c r="BI165" s="224">
        <f>IF(N165="nulová",J165,0)</f>
        <v>0</v>
      </c>
      <c r="BJ165" s="17" t="s">
        <v>82</v>
      </c>
      <c r="BK165" s="224">
        <f>ROUND(I165*H165,2)</f>
        <v>0</v>
      </c>
      <c r="BL165" s="17" t="s">
        <v>228</v>
      </c>
      <c r="BM165" s="223" t="s">
        <v>4688</v>
      </c>
    </row>
    <row r="166" spans="1:65" s="2" customFormat="1" ht="16.5" customHeight="1">
      <c r="A166" s="38"/>
      <c r="B166" s="39"/>
      <c r="C166" s="247" t="s">
        <v>775</v>
      </c>
      <c r="D166" s="247" t="s">
        <v>612</v>
      </c>
      <c r="E166" s="248" t="s">
        <v>4689</v>
      </c>
      <c r="F166" s="249" t="s">
        <v>4690</v>
      </c>
      <c r="G166" s="250" t="s">
        <v>534</v>
      </c>
      <c r="H166" s="251">
        <v>1</v>
      </c>
      <c r="I166" s="252"/>
      <c r="J166" s="253">
        <f>ROUND(I166*H166,2)</f>
        <v>0</v>
      </c>
      <c r="K166" s="249" t="s">
        <v>28</v>
      </c>
      <c r="L166" s="254"/>
      <c r="M166" s="255" t="s">
        <v>28</v>
      </c>
      <c r="N166" s="256" t="s">
        <v>45</v>
      </c>
      <c r="O166" s="84"/>
      <c r="P166" s="221">
        <f>O166*H166</f>
        <v>0</v>
      </c>
      <c r="Q166" s="221">
        <v>0</v>
      </c>
      <c r="R166" s="221">
        <f>Q166*H166</f>
        <v>0</v>
      </c>
      <c r="S166" s="221">
        <v>0</v>
      </c>
      <c r="T166" s="222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23" t="s">
        <v>405</v>
      </c>
      <c r="AT166" s="223" t="s">
        <v>612</v>
      </c>
      <c r="AU166" s="223" t="s">
        <v>82</v>
      </c>
      <c r="AY166" s="17" t="s">
        <v>351</v>
      </c>
      <c r="BE166" s="224">
        <f>IF(N166="základní",J166,0)</f>
        <v>0</v>
      </c>
      <c r="BF166" s="224">
        <f>IF(N166="snížená",J166,0)</f>
        <v>0</v>
      </c>
      <c r="BG166" s="224">
        <f>IF(N166="zákl. přenesená",J166,0)</f>
        <v>0</v>
      </c>
      <c r="BH166" s="224">
        <f>IF(N166="sníž. přenesená",J166,0)</f>
        <v>0</v>
      </c>
      <c r="BI166" s="224">
        <f>IF(N166="nulová",J166,0)</f>
        <v>0</v>
      </c>
      <c r="BJ166" s="17" t="s">
        <v>82</v>
      </c>
      <c r="BK166" s="224">
        <f>ROUND(I166*H166,2)</f>
        <v>0</v>
      </c>
      <c r="BL166" s="17" t="s">
        <v>228</v>
      </c>
      <c r="BM166" s="223" t="s">
        <v>4691</v>
      </c>
    </row>
    <row r="167" spans="1:65" s="2" customFormat="1" ht="16.5" customHeight="1">
      <c r="A167" s="38"/>
      <c r="B167" s="39"/>
      <c r="C167" s="247" t="s">
        <v>781</v>
      </c>
      <c r="D167" s="247" t="s">
        <v>612</v>
      </c>
      <c r="E167" s="248" t="s">
        <v>4692</v>
      </c>
      <c r="F167" s="249" t="s">
        <v>4568</v>
      </c>
      <c r="G167" s="250" t="s">
        <v>534</v>
      </c>
      <c r="H167" s="251">
        <v>1</v>
      </c>
      <c r="I167" s="252"/>
      <c r="J167" s="253">
        <f>ROUND(I167*H167,2)</f>
        <v>0</v>
      </c>
      <c r="K167" s="249" t="s">
        <v>28</v>
      </c>
      <c r="L167" s="254"/>
      <c r="M167" s="255" t="s">
        <v>28</v>
      </c>
      <c r="N167" s="256" t="s">
        <v>45</v>
      </c>
      <c r="O167" s="84"/>
      <c r="P167" s="221">
        <f>O167*H167</f>
        <v>0</v>
      </c>
      <c r="Q167" s="221">
        <v>0</v>
      </c>
      <c r="R167" s="221">
        <f>Q167*H167</f>
        <v>0</v>
      </c>
      <c r="S167" s="221">
        <v>0</v>
      </c>
      <c r="T167" s="222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23" t="s">
        <v>405</v>
      </c>
      <c r="AT167" s="223" t="s">
        <v>612</v>
      </c>
      <c r="AU167" s="223" t="s">
        <v>82</v>
      </c>
      <c r="AY167" s="17" t="s">
        <v>351</v>
      </c>
      <c r="BE167" s="224">
        <f>IF(N167="základní",J167,0)</f>
        <v>0</v>
      </c>
      <c r="BF167" s="224">
        <f>IF(N167="snížená",J167,0)</f>
        <v>0</v>
      </c>
      <c r="BG167" s="224">
        <f>IF(N167="zákl. přenesená",J167,0)</f>
        <v>0</v>
      </c>
      <c r="BH167" s="224">
        <f>IF(N167="sníž. přenesená",J167,0)</f>
        <v>0</v>
      </c>
      <c r="BI167" s="224">
        <f>IF(N167="nulová",J167,0)</f>
        <v>0</v>
      </c>
      <c r="BJ167" s="17" t="s">
        <v>82</v>
      </c>
      <c r="BK167" s="224">
        <f>ROUND(I167*H167,2)</f>
        <v>0</v>
      </c>
      <c r="BL167" s="17" t="s">
        <v>228</v>
      </c>
      <c r="BM167" s="223" t="s">
        <v>4693</v>
      </c>
    </row>
    <row r="168" spans="1:65" s="2" customFormat="1" ht="16.5" customHeight="1">
      <c r="A168" s="38"/>
      <c r="B168" s="39"/>
      <c r="C168" s="247" t="s">
        <v>787</v>
      </c>
      <c r="D168" s="247" t="s">
        <v>612</v>
      </c>
      <c r="E168" s="248" t="s">
        <v>4694</v>
      </c>
      <c r="F168" s="249" t="s">
        <v>4571</v>
      </c>
      <c r="G168" s="250" t="s">
        <v>534</v>
      </c>
      <c r="H168" s="251">
        <v>1</v>
      </c>
      <c r="I168" s="252"/>
      <c r="J168" s="253">
        <f>ROUND(I168*H168,2)</f>
        <v>0</v>
      </c>
      <c r="K168" s="249" t="s">
        <v>28</v>
      </c>
      <c r="L168" s="254"/>
      <c r="M168" s="272" t="s">
        <v>28</v>
      </c>
      <c r="N168" s="273" t="s">
        <v>45</v>
      </c>
      <c r="O168" s="259"/>
      <c r="P168" s="260">
        <f>O168*H168</f>
        <v>0</v>
      </c>
      <c r="Q168" s="260">
        <v>0</v>
      </c>
      <c r="R168" s="260">
        <f>Q168*H168</f>
        <v>0</v>
      </c>
      <c r="S168" s="260">
        <v>0</v>
      </c>
      <c r="T168" s="261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23" t="s">
        <v>405</v>
      </c>
      <c r="AT168" s="223" t="s">
        <v>612</v>
      </c>
      <c r="AU168" s="223" t="s">
        <v>82</v>
      </c>
      <c r="AY168" s="17" t="s">
        <v>351</v>
      </c>
      <c r="BE168" s="224">
        <f>IF(N168="základní",J168,0)</f>
        <v>0</v>
      </c>
      <c r="BF168" s="224">
        <f>IF(N168="snížená",J168,0)</f>
        <v>0</v>
      </c>
      <c r="BG168" s="224">
        <f>IF(N168="zákl. přenesená",J168,0)</f>
        <v>0</v>
      </c>
      <c r="BH168" s="224">
        <f>IF(N168="sníž. přenesená",J168,0)</f>
        <v>0</v>
      </c>
      <c r="BI168" s="224">
        <f>IF(N168="nulová",J168,0)</f>
        <v>0</v>
      </c>
      <c r="BJ168" s="17" t="s">
        <v>82</v>
      </c>
      <c r="BK168" s="224">
        <f>ROUND(I168*H168,2)</f>
        <v>0</v>
      </c>
      <c r="BL168" s="17" t="s">
        <v>228</v>
      </c>
      <c r="BM168" s="223" t="s">
        <v>4695</v>
      </c>
    </row>
    <row r="169" spans="1:31" s="2" customFormat="1" ht="6.95" customHeight="1">
      <c r="A169" s="38"/>
      <c r="B169" s="59"/>
      <c r="C169" s="60"/>
      <c r="D169" s="60"/>
      <c r="E169" s="60"/>
      <c r="F169" s="60"/>
      <c r="G169" s="60"/>
      <c r="H169" s="60"/>
      <c r="I169" s="168"/>
      <c r="J169" s="60"/>
      <c r="K169" s="60"/>
      <c r="L169" s="44"/>
      <c r="M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</row>
  </sheetData>
  <sheetProtection password="CC35" sheet="1" objects="1" scenarios="1" formatColumns="0" formatRows="0" autoFilter="0"/>
  <autoFilter ref="C90:K168"/>
  <mergeCells count="9">
    <mergeCell ref="E7:H7"/>
    <mergeCell ref="E9:H9"/>
    <mergeCell ref="E18:H18"/>
    <mergeCell ref="E27:H27"/>
    <mergeCell ref="E48:H48"/>
    <mergeCell ref="E50:H50"/>
    <mergeCell ref="E81:H81"/>
    <mergeCell ref="E83:H8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28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28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102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2"/>
      <c r="J3" s="131"/>
      <c r="K3" s="131"/>
      <c r="L3" s="20"/>
      <c r="AT3" s="17" t="s">
        <v>84</v>
      </c>
    </row>
    <row r="4" spans="2:46" s="1" customFormat="1" ht="24.95" customHeight="1">
      <c r="B4" s="20"/>
      <c r="D4" s="133" t="s">
        <v>141</v>
      </c>
      <c r="I4" s="128"/>
      <c r="L4" s="20"/>
      <c r="M4" s="134" t="s">
        <v>10</v>
      </c>
      <c r="AT4" s="17" t="s">
        <v>4</v>
      </c>
    </row>
    <row r="5" spans="2:12" s="1" customFormat="1" ht="6.95" customHeight="1">
      <c r="B5" s="20"/>
      <c r="I5" s="128"/>
      <c r="L5" s="20"/>
    </row>
    <row r="6" spans="2:12" s="1" customFormat="1" ht="12" customHeight="1">
      <c r="B6" s="20"/>
      <c r="D6" s="135" t="s">
        <v>16</v>
      </c>
      <c r="I6" s="128"/>
      <c r="L6" s="20"/>
    </row>
    <row r="7" spans="2:12" s="1" customFormat="1" ht="16.5" customHeight="1">
      <c r="B7" s="20"/>
      <c r="E7" s="136" t="str">
        <f>'Rekapitulace stavby'!K6</f>
        <v>Transform. domova Kamelie Křižanov IV - SO.3 výstavba Měřín DA a DS</v>
      </c>
      <c r="F7" s="135"/>
      <c r="G7" s="135"/>
      <c r="H7" s="135"/>
      <c r="I7" s="128"/>
      <c r="L7" s="20"/>
    </row>
    <row r="8" spans="1:31" s="2" customFormat="1" ht="12" customHeight="1">
      <c r="A8" s="38"/>
      <c r="B8" s="44"/>
      <c r="C8" s="38"/>
      <c r="D8" s="135" t="s">
        <v>149</v>
      </c>
      <c r="E8" s="38"/>
      <c r="F8" s="38"/>
      <c r="G8" s="38"/>
      <c r="H8" s="38"/>
      <c r="I8" s="137"/>
      <c r="J8" s="38"/>
      <c r="K8" s="38"/>
      <c r="L8" s="1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24.75" customHeight="1">
      <c r="A9" s="38"/>
      <c r="B9" s="44"/>
      <c r="C9" s="38"/>
      <c r="D9" s="38"/>
      <c r="E9" s="139" t="s">
        <v>4696</v>
      </c>
      <c r="F9" s="38"/>
      <c r="G9" s="38"/>
      <c r="H9" s="38"/>
      <c r="I9" s="137"/>
      <c r="J9" s="38"/>
      <c r="K9" s="38"/>
      <c r="L9" s="1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137"/>
      <c r="J10" s="38"/>
      <c r="K10" s="38"/>
      <c r="L10" s="1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5" t="s">
        <v>18</v>
      </c>
      <c r="E11" s="38"/>
      <c r="F11" s="140" t="s">
        <v>28</v>
      </c>
      <c r="G11" s="38"/>
      <c r="H11" s="38"/>
      <c r="I11" s="141" t="s">
        <v>20</v>
      </c>
      <c r="J11" s="140" t="s">
        <v>28</v>
      </c>
      <c r="K11" s="38"/>
      <c r="L11" s="1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5" t="s">
        <v>22</v>
      </c>
      <c r="E12" s="38"/>
      <c r="F12" s="140" t="s">
        <v>23</v>
      </c>
      <c r="G12" s="38"/>
      <c r="H12" s="38"/>
      <c r="I12" s="141" t="s">
        <v>24</v>
      </c>
      <c r="J12" s="142" t="str">
        <f>'Rekapitulace stavby'!AN8</f>
        <v>27. 1. 2020</v>
      </c>
      <c r="K12" s="38"/>
      <c r="L12" s="1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37"/>
      <c r="J13" s="38"/>
      <c r="K13" s="38"/>
      <c r="L13" s="1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5" t="s">
        <v>26</v>
      </c>
      <c r="E14" s="38"/>
      <c r="F14" s="38"/>
      <c r="G14" s="38"/>
      <c r="H14" s="38"/>
      <c r="I14" s="141" t="s">
        <v>27</v>
      </c>
      <c r="J14" s="140" t="s">
        <v>28</v>
      </c>
      <c r="K14" s="38"/>
      <c r="L14" s="1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0" t="s">
        <v>29</v>
      </c>
      <c r="F15" s="38"/>
      <c r="G15" s="38"/>
      <c r="H15" s="38"/>
      <c r="I15" s="141" t="s">
        <v>30</v>
      </c>
      <c r="J15" s="140" t="s">
        <v>28</v>
      </c>
      <c r="K15" s="38"/>
      <c r="L15" s="1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137"/>
      <c r="J16" s="38"/>
      <c r="K16" s="38"/>
      <c r="L16" s="1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5" t="s">
        <v>31</v>
      </c>
      <c r="E17" s="38"/>
      <c r="F17" s="38"/>
      <c r="G17" s="38"/>
      <c r="H17" s="38"/>
      <c r="I17" s="141" t="s">
        <v>27</v>
      </c>
      <c r="J17" s="33" t="str">
        <f>'Rekapitulace stavby'!AN13</f>
        <v>Vyplň údaj</v>
      </c>
      <c r="K17" s="38"/>
      <c r="L17" s="1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0"/>
      <c r="G18" s="140"/>
      <c r="H18" s="140"/>
      <c r="I18" s="141" t="s">
        <v>30</v>
      </c>
      <c r="J18" s="33" t="str">
        <f>'Rekapitulace stavby'!AN14</f>
        <v>Vyplň údaj</v>
      </c>
      <c r="K18" s="38"/>
      <c r="L18" s="1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137"/>
      <c r="J19" s="38"/>
      <c r="K19" s="38"/>
      <c r="L19" s="1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5" t="s">
        <v>33</v>
      </c>
      <c r="E20" s="38"/>
      <c r="F20" s="38"/>
      <c r="G20" s="38"/>
      <c r="H20" s="38"/>
      <c r="I20" s="141" t="s">
        <v>27</v>
      </c>
      <c r="J20" s="140" t="s">
        <v>28</v>
      </c>
      <c r="K20" s="38"/>
      <c r="L20" s="1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0" t="s">
        <v>34</v>
      </c>
      <c r="F21" s="38"/>
      <c r="G21" s="38"/>
      <c r="H21" s="38"/>
      <c r="I21" s="141" t="s">
        <v>30</v>
      </c>
      <c r="J21" s="140" t="s">
        <v>28</v>
      </c>
      <c r="K21" s="38"/>
      <c r="L21" s="1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137"/>
      <c r="J22" s="38"/>
      <c r="K22" s="38"/>
      <c r="L22" s="1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5" t="s">
        <v>36</v>
      </c>
      <c r="E23" s="38"/>
      <c r="F23" s="38"/>
      <c r="G23" s="38"/>
      <c r="H23" s="38"/>
      <c r="I23" s="141" t="s">
        <v>27</v>
      </c>
      <c r="J23" s="140" t="str">
        <f>IF('Rekapitulace stavby'!AN19="","",'Rekapitulace stavby'!AN19)</f>
        <v/>
      </c>
      <c r="K23" s="38"/>
      <c r="L23" s="1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0" t="str">
        <f>IF('Rekapitulace stavby'!E20="","",'Rekapitulace stavby'!E20)</f>
        <v xml:space="preserve"> </v>
      </c>
      <c r="F24" s="38"/>
      <c r="G24" s="38"/>
      <c r="H24" s="38"/>
      <c r="I24" s="141" t="s">
        <v>30</v>
      </c>
      <c r="J24" s="140" t="str">
        <f>IF('Rekapitulace stavby'!AN20="","",'Rekapitulace stavby'!AN20)</f>
        <v/>
      </c>
      <c r="K24" s="38"/>
      <c r="L24" s="1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137"/>
      <c r="J25" s="38"/>
      <c r="K25" s="38"/>
      <c r="L25" s="1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5" t="s">
        <v>38</v>
      </c>
      <c r="E26" s="38"/>
      <c r="F26" s="38"/>
      <c r="G26" s="38"/>
      <c r="H26" s="38"/>
      <c r="I26" s="137"/>
      <c r="J26" s="38"/>
      <c r="K26" s="38"/>
      <c r="L26" s="1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3"/>
      <c r="B27" s="144"/>
      <c r="C27" s="143"/>
      <c r="D27" s="143"/>
      <c r="E27" s="145" t="s">
        <v>28</v>
      </c>
      <c r="F27" s="145"/>
      <c r="G27" s="145"/>
      <c r="H27" s="145"/>
      <c r="I27" s="146"/>
      <c r="J27" s="143"/>
      <c r="K27" s="143"/>
      <c r="L27" s="147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137"/>
      <c r="J28" s="38"/>
      <c r="K28" s="38"/>
      <c r="L28" s="1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50"/>
      <c r="J29" s="149"/>
      <c r="K29" s="149"/>
      <c r="L29" s="1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1" t="s">
        <v>40</v>
      </c>
      <c r="E30" s="38"/>
      <c r="F30" s="38"/>
      <c r="G30" s="38"/>
      <c r="H30" s="38"/>
      <c r="I30" s="137"/>
      <c r="J30" s="152">
        <f>ROUND(J96,2)</f>
        <v>0</v>
      </c>
      <c r="K30" s="38"/>
      <c r="L30" s="1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50"/>
      <c r="J31" s="149"/>
      <c r="K31" s="149"/>
      <c r="L31" s="1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3" t="s">
        <v>42</v>
      </c>
      <c r="G32" s="38"/>
      <c r="H32" s="38"/>
      <c r="I32" s="154" t="s">
        <v>41</v>
      </c>
      <c r="J32" s="153" t="s">
        <v>43</v>
      </c>
      <c r="K32" s="38"/>
      <c r="L32" s="1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5" t="s">
        <v>44</v>
      </c>
      <c r="E33" s="135" t="s">
        <v>45</v>
      </c>
      <c r="F33" s="156">
        <f>ROUND((SUM(BE96:BE205)),2)</f>
        <v>0</v>
      </c>
      <c r="G33" s="38"/>
      <c r="H33" s="38"/>
      <c r="I33" s="157">
        <v>0.21</v>
      </c>
      <c r="J33" s="156">
        <f>ROUND(((SUM(BE96:BE205))*I33),2)</f>
        <v>0</v>
      </c>
      <c r="K33" s="38"/>
      <c r="L33" s="1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5" t="s">
        <v>46</v>
      </c>
      <c r="F34" s="156">
        <f>ROUND((SUM(BF96:BF205)),2)</f>
        <v>0</v>
      </c>
      <c r="G34" s="38"/>
      <c r="H34" s="38"/>
      <c r="I34" s="157">
        <v>0.15</v>
      </c>
      <c r="J34" s="156">
        <f>ROUND(((SUM(BF96:BF205))*I34),2)</f>
        <v>0</v>
      </c>
      <c r="K34" s="38"/>
      <c r="L34" s="1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5" t="s">
        <v>47</v>
      </c>
      <c r="F35" s="156">
        <f>ROUND((SUM(BG96:BG205)),2)</f>
        <v>0</v>
      </c>
      <c r="G35" s="38"/>
      <c r="H35" s="38"/>
      <c r="I35" s="157">
        <v>0.21</v>
      </c>
      <c r="J35" s="156">
        <f>0</f>
        <v>0</v>
      </c>
      <c r="K35" s="38"/>
      <c r="L35" s="1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5" t="s">
        <v>48</v>
      </c>
      <c r="F36" s="156">
        <f>ROUND((SUM(BH96:BH205)),2)</f>
        <v>0</v>
      </c>
      <c r="G36" s="38"/>
      <c r="H36" s="38"/>
      <c r="I36" s="157">
        <v>0.15</v>
      </c>
      <c r="J36" s="156">
        <f>0</f>
        <v>0</v>
      </c>
      <c r="K36" s="38"/>
      <c r="L36" s="1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5" t="s">
        <v>49</v>
      </c>
      <c r="F37" s="156">
        <f>ROUND((SUM(BI96:BI205)),2)</f>
        <v>0</v>
      </c>
      <c r="G37" s="38"/>
      <c r="H37" s="38"/>
      <c r="I37" s="157">
        <v>0</v>
      </c>
      <c r="J37" s="156">
        <f>0</f>
        <v>0</v>
      </c>
      <c r="K37" s="38"/>
      <c r="L37" s="1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137"/>
      <c r="J38" s="38"/>
      <c r="K38" s="38"/>
      <c r="L38" s="1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8"/>
      <c r="D39" s="159" t="s">
        <v>50</v>
      </c>
      <c r="E39" s="160"/>
      <c r="F39" s="160"/>
      <c r="G39" s="161" t="s">
        <v>51</v>
      </c>
      <c r="H39" s="162" t="s">
        <v>52</v>
      </c>
      <c r="I39" s="163"/>
      <c r="J39" s="164">
        <f>SUM(J30:J37)</f>
        <v>0</v>
      </c>
      <c r="K39" s="165"/>
      <c r="L39" s="1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66"/>
      <c r="C40" s="167"/>
      <c r="D40" s="167"/>
      <c r="E40" s="167"/>
      <c r="F40" s="167"/>
      <c r="G40" s="167"/>
      <c r="H40" s="167"/>
      <c r="I40" s="168"/>
      <c r="J40" s="167"/>
      <c r="K40" s="167"/>
      <c r="L40" s="1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69"/>
      <c r="C44" s="170"/>
      <c r="D44" s="170"/>
      <c r="E44" s="170"/>
      <c r="F44" s="170"/>
      <c r="G44" s="170"/>
      <c r="H44" s="170"/>
      <c r="I44" s="171"/>
      <c r="J44" s="170"/>
      <c r="K44" s="170"/>
      <c r="L44" s="1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218</v>
      </c>
      <c r="D45" s="40"/>
      <c r="E45" s="40"/>
      <c r="F45" s="40"/>
      <c r="G45" s="40"/>
      <c r="H45" s="40"/>
      <c r="I45" s="137"/>
      <c r="J45" s="40"/>
      <c r="K45" s="40"/>
      <c r="L45" s="1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137"/>
      <c r="J46" s="40"/>
      <c r="K46" s="40"/>
      <c r="L46" s="1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137"/>
      <c r="J47" s="40"/>
      <c r="K47" s="40"/>
      <c r="L47" s="1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72" t="str">
        <f>E7</f>
        <v>Transform. domova Kamelie Křižanov IV - SO.3 výstavba Měřín DA a DS</v>
      </c>
      <c r="F48" s="32"/>
      <c r="G48" s="32"/>
      <c r="H48" s="32"/>
      <c r="I48" s="137"/>
      <c r="J48" s="40"/>
      <c r="K48" s="40"/>
      <c r="L48" s="1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149</v>
      </c>
      <c r="D49" s="40"/>
      <c r="E49" s="40"/>
      <c r="F49" s="40"/>
      <c r="G49" s="40"/>
      <c r="H49" s="40"/>
      <c r="I49" s="137"/>
      <c r="J49" s="40"/>
      <c r="K49" s="40"/>
      <c r="L49" s="1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24.75" customHeight="1">
      <c r="A50" s="38"/>
      <c r="B50" s="39"/>
      <c r="C50" s="40"/>
      <c r="D50" s="40"/>
      <c r="E50" s="69" t="str">
        <f>E9</f>
        <v>ALFA-26507-3 - D.1.4.6.- 03 - STA, struktur.síť, docházkový systém, dom.videotelefon</v>
      </c>
      <c r="F50" s="40"/>
      <c r="G50" s="40"/>
      <c r="H50" s="40"/>
      <c r="I50" s="137"/>
      <c r="J50" s="40"/>
      <c r="K50" s="40"/>
      <c r="L50" s="1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137"/>
      <c r="J51" s="40"/>
      <c r="K51" s="40"/>
      <c r="L51" s="1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22</v>
      </c>
      <c r="D52" s="40"/>
      <c r="E52" s="40"/>
      <c r="F52" s="27" t="str">
        <f>F12</f>
        <v>Měřín</v>
      </c>
      <c r="G52" s="40"/>
      <c r="H52" s="40"/>
      <c r="I52" s="141" t="s">
        <v>24</v>
      </c>
      <c r="J52" s="72" t="str">
        <f>IF(J12="","",J12)</f>
        <v>27. 1. 2020</v>
      </c>
      <c r="K52" s="40"/>
      <c r="L52" s="1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137"/>
      <c r="J53" s="40"/>
      <c r="K53" s="40"/>
      <c r="L53" s="1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40.05" customHeight="1">
      <c r="A54" s="38"/>
      <c r="B54" s="39"/>
      <c r="C54" s="32" t="s">
        <v>26</v>
      </c>
      <c r="D54" s="40"/>
      <c r="E54" s="40"/>
      <c r="F54" s="27" t="str">
        <f>E15</f>
        <v>Kraj Výsočina, Žižkova57, Jihlava</v>
      </c>
      <c r="G54" s="40"/>
      <c r="H54" s="40"/>
      <c r="I54" s="141" t="s">
        <v>33</v>
      </c>
      <c r="J54" s="36" t="str">
        <f>E21</f>
        <v>Atelier Alfa, spol. s r.o., Brněnská 48, Jihlava</v>
      </c>
      <c r="K54" s="40"/>
      <c r="L54" s="1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31</v>
      </c>
      <c r="D55" s="40"/>
      <c r="E55" s="40"/>
      <c r="F55" s="27" t="str">
        <f>IF(E18="","",E18)</f>
        <v>Vyplň údaj</v>
      </c>
      <c r="G55" s="40"/>
      <c r="H55" s="40"/>
      <c r="I55" s="141" t="s">
        <v>36</v>
      </c>
      <c r="J55" s="36" t="str">
        <f>E24</f>
        <v xml:space="preserve"> </v>
      </c>
      <c r="K55" s="40"/>
      <c r="L55" s="1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137"/>
      <c r="J56" s="40"/>
      <c r="K56" s="40"/>
      <c r="L56" s="1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73" t="s">
        <v>243</v>
      </c>
      <c r="D57" s="174"/>
      <c r="E57" s="174"/>
      <c r="F57" s="174"/>
      <c r="G57" s="174"/>
      <c r="H57" s="174"/>
      <c r="I57" s="175"/>
      <c r="J57" s="176" t="s">
        <v>244</v>
      </c>
      <c r="K57" s="174"/>
      <c r="L57" s="1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137"/>
      <c r="J58" s="40"/>
      <c r="K58" s="40"/>
      <c r="L58" s="1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77" t="s">
        <v>72</v>
      </c>
      <c r="D59" s="40"/>
      <c r="E59" s="40"/>
      <c r="F59" s="40"/>
      <c r="G59" s="40"/>
      <c r="H59" s="40"/>
      <c r="I59" s="137"/>
      <c r="J59" s="102">
        <f>J96</f>
        <v>0</v>
      </c>
      <c r="K59" s="40"/>
      <c r="L59" s="1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84</v>
      </c>
    </row>
    <row r="60" spans="1:31" s="9" customFormat="1" ht="24.95" customHeight="1">
      <c r="A60" s="9"/>
      <c r="B60" s="178"/>
      <c r="C60" s="179"/>
      <c r="D60" s="180" t="s">
        <v>4697</v>
      </c>
      <c r="E60" s="181"/>
      <c r="F60" s="181"/>
      <c r="G60" s="181"/>
      <c r="H60" s="181"/>
      <c r="I60" s="182"/>
      <c r="J60" s="183">
        <f>J97</f>
        <v>0</v>
      </c>
      <c r="K60" s="179"/>
      <c r="L60" s="184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9" customFormat="1" ht="24.95" customHeight="1">
      <c r="A61" s="9"/>
      <c r="B61" s="178"/>
      <c r="C61" s="179"/>
      <c r="D61" s="180" t="s">
        <v>4698</v>
      </c>
      <c r="E61" s="181"/>
      <c r="F61" s="181"/>
      <c r="G61" s="181"/>
      <c r="H61" s="181"/>
      <c r="I61" s="182"/>
      <c r="J61" s="183">
        <f>J104</f>
        <v>0</v>
      </c>
      <c r="K61" s="179"/>
      <c r="L61" s="184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1:31" s="9" customFormat="1" ht="24.95" customHeight="1">
      <c r="A62" s="9"/>
      <c r="B62" s="178"/>
      <c r="C62" s="179"/>
      <c r="D62" s="180" t="s">
        <v>4699</v>
      </c>
      <c r="E62" s="181"/>
      <c r="F62" s="181"/>
      <c r="G62" s="181"/>
      <c r="H62" s="181"/>
      <c r="I62" s="182"/>
      <c r="J62" s="183">
        <f>J109</f>
        <v>0</v>
      </c>
      <c r="K62" s="179"/>
      <c r="L62" s="184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9" customFormat="1" ht="24.95" customHeight="1">
      <c r="A63" s="9"/>
      <c r="B63" s="178"/>
      <c r="C63" s="179"/>
      <c r="D63" s="180" t="s">
        <v>4700</v>
      </c>
      <c r="E63" s="181"/>
      <c r="F63" s="181"/>
      <c r="G63" s="181"/>
      <c r="H63" s="181"/>
      <c r="I63" s="182"/>
      <c r="J63" s="183">
        <f>J119</f>
        <v>0</v>
      </c>
      <c r="K63" s="179"/>
      <c r="L63" s="184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s="9" customFormat="1" ht="24.95" customHeight="1">
      <c r="A64" s="9"/>
      <c r="B64" s="178"/>
      <c r="C64" s="179"/>
      <c r="D64" s="180" t="s">
        <v>4701</v>
      </c>
      <c r="E64" s="181"/>
      <c r="F64" s="181"/>
      <c r="G64" s="181"/>
      <c r="H64" s="181"/>
      <c r="I64" s="182"/>
      <c r="J64" s="183">
        <f>J124</f>
        <v>0</v>
      </c>
      <c r="K64" s="179"/>
      <c r="L64" s="184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9" customFormat="1" ht="24.95" customHeight="1">
      <c r="A65" s="9"/>
      <c r="B65" s="178"/>
      <c r="C65" s="179"/>
      <c r="D65" s="180" t="s">
        <v>4702</v>
      </c>
      <c r="E65" s="181"/>
      <c r="F65" s="181"/>
      <c r="G65" s="181"/>
      <c r="H65" s="181"/>
      <c r="I65" s="182"/>
      <c r="J65" s="183">
        <f>J132</f>
        <v>0</v>
      </c>
      <c r="K65" s="179"/>
      <c r="L65" s="184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9" customFormat="1" ht="24.95" customHeight="1">
      <c r="A66" s="9"/>
      <c r="B66" s="178"/>
      <c r="C66" s="179"/>
      <c r="D66" s="180" t="s">
        <v>4703</v>
      </c>
      <c r="E66" s="181"/>
      <c r="F66" s="181"/>
      <c r="G66" s="181"/>
      <c r="H66" s="181"/>
      <c r="I66" s="182"/>
      <c r="J66" s="183">
        <f>J136</f>
        <v>0</v>
      </c>
      <c r="K66" s="179"/>
      <c r="L66" s="184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9" customFormat="1" ht="24.95" customHeight="1">
      <c r="A67" s="9"/>
      <c r="B67" s="178"/>
      <c r="C67" s="179"/>
      <c r="D67" s="180" t="s">
        <v>4704</v>
      </c>
      <c r="E67" s="181"/>
      <c r="F67" s="181"/>
      <c r="G67" s="181"/>
      <c r="H67" s="181"/>
      <c r="I67" s="182"/>
      <c r="J67" s="183">
        <f>J148</f>
        <v>0</v>
      </c>
      <c r="K67" s="179"/>
      <c r="L67" s="184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s="9" customFormat="1" ht="24.95" customHeight="1">
      <c r="A68" s="9"/>
      <c r="B68" s="178"/>
      <c r="C68" s="179"/>
      <c r="D68" s="180" t="s">
        <v>4705</v>
      </c>
      <c r="E68" s="181"/>
      <c r="F68" s="181"/>
      <c r="G68" s="181"/>
      <c r="H68" s="181"/>
      <c r="I68" s="182"/>
      <c r="J68" s="183">
        <f>J153</f>
        <v>0</v>
      </c>
      <c r="K68" s="179"/>
      <c r="L68" s="184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9" customFormat="1" ht="24.95" customHeight="1">
      <c r="A69" s="9"/>
      <c r="B69" s="178"/>
      <c r="C69" s="179"/>
      <c r="D69" s="180" t="s">
        <v>4706</v>
      </c>
      <c r="E69" s="181"/>
      <c r="F69" s="181"/>
      <c r="G69" s="181"/>
      <c r="H69" s="181"/>
      <c r="I69" s="182"/>
      <c r="J69" s="183">
        <f>J156</f>
        <v>0</v>
      </c>
      <c r="K69" s="179"/>
      <c r="L69" s="184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s="9" customFormat="1" ht="24.95" customHeight="1">
      <c r="A70" s="9"/>
      <c r="B70" s="178"/>
      <c r="C70" s="179"/>
      <c r="D70" s="180" t="s">
        <v>4707</v>
      </c>
      <c r="E70" s="181"/>
      <c r="F70" s="181"/>
      <c r="G70" s="181"/>
      <c r="H70" s="181"/>
      <c r="I70" s="182"/>
      <c r="J70" s="183">
        <f>J158</f>
        <v>0</v>
      </c>
      <c r="K70" s="179"/>
      <c r="L70" s="184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1" s="9" customFormat="1" ht="24.95" customHeight="1">
      <c r="A71" s="9"/>
      <c r="B71" s="178"/>
      <c r="C71" s="179"/>
      <c r="D71" s="180" t="s">
        <v>4708</v>
      </c>
      <c r="E71" s="181"/>
      <c r="F71" s="181"/>
      <c r="G71" s="181"/>
      <c r="H71" s="181"/>
      <c r="I71" s="182"/>
      <c r="J71" s="183">
        <f>J160</f>
        <v>0</v>
      </c>
      <c r="K71" s="179"/>
      <c r="L71" s="184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pans="1:31" s="9" customFormat="1" ht="24.95" customHeight="1">
      <c r="A72" s="9"/>
      <c r="B72" s="178"/>
      <c r="C72" s="179"/>
      <c r="D72" s="180" t="s">
        <v>4709</v>
      </c>
      <c r="E72" s="181"/>
      <c r="F72" s="181"/>
      <c r="G72" s="181"/>
      <c r="H72" s="181"/>
      <c r="I72" s="182"/>
      <c r="J72" s="183">
        <f>J165</f>
        <v>0</v>
      </c>
      <c r="K72" s="179"/>
      <c r="L72" s="184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</row>
    <row r="73" spans="1:31" s="9" customFormat="1" ht="24.95" customHeight="1">
      <c r="A73" s="9"/>
      <c r="B73" s="178"/>
      <c r="C73" s="179"/>
      <c r="D73" s="180" t="s">
        <v>4710</v>
      </c>
      <c r="E73" s="181"/>
      <c r="F73" s="181"/>
      <c r="G73" s="181"/>
      <c r="H73" s="181"/>
      <c r="I73" s="182"/>
      <c r="J73" s="183">
        <f>J173</f>
        <v>0</v>
      </c>
      <c r="K73" s="179"/>
      <c r="L73" s="184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</row>
    <row r="74" spans="1:31" s="9" customFormat="1" ht="24.95" customHeight="1">
      <c r="A74" s="9"/>
      <c r="B74" s="178"/>
      <c r="C74" s="179"/>
      <c r="D74" s="180" t="s">
        <v>4711</v>
      </c>
      <c r="E74" s="181"/>
      <c r="F74" s="181"/>
      <c r="G74" s="181"/>
      <c r="H74" s="181"/>
      <c r="I74" s="182"/>
      <c r="J74" s="183">
        <f>J180</f>
        <v>0</v>
      </c>
      <c r="K74" s="179"/>
      <c r="L74" s="184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</row>
    <row r="75" spans="1:31" s="9" customFormat="1" ht="24.95" customHeight="1">
      <c r="A75" s="9"/>
      <c r="B75" s="178"/>
      <c r="C75" s="179"/>
      <c r="D75" s="180" t="s">
        <v>4712</v>
      </c>
      <c r="E75" s="181"/>
      <c r="F75" s="181"/>
      <c r="G75" s="181"/>
      <c r="H75" s="181"/>
      <c r="I75" s="182"/>
      <c r="J75" s="183">
        <f>J188</f>
        <v>0</v>
      </c>
      <c r="K75" s="179"/>
      <c r="L75" s="184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</row>
    <row r="76" spans="1:31" s="9" customFormat="1" ht="24.95" customHeight="1">
      <c r="A76" s="9"/>
      <c r="B76" s="178"/>
      <c r="C76" s="179"/>
      <c r="D76" s="180" t="s">
        <v>4713</v>
      </c>
      <c r="E76" s="181"/>
      <c r="F76" s="181"/>
      <c r="G76" s="181"/>
      <c r="H76" s="181"/>
      <c r="I76" s="182"/>
      <c r="J76" s="183">
        <f>J201</f>
        <v>0</v>
      </c>
      <c r="K76" s="179"/>
      <c r="L76" s="184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</row>
    <row r="77" spans="1:31" s="2" customFormat="1" ht="21.8" customHeight="1">
      <c r="A77" s="38"/>
      <c r="B77" s="39"/>
      <c r="C77" s="40"/>
      <c r="D77" s="40"/>
      <c r="E77" s="40"/>
      <c r="F77" s="40"/>
      <c r="G77" s="40"/>
      <c r="H77" s="40"/>
      <c r="I77" s="137"/>
      <c r="J77" s="40"/>
      <c r="K77" s="40"/>
      <c r="L77" s="1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6.95" customHeight="1">
      <c r="A78" s="38"/>
      <c r="B78" s="59"/>
      <c r="C78" s="60"/>
      <c r="D78" s="60"/>
      <c r="E78" s="60"/>
      <c r="F78" s="60"/>
      <c r="G78" s="60"/>
      <c r="H78" s="60"/>
      <c r="I78" s="168"/>
      <c r="J78" s="60"/>
      <c r="K78" s="60"/>
      <c r="L78" s="1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82" spans="1:31" s="2" customFormat="1" ht="6.95" customHeight="1">
      <c r="A82" s="38"/>
      <c r="B82" s="61"/>
      <c r="C82" s="62"/>
      <c r="D82" s="62"/>
      <c r="E82" s="62"/>
      <c r="F82" s="62"/>
      <c r="G82" s="62"/>
      <c r="H82" s="62"/>
      <c r="I82" s="171"/>
      <c r="J82" s="62"/>
      <c r="K82" s="62"/>
      <c r="L82" s="1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24.95" customHeight="1">
      <c r="A83" s="38"/>
      <c r="B83" s="39"/>
      <c r="C83" s="23" t="s">
        <v>337</v>
      </c>
      <c r="D83" s="40"/>
      <c r="E83" s="40"/>
      <c r="F83" s="40"/>
      <c r="G83" s="40"/>
      <c r="H83" s="40"/>
      <c r="I83" s="137"/>
      <c r="J83" s="40"/>
      <c r="K83" s="40"/>
      <c r="L83" s="1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6.95" customHeight="1">
      <c r="A84" s="38"/>
      <c r="B84" s="39"/>
      <c r="C84" s="40"/>
      <c r="D84" s="40"/>
      <c r="E84" s="40"/>
      <c r="F84" s="40"/>
      <c r="G84" s="40"/>
      <c r="H84" s="40"/>
      <c r="I84" s="137"/>
      <c r="J84" s="40"/>
      <c r="K84" s="40"/>
      <c r="L84" s="1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2" customHeight="1">
      <c r="A85" s="38"/>
      <c r="B85" s="39"/>
      <c r="C85" s="32" t="s">
        <v>16</v>
      </c>
      <c r="D85" s="40"/>
      <c r="E85" s="40"/>
      <c r="F85" s="40"/>
      <c r="G85" s="40"/>
      <c r="H85" s="40"/>
      <c r="I85" s="137"/>
      <c r="J85" s="40"/>
      <c r="K85" s="40"/>
      <c r="L85" s="1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6.5" customHeight="1">
      <c r="A86" s="38"/>
      <c r="B86" s="39"/>
      <c r="C86" s="40"/>
      <c r="D86" s="40"/>
      <c r="E86" s="172" t="str">
        <f>E7</f>
        <v>Transform. domova Kamelie Křižanov IV - SO.3 výstavba Měřín DA a DS</v>
      </c>
      <c r="F86" s="32"/>
      <c r="G86" s="32"/>
      <c r="H86" s="32"/>
      <c r="I86" s="137"/>
      <c r="J86" s="40"/>
      <c r="K86" s="40"/>
      <c r="L86" s="1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2" customHeight="1">
      <c r="A87" s="38"/>
      <c r="B87" s="39"/>
      <c r="C87" s="32" t="s">
        <v>149</v>
      </c>
      <c r="D87" s="40"/>
      <c r="E87" s="40"/>
      <c r="F87" s="40"/>
      <c r="G87" s="40"/>
      <c r="H87" s="40"/>
      <c r="I87" s="137"/>
      <c r="J87" s="40"/>
      <c r="K87" s="40"/>
      <c r="L87" s="1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24.75" customHeight="1">
      <c r="A88" s="38"/>
      <c r="B88" s="39"/>
      <c r="C88" s="40"/>
      <c r="D88" s="40"/>
      <c r="E88" s="69" t="str">
        <f>E9</f>
        <v>ALFA-26507-3 - D.1.4.6.- 03 - STA, struktur.síť, docházkový systém, dom.videotelefon</v>
      </c>
      <c r="F88" s="40"/>
      <c r="G88" s="40"/>
      <c r="H88" s="40"/>
      <c r="I88" s="137"/>
      <c r="J88" s="40"/>
      <c r="K88" s="40"/>
      <c r="L88" s="1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6.95" customHeight="1">
      <c r="A89" s="38"/>
      <c r="B89" s="39"/>
      <c r="C89" s="40"/>
      <c r="D89" s="40"/>
      <c r="E89" s="40"/>
      <c r="F89" s="40"/>
      <c r="G89" s="40"/>
      <c r="H89" s="40"/>
      <c r="I89" s="137"/>
      <c r="J89" s="40"/>
      <c r="K89" s="40"/>
      <c r="L89" s="1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12" customHeight="1">
      <c r="A90" s="38"/>
      <c r="B90" s="39"/>
      <c r="C90" s="32" t="s">
        <v>22</v>
      </c>
      <c r="D90" s="40"/>
      <c r="E90" s="40"/>
      <c r="F90" s="27" t="str">
        <f>F12</f>
        <v>Měřín</v>
      </c>
      <c r="G90" s="40"/>
      <c r="H90" s="40"/>
      <c r="I90" s="141" t="s">
        <v>24</v>
      </c>
      <c r="J90" s="72" t="str">
        <f>IF(J12="","",J12)</f>
        <v>27. 1. 2020</v>
      </c>
      <c r="K90" s="40"/>
      <c r="L90" s="1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6.95" customHeight="1">
      <c r="A91" s="38"/>
      <c r="B91" s="39"/>
      <c r="C91" s="40"/>
      <c r="D91" s="40"/>
      <c r="E91" s="40"/>
      <c r="F91" s="40"/>
      <c r="G91" s="40"/>
      <c r="H91" s="40"/>
      <c r="I91" s="137"/>
      <c r="J91" s="40"/>
      <c r="K91" s="40"/>
      <c r="L91" s="1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40.05" customHeight="1">
      <c r="A92" s="38"/>
      <c r="B92" s="39"/>
      <c r="C92" s="32" t="s">
        <v>26</v>
      </c>
      <c r="D92" s="40"/>
      <c r="E92" s="40"/>
      <c r="F92" s="27" t="str">
        <f>E15</f>
        <v>Kraj Výsočina, Žižkova57, Jihlava</v>
      </c>
      <c r="G92" s="40"/>
      <c r="H92" s="40"/>
      <c r="I92" s="141" t="s">
        <v>33</v>
      </c>
      <c r="J92" s="36" t="str">
        <f>E21</f>
        <v>Atelier Alfa, spol. s r.o., Brněnská 48, Jihlava</v>
      </c>
      <c r="K92" s="40"/>
      <c r="L92" s="1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5.15" customHeight="1">
      <c r="A93" s="38"/>
      <c r="B93" s="39"/>
      <c r="C93" s="32" t="s">
        <v>31</v>
      </c>
      <c r="D93" s="40"/>
      <c r="E93" s="40"/>
      <c r="F93" s="27" t="str">
        <f>IF(E18="","",E18)</f>
        <v>Vyplň údaj</v>
      </c>
      <c r="G93" s="40"/>
      <c r="H93" s="40"/>
      <c r="I93" s="141" t="s">
        <v>36</v>
      </c>
      <c r="J93" s="36" t="str">
        <f>E24</f>
        <v xml:space="preserve"> </v>
      </c>
      <c r="K93" s="40"/>
      <c r="L93" s="1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0.3" customHeight="1">
      <c r="A94" s="38"/>
      <c r="B94" s="39"/>
      <c r="C94" s="40"/>
      <c r="D94" s="40"/>
      <c r="E94" s="40"/>
      <c r="F94" s="40"/>
      <c r="G94" s="40"/>
      <c r="H94" s="40"/>
      <c r="I94" s="137"/>
      <c r="J94" s="40"/>
      <c r="K94" s="40"/>
      <c r="L94" s="1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10" customFormat="1" ht="29.25" customHeight="1">
      <c r="A95" s="186"/>
      <c r="B95" s="187"/>
      <c r="C95" s="188" t="s">
        <v>338</v>
      </c>
      <c r="D95" s="189" t="s">
        <v>59</v>
      </c>
      <c r="E95" s="189" t="s">
        <v>55</v>
      </c>
      <c r="F95" s="189" t="s">
        <v>56</v>
      </c>
      <c r="G95" s="189" t="s">
        <v>339</v>
      </c>
      <c r="H95" s="189" t="s">
        <v>340</v>
      </c>
      <c r="I95" s="190" t="s">
        <v>341</v>
      </c>
      <c r="J95" s="189" t="s">
        <v>244</v>
      </c>
      <c r="K95" s="191" t="s">
        <v>342</v>
      </c>
      <c r="L95" s="192"/>
      <c r="M95" s="92" t="s">
        <v>28</v>
      </c>
      <c r="N95" s="93" t="s">
        <v>44</v>
      </c>
      <c r="O95" s="93" t="s">
        <v>343</v>
      </c>
      <c r="P95" s="93" t="s">
        <v>344</v>
      </c>
      <c r="Q95" s="93" t="s">
        <v>345</v>
      </c>
      <c r="R95" s="93" t="s">
        <v>346</v>
      </c>
      <c r="S95" s="93" t="s">
        <v>347</v>
      </c>
      <c r="T95" s="94" t="s">
        <v>348</v>
      </c>
      <c r="U95" s="186"/>
      <c r="V95" s="186"/>
      <c r="W95" s="186"/>
      <c r="X95" s="186"/>
      <c r="Y95" s="186"/>
      <c r="Z95" s="186"/>
      <c r="AA95" s="186"/>
      <c r="AB95" s="186"/>
      <c r="AC95" s="186"/>
      <c r="AD95" s="186"/>
      <c r="AE95" s="186"/>
    </row>
    <row r="96" spans="1:63" s="2" customFormat="1" ht="22.8" customHeight="1">
      <c r="A96" s="38"/>
      <c r="B96" s="39"/>
      <c r="C96" s="99" t="s">
        <v>349</v>
      </c>
      <c r="D96" s="40"/>
      <c r="E96" s="40"/>
      <c r="F96" s="40"/>
      <c r="G96" s="40"/>
      <c r="H96" s="40"/>
      <c r="I96" s="137"/>
      <c r="J96" s="193">
        <f>BK96</f>
        <v>0</v>
      </c>
      <c r="K96" s="40"/>
      <c r="L96" s="44"/>
      <c r="M96" s="95"/>
      <c r="N96" s="194"/>
      <c r="O96" s="96"/>
      <c r="P96" s="195">
        <f>P97+P104+P109+P119+P124+P132+P136+P148+P153+P156+P158+P160+P165+P173+P180+P188+P201</f>
        <v>0</v>
      </c>
      <c r="Q96" s="96"/>
      <c r="R96" s="195">
        <f>R97+R104+R109+R119+R124+R132+R136+R148+R153+R156+R158+R160+R165+R173+R180+R188+R201</f>
        <v>2.65723</v>
      </c>
      <c r="S96" s="96"/>
      <c r="T96" s="196">
        <f>T97+T104+T109+T119+T124+T132+T136+T148+T153+T156+T158+T160+T165+T173+T180+T188+T201</f>
        <v>0</v>
      </c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T96" s="17" t="s">
        <v>73</v>
      </c>
      <c r="AU96" s="17" t="s">
        <v>84</v>
      </c>
      <c r="BK96" s="197">
        <f>BK97+BK104+BK109+BK119+BK124+BK132+BK136+BK148+BK153+BK156+BK158+BK160+BK165+BK173+BK180+BK188+BK201</f>
        <v>0</v>
      </c>
    </row>
    <row r="97" spans="1:63" s="11" customFormat="1" ht="25.9" customHeight="1">
      <c r="A97" s="11"/>
      <c r="B97" s="198"/>
      <c r="C97" s="199"/>
      <c r="D97" s="200" t="s">
        <v>73</v>
      </c>
      <c r="E97" s="201" t="s">
        <v>4521</v>
      </c>
      <c r="F97" s="201" t="s">
        <v>4714</v>
      </c>
      <c r="G97" s="199"/>
      <c r="H97" s="199"/>
      <c r="I97" s="202"/>
      <c r="J97" s="203">
        <f>BK97</f>
        <v>0</v>
      </c>
      <c r="K97" s="199"/>
      <c r="L97" s="204"/>
      <c r="M97" s="205"/>
      <c r="N97" s="206"/>
      <c r="O97" s="206"/>
      <c r="P97" s="207">
        <f>SUM(P98:P103)</f>
        <v>0</v>
      </c>
      <c r="Q97" s="206"/>
      <c r="R97" s="207">
        <f>SUM(R98:R103)</f>
        <v>0.00012</v>
      </c>
      <c r="S97" s="206"/>
      <c r="T97" s="208">
        <f>SUM(T98:T103)</f>
        <v>0</v>
      </c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R97" s="209" t="s">
        <v>228</v>
      </c>
      <c r="AT97" s="210" t="s">
        <v>73</v>
      </c>
      <c r="AU97" s="210" t="s">
        <v>74</v>
      </c>
      <c r="AY97" s="209" t="s">
        <v>351</v>
      </c>
      <c r="BK97" s="211">
        <f>SUM(BK98:BK103)</f>
        <v>0</v>
      </c>
    </row>
    <row r="98" spans="1:65" s="2" customFormat="1" ht="16.5" customHeight="1">
      <c r="A98" s="38"/>
      <c r="B98" s="39"/>
      <c r="C98" s="247" t="s">
        <v>82</v>
      </c>
      <c r="D98" s="247" t="s">
        <v>612</v>
      </c>
      <c r="E98" s="248" t="s">
        <v>4523</v>
      </c>
      <c r="F98" s="249" t="s">
        <v>4715</v>
      </c>
      <c r="G98" s="250" t="s">
        <v>534</v>
      </c>
      <c r="H98" s="251">
        <v>1</v>
      </c>
      <c r="I98" s="252"/>
      <c r="J98" s="253">
        <f>ROUND(I98*H98,2)</f>
        <v>0</v>
      </c>
      <c r="K98" s="249" t="s">
        <v>28</v>
      </c>
      <c r="L98" s="254"/>
      <c r="M98" s="255" t="s">
        <v>28</v>
      </c>
      <c r="N98" s="256" t="s">
        <v>45</v>
      </c>
      <c r="O98" s="84"/>
      <c r="P98" s="221">
        <f>O98*H98</f>
        <v>0</v>
      </c>
      <c r="Q98" s="221">
        <v>0</v>
      </c>
      <c r="R98" s="221">
        <f>Q98*H98</f>
        <v>0</v>
      </c>
      <c r="S98" s="221">
        <v>0</v>
      </c>
      <c r="T98" s="222">
        <f>S98*H98</f>
        <v>0</v>
      </c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R98" s="223" t="s">
        <v>405</v>
      </c>
      <c r="AT98" s="223" t="s">
        <v>612</v>
      </c>
      <c r="AU98" s="223" t="s">
        <v>82</v>
      </c>
      <c r="AY98" s="17" t="s">
        <v>351</v>
      </c>
      <c r="BE98" s="224">
        <f>IF(N98="základní",J98,0)</f>
        <v>0</v>
      </c>
      <c r="BF98" s="224">
        <f>IF(N98="snížená",J98,0)</f>
        <v>0</v>
      </c>
      <c r="BG98" s="224">
        <f>IF(N98="zákl. přenesená",J98,0)</f>
        <v>0</v>
      </c>
      <c r="BH98" s="224">
        <f>IF(N98="sníž. přenesená",J98,0)</f>
        <v>0</v>
      </c>
      <c r="BI98" s="224">
        <f>IF(N98="nulová",J98,0)</f>
        <v>0</v>
      </c>
      <c r="BJ98" s="17" t="s">
        <v>82</v>
      </c>
      <c r="BK98" s="224">
        <f>ROUND(I98*H98,2)</f>
        <v>0</v>
      </c>
      <c r="BL98" s="17" t="s">
        <v>228</v>
      </c>
      <c r="BM98" s="223" t="s">
        <v>4716</v>
      </c>
    </row>
    <row r="99" spans="1:65" s="2" customFormat="1" ht="16.5" customHeight="1">
      <c r="A99" s="38"/>
      <c r="B99" s="39"/>
      <c r="C99" s="247" t="s">
        <v>138</v>
      </c>
      <c r="D99" s="247" t="s">
        <v>612</v>
      </c>
      <c r="E99" s="248" t="s">
        <v>4535</v>
      </c>
      <c r="F99" s="249" t="s">
        <v>4717</v>
      </c>
      <c r="G99" s="250" t="s">
        <v>534</v>
      </c>
      <c r="H99" s="251">
        <v>1</v>
      </c>
      <c r="I99" s="252"/>
      <c r="J99" s="253">
        <f>ROUND(I99*H99,2)</f>
        <v>0</v>
      </c>
      <c r="K99" s="249" t="s">
        <v>28</v>
      </c>
      <c r="L99" s="254"/>
      <c r="M99" s="255" t="s">
        <v>28</v>
      </c>
      <c r="N99" s="256" t="s">
        <v>45</v>
      </c>
      <c r="O99" s="84"/>
      <c r="P99" s="221">
        <f>O99*H99</f>
        <v>0</v>
      </c>
      <c r="Q99" s="221">
        <v>0</v>
      </c>
      <c r="R99" s="221">
        <f>Q99*H99</f>
        <v>0</v>
      </c>
      <c r="S99" s="221">
        <v>0</v>
      </c>
      <c r="T99" s="222">
        <f>S99*H99</f>
        <v>0</v>
      </c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R99" s="223" t="s">
        <v>405</v>
      </c>
      <c r="AT99" s="223" t="s">
        <v>612</v>
      </c>
      <c r="AU99" s="223" t="s">
        <v>82</v>
      </c>
      <c r="AY99" s="17" t="s">
        <v>351</v>
      </c>
      <c r="BE99" s="224">
        <f>IF(N99="základní",J99,0)</f>
        <v>0</v>
      </c>
      <c r="BF99" s="224">
        <f>IF(N99="snížená",J99,0)</f>
        <v>0</v>
      </c>
      <c r="BG99" s="224">
        <f>IF(N99="zákl. přenesená",J99,0)</f>
        <v>0</v>
      </c>
      <c r="BH99" s="224">
        <f>IF(N99="sníž. přenesená",J99,0)</f>
        <v>0</v>
      </c>
      <c r="BI99" s="224">
        <f>IF(N99="nulová",J99,0)</f>
        <v>0</v>
      </c>
      <c r="BJ99" s="17" t="s">
        <v>82</v>
      </c>
      <c r="BK99" s="224">
        <f>ROUND(I99*H99,2)</f>
        <v>0</v>
      </c>
      <c r="BL99" s="17" t="s">
        <v>228</v>
      </c>
      <c r="BM99" s="223" t="s">
        <v>4718</v>
      </c>
    </row>
    <row r="100" spans="1:65" s="2" customFormat="1" ht="16.5" customHeight="1">
      <c r="A100" s="38"/>
      <c r="B100" s="39"/>
      <c r="C100" s="247" t="s">
        <v>367</v>
      </c>
      <c r="D100" s="247" t="s">
        <v>612</v>
      </c>
      <c r="E100" s="248" t="s">
        <v>4719</v>
      </c>
      <c r="F100" s="249" t="s">
        <v>4720</v>
      </c>
      <c r="G100" s="250" t="s">
        <v>534</v>
      </c>
      <c r="H100" s="251">
        <v>1</v>
      </c>
      <c r="I100" s="252"/>
      <c r="J100" s="253">
        <f>ROUND(I100*H100,2)</f>
        <v>0</v>
      </c>
      <c r="K100" s="249" t="s">
        <v>28</v>
      </c>
      <c r="L100" s="254"/>
      <c r="M100" s="255" t="s">
        <v>28</v>
      </c>
      <c r="N100" s="256" t="s">
        <v>45</v>
      </c>
      <c r="O100" s="84"/>
      <c r="P100" s="221">
        <f>O100*H100</f>
        <v>0</v>
      </c>
      <c r="Q100" s="221">
        <v>0</v>
      </c>
      <c r="R100" s="221">
        <f>Q100*H100</f>
        <v>0</v>
      </c>
      <c r="S100" s="221">
        <v>0</v>
      </c>
      <c r="T100" s="222">
        <f>S100*H100</f>
        <v>0</v>
      </c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R100" s="223" t="s">
        <v>405</v>
      </c>
      <c r="AT100" s="223" t="s">
        <v>612</v>
      </c>
      <c r="AU100" s="223" t="s">
        <v>82</v>
      </c>
      <c r="AY100" s="17" t="s">
        <v>351</v>
      </c>
      <c r="BE100" s="224">
        <f>IF(N100="základní",J100,0)</f>
        <v>0</v>
      </c>
      <c r="BF100" s="224">
        <f>IF(N100="snížená",J100,0)</f>
        <v>0</v>
      </c>
      <c r="BG100" s="224">
        <f>IF(N100="zákl. přenesená",J100,0)</f>
        <v>0</v>
      </c>
      <c r="BH100" s="224">
        <f>IF(N100="sníž. přenesená",J100,0)</f>
        <v>0</v>
      </c>
      <c r="BI100" s="224">
        <f>IF(N100="nulová",J100,0)</f>
        <v>0</v>
      </c>
      <c r="BJ100" s="17" t="s">
        <v>82</v>
      </c>
      <c r="BK100" s="224">
        <f>ROUND(I100*H100,2)</f>
        <v>0</v>
      </c>
      <c r="BL100" s="17" t="s">
        <v>228</v>
      </c>
      <c r="BM100" s="223" t="s">
        <v>4721</v>
      </c>
    </row>
    <row r="101" spans="1:65" s="2" customFormat="1" ht="16.5" customHeight="1">
      <c r="A101" s="38"/>
      <c r="B101" s="39"/>
      <c r="C101" s="247" t="s">
        <v>228</v>
      </c>
      <c r="D101" s="247" t="s">
        <v>612</v>
      </c>
      <c r="E101" s="248" t="s">
        <v>4722</v>
      </c>
      <c r="F101" s="249" t="s">
        <v>4723</v>
      </c>
      <c r="G101" s="250" t="s">
        <v>534</v>
      </c>
      <c r="H101" s="251">
        <v>1</v>
      </c>
      <c r="I101" s="252"/>
      <c r="J101" s="253">
        <f>ROUND(I101*H101,2)</f>
        <v>0</v>
      </c>
      <c r="K101" s="249" t="s">
        <v>28</v>
      </c>
      <c r="L101" s="254"/>
      <c r="M101" s="255" t="s">
        <v>28</v>
      </c>
      <c r="N101" s="256" t="s">
        <v>45</v>
      </c>
      <c r="O101" s="84"/>
      <c r="P101" s="221">
        <f>O101*H101</f>
        <v>0</v>
      </c>
      <c r="Q101" s="221">
        <v>0</v>
      </c>
      <c r="R101" s="221">
        <f>Q101*H101</f>
        <v>0</v>
      </c>
      <c r="S101" s="221">
        <v>0</v>
      </c>
      <c r="T101" s="222">
        <f>S101*H101</f>
        <v>0</v>
      </c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R101" s="223" t="s">
        <v>405</v>
      </c>
      <c r="AT101" s="223" t="s">
        <v>612</v>
      </c>
      <c r="AU101" s="223" t="s">
        <v>82</v>
      </c>
      <c r="AY101" s="17" t="s">
        <v>351</v>
      </c>
      <c r="BE101" s="224">
        <f>IF(N101="základní",J101,0)</f>
        <v>0</v>
      </c>
      <c r="BF101" s="224">
        <f>IF(N101="snížená",J101,0)</f>
        <v>0</v>
      </c>
      <c r="BG101" s="224">
        <f>IF(N101="zákl. přenesená",J101,0)</f>
        <v>0</v>
      </c>
      <c r="BH101" s="224">
        <f>IF(N101="sníž. přenesená",J101,0)</f>
        <v>0</v>
      </c>
      <c r="BI101" s="224">
        <f>IF(N101="nulová",J101,0)</f>
        <v>0</v>
      </c>
      <c r="BJ101" s="17" t="s">
        <v>82</v>
      </c>
      <c r="BK101" s="224">
        <f>ROUND(I101*H101,2)</f>
        <v>0</v>
      </c>
      <c r="BL101" s="17" t="s">
        <v>228</v>
      </c>
      <c r="BM101" s="223" t="s">
        <v>4724</v>
      </c>
    </row>
    <row r="102" spans="1:65" s="2" customFormat="1" ht="16.5" customHeight="1">
      <c r="A102" s="38"/>
      <c r="B102" s="39"/>
      <c r="C102" s="247" t="s">
        <v>376</v>
      </c>
      <c r="D102" s="247" t="s">
        <v>612</v>
      </c>
      <c r="E102" s="248" t="s">
        <v>4725</v>
      </c>
      <c r="F102" s="249" t="s">
        <v>4726</v>
      </c>
      <c r="G102" s="250" t="s">
        <v>534</v>
      </c>
      <c r="H102" s="251">
        <v>1</v>
      </c>
      <c r="I102" s="252"/>
      <c r="J102" s="253">
        <f>ROUND(I102*H102,2)</f>
        <v>0</v>
      </c>
      <c r="K102" s="249" t="s">
        <v>28</v>
      </c>
      <c r="L102" s="254"/>
      <c r="M102" s="255" t="s">
        <v>28</v>
      </c>
      <c r="N102" s="256" t="s">
        <v>45</v>
      </c>
      <c r="O102" s="84"/>
      <c r="P102" s="221">
        <f>O102*H102</f>
        <v>0</v>
      </c>
      <c r="Q102" s="221">
        <v>0</v>
      </c>
      <c r="R102" s="221">
        <f>Q102*H102</f>
        <v>0</v>
      </c>
      <c r="S102" s="221">
        <v>0</v>
      </c>
      <c r="T102" s="222">
        <f>S102*H102</f>
        <v>0</v>
      </c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R102" s="223" t="s">
        <v>405</v>
      </c>
      <c r="AT102" s="223" t="s">
        <v>612</v>
      </c>
      <c r="AU102" s="223" t="s">
        <v>82</v>
      </c>
      <c r="AY102" s="17" t="s">
        <v>351</v>
      </c>
      <c r="BE102" s="224">
        <f>IF(N102="základní",J102,0)</f>
        <v>0</v>
      </c>
      <c r="BF102" s="224">
        <f>IF(N102="snížená",J102,0)</f>
        <v>0</v>
      </c>
      <c r="BG102" s="224">
        <f>IF(N102="zákl. přenesená",J102,0)</f>
        <v>0</v>
      </c>
      <c r="BH102" s="224">
        <f>IF(N102="sníž. přenesená",J102,0)</f>
        <v>0</v>
      </c>
      <c r="BI102" s="224">
        <f>IF(N102="nulová",J102,0)</f>
        <v>0</v>
      </c>
      <c r="BJ102" s="17" t="s">
        <v>82</v>
      </c>
      <c r="BK102" s="224">
        <f>ROUND(I102*H102,2)</f>
        <v>0</v>
      </c>
      <c r="BL102" s="17" t="s">
        <v>228</v>
      </c>
      <c r="BM102" s="223" t="s">
        <v>4727</v>
      </c>
    </row>
    <row r="103" spans="1:65" s="2" customFormat="1" ht="16.5" customHeight="1">
      <c r="A103" s="38"/>
      <c r="B103" s="39"/>
      <c r="C103" s="247" t="s">
        <v>385</v>
      </c>
      <c r="D103" s="247" t="s">
        <v>612</v>
      </c>
      <c r="E103" s="248" t="s">
        <v>4728</v>
      </c>
      <c r="F103" s="249" t="s">
        <v>4729</v>
      </c>
      <c r="G103" s="250" t="s">
        <v>534</v>
      </c>
      <c r="H103" s="251">
        <v>2</v>
      </c>
      <c r="I103" s="252"/>
      <c r="J103" s="253">
        <f>ROUND(I103*H103,2)</f>
        <v>0</v>
      </c>
      <c r="K103" s="249" t="s">
        <v>4730</v>
      </c>
      <c r="L103" s="254"/>
      <c r="M103" s="255" t="s">
        <v>28</v>
      </c>
      <c r="N103" s="256" t="s">
        <v>45</v>
      </c>
      <c r="O103" s="84"/>
      <c r="P103" s="221">
        <f>O103*H103</f>
        <v>0</v>
      </c>
      <c r="Q103" s="221">
        <v>6E-05</v>
      </c>
      <c r="R103" s="221">
        <f>Q103*H103</f>
        <v>0.00012</v>
      </c>
      <c r="S103" s="221">
        <v>0</v>
      </c>
      <c r="T103" s="222">
        <f>S103*H103</f>
        <v>0</v>
      </c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R103" s="223" t="s">
        <v>405</v>
      </c>
      <c r="AT103" s="223" t="s">
        <v>612</v>
      </c>
      <c r="AU103" s="223" t="s">
        <v>82</v>
      </c>
      <c r="AY103" s="17" t="s">
        <v>351</v>
      </c>
      <c r="BE103" s="224">
        <f>IF(N103="základní",J103,0)</f>
        <v>0</v>
      </c>
      <c r="BF103" s="224">
        <f>IF(N103="snížená",J103,0)</f>
        <v>0</v>
      </c>
      <c r="BG103" s="224">
        <f>IF(N103="zákl. přenesená",J103,0)</f>
        <v>0</v>
      </c>
      <c r="BH103" s="224">
        <f>IF(N103="sníž. přenesená",J103,0)</f>
        <v>0</v>
      </c>
      <c r="BI103" s="224">
        <f>IF(N103="nulová",J103,0)</f>
        <v>0</v>
      </c>
      <c r="BJ103" s="17" t="s">
        <v>82</v>
      </c>
      <c r="BK103" s="224">
        <f>ROUND(I103*H103,2)</f>
        <v>0</v>
      </c>
      <c r="BL103" s="17" t="s">
        <v>228</v>
      </c>
      <c r="BM103" s="223" t="s">
        <v>4731</v>
      </c>
    </row>
    <row r="104" spans="1:63" s="11" customFormat="1" ht="25.9" customHeight="1">
      <c r="A104" s="11"/>
      <c r="B104" s="198"/>
      <c r="C104" s="199"/>
      <c r="D104" s="200" t="s">
        <v>73</v>
      </c>
      <c r="E104" s="201" t="s">
        <v>4538</v>
      </c>
      <c r="F104" s="201" t="s">
        <v>4732</v>
      </c>
      <c r="G104" s="199"/>
      <c r="H104" s="199"/>
      <c r="I104" s="202"/>
      <c r="J104" s="203">
        <f>BK104</f>
        <v>0</v>
      </c>
      <c r="K104" s="199"/>
      <c r="L104" s="204"/>
      <c r="M104" s="205"/>
      <c r="N104" s="206"/>
      <c r="O104" s="206"/>
      <c r="P104" s="207">
        <f>SUM(P105:P108)</f>
        <v>0</v>
      </c>
      <c r="Q104" s="206"/>
      <c r="R104" s="207">
        <f>SUM(R105:R108)</f>
        <v>0.00078</v>
      </c>
      <c r="S104" s="206"/>
      <c r="T104" s="208">
        <f>SUM(T105:T108)</f>
        <v>0</v>
      </c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R104" s="209" t="s">
        <v>228</v>
      </c>
      <c r="AT104" s="210" t="s">
        <v>73</v>
      </c>
      <c r="AU104" s="210" t="s">
        <v>74</v>
      </c>
      <c r="AY104" s="209" t="s">
        <v>351</v>
      </c>
      <c r="BK104" s="211">
        <f>SUM(BK105:BK108)</f>
        <v>0</v>
      </c>
    </row>
    <row r="105" spans="1:65" s="2" customFormat="1" ht="16.5" customHeight="1">
      <c r="A105" s="38"/>
      <c r="B105" s="39"/>
      <c r="C105" s="247" t="s">
        <v>395</v>
      </c>
      <c r="D105" s="247" t="s">
        <v>612</v>
      </c>
      <c r="E105" s="248" t="s">
        <v>4733</v>
      </c>
      <c r="F105" s="249" t="s">
        <v>4734</v>
      </c>
      <c r="G105" s="250" t="s">
        <v>612</v>
      </c>
      <c r="H105" s="251">
        <v>33</v>
      </c>
      <c r="I105" s="252"/>
      <c r="J105" s="253">
        <f>ROUND(I105*H105,2)</f>
        <v>0</v>
      </c>
      <c r="K105" s="249" t="s">
        <v>28</v>
      </c>
      <c r="L105" s="254"/>
      <c r="M105" s="255" t="s">
        <v>28</v>
      </c>
      <c r="N105" s="256" t="s">
        <v>45</v>
      </c>
      <c r="O105" s="84"/>
      <c r="P105" s="221">
        <f>O105*H105</f>
        <v>0</v>
      </c>
      <c r="Q105" s="221">
        <v>0</v>
      </c>
      <c r="R105" s="221">
        <f>Q105*H105</f>
        <v>0</v>
      </c>
      <c r="S105" s="221">
        <v>0</v>
      </c>
      <c r="T105" s="222">
        <f>S105*H105</f>
        <v>0</v>
      </c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R105" s="223" t="s">
        <v>405</v>
      </c>
      <c r="AT105" s="223" t="s">
        <v>612</v>
      </c>
      <c r="AU105" s="223" t="s">
        <v>82</v>
      </c>
      <c r="AY105" s="17" t="s">
        <v>351</v>
      </c>
      <c r="BE105" s="224">
        <f>IF(N105="základní",J105,0)</f>
        <v>0</v>
      </c>
      <c r="BF105" s="224">
        <f>IF(N105="snížená",J105,0)</f>
        <v>0</v>
      </c>
      <c r="BG105" s="224">
        <f>IF(N105="zákl. přenesená",J105,0)</f>
        <v>0</v>
      </c>
      <c r="BH105" s="224">
        <f>IF(N105="sníž. přenesená",J105,0)</f>
        <v>0</v>
      </c>
      <c r="BI105" s="224">
        <f>IF(N105="nulová",J105,0)</f>
        <v>0</v>
      </c>
      <c r="BJ105" s="17" t="s">
        <v>82</v>
      </c>
      <c r="BK105" s="224">
        <f>ROUND(I105*H105,2)</f>
        <v>0</v>
      </c>
      <c r="BL105" s="17" t="s">
        <v>228</v>
      </c>
      <c r="BM105" s="223" t="s">
        <v>4735</v>
      </c>
    </row>
    <row r="106" spans="1:65" s="2" customFormat="1" ht="16.5" customHeight="1">
      <c r="A106" s="38"/>
      <c r="B106" s="39"/>
      <c r="C106" s="247" t="s">
        <v>405</v>
      </c>
      <c r="D106" s="247" t="s">
        <v>612</v>
      </c>
      <c r="E106" s="248" t="s">
        <v>4736</v>
      </c>
      <c r="F106" s="249" t="s">
        <v>4737</v>
      </c>
      <c r="G106" s="250" t="s">
        <v>612</v>
      </c>
      <c r="H106" s="251">
        <v>14</v>
      </c>
      <c r="I106" s="252"/>
      <c r="J106" s="253">
        <f>ROUND(I106*H106,2)</f>
        <v>0</v>
      </c>
      <c r="K106" s="249" t="s">
        <v>28</v>
      </c>
      <c r="L106" s="254"/>
      <c r="M106" s="255" t="s">
        <v>28</v>
      </c>
      <c r="N106" s="256" t="s">
        <v>45</v>
      </c>
      <c r="O106" s="84"/>
      <c r="P106" s="221">
        <f>O106*H106</f>
        <v>0</v>
      </c>
      <c r="Q106" s="221">
        <v>0</v>
      </c>
      <c r="R106" s="221">
        <f>Q106*H106</f>
        <v>0</v>
      </c>
      <c r="S106" s="221">
        <v>0</v>
      </c>
      <c r="T106" s="222">
        <f>S106*H106</f>
        <v>0</v>
      </c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R106" s="223" t="s">
        <v>405</v>
      </c>
      <c r="AT106" s="223" t="s">
        <v>612</v>
      </c>
      <c r="AU106" s="223" t="s">
        <v>82</v>
      </c>
      <c r="AY106" s="17" t="s">
        <v>351</v>
      </c>
      <c r="BE106" s="224">
        <f>IF(N106="základní",J106,0)</f>
        <v>0</v>
      </c>
      <c r="BF106" s="224">
        <f>IF(N106="snížená",J106,0)</f>
        <v>0</v>
      </c>
      <c r="BG106" s="224">
        <f>IF(N106="zákl. přenesená",J106,0)</f>
        <v>0</v>
      </c>
      <c r="BH106" s="224">
        <f>IF(N106="sníž. přenesená",J106,0)</f>
        <v>0</v>
      </c>
      <c r="BI106" s="224">
        <f>IF(N106="nulová",J106,0)</f>
        <v>0</v>
      </c>
      <c r="BJ106" s="17" t="s">
        <v>82</v>
      </c>
      <c r="BK106" s="224">
        <f>ROUND(I106*H106,2)</f>
        <v>0</v>
      </c>
      <c r="BL106" s="17" t="s">
        <v>228</v>
      </c>
      <c r="BM106" s="223" t="s">
        <v>4738</v>
      </c>
    </row>
    <row r="107" spans="1:65" s="2" customFormat="1" ht="16.5" customHeight="1">
      <c r="A107" s="38"/>
      <c r="B107" s="39"/>
      <c r="C107" s="247" t="s">
        <v>411</v>
      </c>
      <c r="D107" s="247" t="s">
        <v>612</v>
      </c>
      <c r="E107" s="248" t="s">
        <v>4739</v>
      </c>
      <c r="F107" s="249" t="s">
        <v>4740</v>
      </c>
      <c r="G107" s="250" t="s">
        <v>612</v>
      </c>
      <c r="H107" s="251">
        <v>2</v>
      </c>
      <c r="I107" s="252"/>
      <c r="J107" s="253">
        <f>ROUND(I107*H107,2)</f>
        <v>0</v>
      </c>
      <c r="K107" s="249" t="s">
        <v>4730</v>
      </c>
      <c r="L107" s="254"/>
      <c r="M107" s="255" t="s">
        <v>28</v>
      </c>
      <c r="N107" s="256" t="s">
        <v>45</v>
      </c>
      <c r="O107" s="84"/>
      <c r="P107" s="221">
        <f>O107*H107</f>
        <v>0</v>
      </c>
      <c r="Q107" s="221">
        <v>0.00039</v>
      </c>
      <c r="R107" s="221">
        <f>Q107*H107</f>
        <v>0.00078</v>
      </c>
      <c r="S107" s="221">
        <v>0</v>
      </c>
      <c r="T107" s="222">
        <f>S107*H107</f>
        <v>0</v>
      </c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R107" s="223" t="s">
        <v>405</v>
      </c>
      <c r="AT107" s="223" t="s">
        <v>612</v>
      </c>
      <c r="AU107" s="223" t="s">
        <v>82</v>
      </c>
      <c r="AY107" s="17" t="s">
        <v>351</v>
      </c>
      <c r="BE107" s="224">
        <f>IF(N107="základní",J107,0)</f>
        <v>0</v>
      </c>
      <c r="BF107" s="224">
        <f>IF(N107="snížená",J107,0)</f>
        <v>0</v>
      </c>
      <c r="BG107" s="224">
        <f>IF(N107="zákl. přenesená",J107,0)</f>
        <v>0</v>
      </c>
      <c r="BH107" s="224">
        <f>IF(N107="sníž. přenesená",J107,0)</f>
        <v>0</v>
      </c>
      <c r="BI107" s="224">
        <f>IF(N107="nulová",J107,0)</f>
        <v>0</v>
      </c>
      <c r="BJ107" s="17" t="s">
        <v>82</v>
      </c>
      <c r="BK107" s="224">
        <f>ROUND(I107*H107,2)</f>
        <v>0</v>
      </c>
      <c r="BL107" s="17" t="s">
        <v>228</v>
      </c>
      <c r="BM107" s="223" t="s">
        <v>4741</v>
      </c>
    </row>
    <row r="108" spans="1:65" s="2" customFormat="1" ht="16.5" customHeight="1">
      <c r="A108" s="38"/>
      <c r="B108" s="39"/>
      <c r="C108" s="247" t="s">
        <v>417</v>
      </c>
      <c r="D108" s="247" t="s">
        <v>612</v>
      </c>
      <c r="E108" s="248" t="s">
        <v>4742</v>
      </c>
      <c r="F108" s="249" t="s">
        <v>4590</v>
      </c>
      <c r="G108" s="250" t="s">
        <v>534</v>
      </c>
      <c r="H108" s="251">
        <v>1</v>
      </c>
      <c r="I108" s="252"/>
      <c r="J108" s="253">
        <f>ROUND(I108*H108,2)</f>
        <v>0</v>
      </c>
      <c r="K108" s="249" t="s">
        <v>28</v>
      </c>
      <c r="L108" s="254"/>
      <c r="M108" s="255" t="s">
        <v>28</v>
      </c>
      <c r="N108" s="256" t="s">
        <v>45</v>
      </c>
      <c r="O108" s="84"/>
      <c r="P108" s="221">
        <f>O108*H108</f>
        <v>0</v>
      </c>
      <c r="Q108" s="221">
        <v>0</v>
      </c>
      <c r="R108" s="221">
        <f>Q108*H108</f>
        <v>0</v>
      </c>
      <c r="S108" s="221">
        <v>0</v>
      </c>
      <c r="T108" s="222">
        <f>S108*H108</f>
        <v>0</v>
      </c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R108" s="223" t="s">
        <v>405</v>
      </c>
      <c r="AT108" s="223" t="s">
        <v>612</v>
      </c>
      <c r="AU108" s="223" t="s">
        <v>82</v>
      </c>
      <c r="AY108" s="17" t="s">
        <v>351</v>
      </c>
      <c r="BE108" s="224">
        <f>IF(N108="základní",J108,0)</f>
        <v>0</v>
      </c>
      <c r="BF108" s="224">
        <f>IF(N108="snížená",J108,0)</f>
        <v>0</v>
      </c>
      <c r="BG108" s="224">
        <f>IF(N108="zákl. přenesená",J108,0)</f>
        <v>0</v>
      </c>
      <c r="BH108" s="224">
        <f>IF(N108="sníž. přenesená",J108,0)</f>
        <v>0</v>
      </c>
      <c r="BI108" s="224">
        <f>IF(N108="nulová",J108,0)</f>
        <v>0</v>
      </c>
      <c r="BJ108" s="17" t="s">
        <v>82</v>
      </c>
      <c r="BK108" s="224">
        <f>ROUND(I108*H108,2)</f>
        <v>0</v>
      </c>
      <c r="BL108" s="17" t="s">
        <v>228</v>
      </c>
      <c r="BM108" s="223" t="s">
        <v>4743</v>
      </c>
    </row>
    <row r="109" spans="1:63" s="11" customFormat="1" ht="25.9" customHeight="1">
      <c r="A109" s="11"/>
      <c r="B109" s="198"/>
      <c r="C109" s="199"/>
      <c r="D109" s="200" t="s">
        <v>73</v>
      </c>
      <c r="E109" s="201" t="s">
        <v>4548</v>
      </c>
      <c r="F109" s="201" t="s">
        <v>4539</v>
      </c>
      <c r="G109" s="199"/>
      <c r="H109" s="199"/>
      <c r="I109" s="202"/>
      <c r="J109" s="203">
        <f>BK109</f>
        <v>0</v>
      </c>
      <c r="K109" s="199"/>
      <c r="L109" s="204"/>
      <c r="M109" s="205"/>
      <c r="N109" s="206"/>
      <c r="O109" s="206"/>
      <c r="P109" s="207">
        <f>SUM(P110:P118)</f>
        <v>0</v>
      </c>
      <c r="Q109" s="206"/>
      <c r="R109" s="207">
        <f>SUM(R110:R118)</f>
        <v>0</v>
      </c>
      <c r="S109" s="206"/>
      <c r="T109" s="208">
        <f>SUM(T110:T118)</f>
        <v>0</v>
      </c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R109" s="209" t="s">
        <v>228</v>
      </c>
      <c r="AT109" s="210" t="s">
        <v>73</v>
      </c>
      <c r="AU109" s="210" t="s">
        <v>74</v>
      </c>
      <c r="AY109" s="209" t="s">
        <v>351</v>
      </c>
      <c r="BK109" s="211">
        <f>SUM(BK110:BK118)</f>
        <v>0</v>
      </c>
    </row>
    <row r="110" spans="1:65" s="2" customFormat="1" ht="16.5" customHeight="1">
      <c r="A110" s="38"/>
      <c r="B110" s="39"/>
      <c r="C110" s="212" t="s">
        <v>422</v>
      </c>
      <c r="D110" s="212" t="s">
        <v>352</v>
      </c>
      <c r="E110" s="213" t="s">
        <v>4744</v>
      </c>
      <c r="F110" s="214" t="s">
        <v>4745</v>
      </c>
      <c r="G110" s="215" t="s">
        <v>612</v>
      </c>
      <c r="H110" s="216">
        <v>2</v>
      </c>
      <c r="I110" s="217"/>
      <c r="J110" s="218">
        <f>ROUND(I110*H110,2)</f>
        <v>0</v>
      </c>
      <c r="K110" s="214" t="s">
        <v>4730</v>
      </c>
      <c r="L110" s="44"/>
      <c r="M110" s="219" t="s">
        <v>28</v>
      </c>
      <c r="N110" s="220" t="s">
        <v>45</v>
      </c>
      <c r="O110" s="84"/>
      <c r="P110" s="221">
        <f>O110*H110</f>
        <v>0</v>
      </c>
      <c r="Q110" s="221">
        <v>0</v>
      </c>
      <c r="R110" s="221">
        <f>Q110*H110</f>
        <v>0</v>
      </c>
      <c r="S110" s="221">
        <v>0</v>
      </c>
      <c r="T110" s="222">
        <f>S110*H110</f>
        <v>0</v>
      </c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R110" s="223" t="s">
        <v>228</v>
      </c>
      <c r="AT110" s="223" t="s">
        <v>352</v>
      </c>
      <c r="AU110" s="223" t="s">
        <v>82</v>
      </c>
      <c r="AY110" s="17" t="s">
        <v>351</v>
      </c>
      <c r="BE110" s="224">
        <f>IF(N110="základní",J110,0)</f>
        <v>0</v>
      </c>
      <c r="BF110" s="224">
        <f>IF(N110="snížená",J110,0)</f>
        <v>0</v>
      </c>
      <c r="BG110" s="224">
        <f>IF(N110="zákl. přenesená",J110,0)</f>
        <v>0</v>
      </c>
      <c r="BH110" s="224">
        <f>IF(N110="sníž. přenesená",J110,0)</f>
        <v>0</v>
      </c>
      <c r="BI110" s="224">
        <f>IF(N110="nulová",J110,0)</f>
        <v>0</v>
      </c>
      <c r="BJ110" s="17" t="s">
        <v>82</v>
      </c>
      <c r="BK110" s="224">
        <f>ROUND(I110*H110,2)</f>
        <v>0</v>
      </c>
      <c r="BL110" s="17" t="s">
        <v>228</v>
      </c>
      <c r="BM110" s="223" t="s">
        <v>4746</v>
      </c>
    </row>
    <row r="111" spans="1:65" s="2" customFormat="1" ht="16.5" customHeight="1">
      <c r="A111" s="38"/>
      <c r="B111" s="39"/>
      <c r="C111" s="212" t="s">
        <v>428</v>
      </c>
      <c r="D111" s="212" t="s">
        <v>352</v>
      </c>
      <c r="E111" s="213" t="s">
        <v>4747</v>
      </c>
      <c r="F111" s="214" t="s">
        <v>4748</v>
      </c>
      <c r="G111" s="215" t="s">
        <v>612</v>
      </c>
      <c r="H111" s="216">
        <v>47</v>
      </c>
      <c r="I111" s="217"/>
      <c r="J111" s="218">
        <f>ROUND(I111*H111,2)</f>
        <v>0</v>
      </c>
      <c r="K111" s="214" t="s">
        <v>4730</v>
      </c>
      <c r="L111" s="44"/>
      <c r="M111" s="219" t="s">
        <v>28</v>
      </c>
      <c r="N111" s="220" t="s">
        <v>45</v>
      </c>
      <c r="O111" s="84"/>
      <c r="P111" s="221">
        <f>O111*H111</f>
        <v>0</v>
      </c>
      <c r="Q111" s="221">
        <v>0</v>
      </c>
      <c r="R111" s="221">
        <f>Q111*H111</f>
        <v>0</v>
      </c>
      <c r="S111" s="221">
        <v>0</v>
      </c>
      <c r="T111" s="222">
        <f>S111*H111</f>
        <v>0</v>
      </c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R111" s="223" t="s">
        <v>228</v>
      </c>
      <c r="AT111" s="223" t="s">
        <v>352</v>
      </c>
      <c r="AU111" s="223" t="s">
        <v>82</v>
      </c>
      <c r="AY111" s="17" t="s">
        <v>351</v>
      </c>
      <c r="BE111" s="224">
        <f>IF(N111="základní",J111,0)</f>
        <v>0</v>
      </c>
      <c r="BF111" s="224">
        <f>IF(N111="snížená",J111,0)</f>
        <v>0</v>
      </c>
      <c r="BG111" s="224">
        <f>IF(N111="zákl. přenesená",J111,0)</f>
        <v>0</v>
      </c>
      <c r="BH111" s="224">
        <f>IF(N111="sníž. přenesená",J111,0)</f>
        <v>0</v>
      </c>
      <c r="BI111" s="224">
        <f>IF(N111="nulová",J111,0)</f>
        <v>0</v>
      </c>
      <c r="BJ111" s="17" t="s">
        <v>82</v>
      </c>
      <c r="BK111" s="224">
        <f>ROUND(I111*H111,2)</f>
        <v>0</v>
      </c>
      <c r="BL111" s="17" t="s">
        <v>228</v>
      </c>
      <c r="BM111" s="223" t="s">
        <v>4749</v>
      </c>
    </row>
    <row r="112" spans="1:65" s="2" customFormat="1" ht="16.5" customHeight="1">
      <c r="A112" s="38"/>
      <c r="B112" s="39"/>
      <c r="C112" s="212" t="s">
        <v>433</v>
      </c>
      <c r="D112" s="212" t="s">
        <v>352</v>
      </c>
      <c r="E112" s="213" t="s">
        <v>4750</v>
      </c>
      <c r="F112" s="214" t="s">
        <v>4751</v>
      </c>
      <c r="G112" s="215" t="s">
        <v>534</v>
      </c>
      <c r="H112" s="216">
        <v>1</v>
      </c>
      <c r="I112" s="217"/>
      <c r="J112" s="218">
        <f>ROUND(I112*H112,2)</f>
        <v>0</v>
      </c>
      <c r="K112" s="214" t="s">
        <v>4730</v>
      </c>
      <c r="L112" s="44"/>
      <c r="M112" s="219" t="s">
        <v>28</v>
      </c>
      <c r="N112" s="220" t="s">
        <v>45</v>
      </c>
      <c r="O112" s="84"/>
      <c r="P112" s="221">
        <f>O112*H112</f>
        <v>0</v>
      </c>
      <c r="Q112" s="221">
        <v>0</v>
      </c>
      <c r="R112" s="221">
        <f>Q112*H112</f>
        <v>0</v>
      </c>
      <c r="S112" s="221">
        <v>0</v>
      </c>
      <c r="T112" s="222">
        <f>S112*H112</f>
        <v>0</v>
      </c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R112" s="223" t="s">
        <v>228</v>
      </c>
      <c r="AT112" s="223" t="s">
        <v>352</v>
      </c>
      <c r="AU112" s="223" t="s">
        <v>82</v>
      </c>
      <c r="AY112" s="17" t="s">
        <v>351</v>
      </c>
      <c r="BE112" s="224">
        <f>IF(N112="základní",J112,0)</f>
        <v>0</v>
      </c>
      <c r="BF112" s="224">
        <f>IF(N112="snížená",J112,0)</f>
        <v>0</v>
      </c>
      <c r="BG112" s="224">
        <f>IF(N112="zákl. přenesená",J112,0)</f>
        <v>0</v>
      </c>
      <c r="BH112" s="224">
        <f>IF(N112="sníž. přenesená",J112,0)</f>
        <v>0</v>
      </c>
      <c r="BI112" s="224">
        <f>IF(N112="nulová",J112,0)</f>
        <v>0</v>
      </c>
      <c r="BJ112" s="17" t="s">
        <v>82</v>
      </c>
      <c r="BK112" s="224">
        <f>ROUND(I112*H112,2)</f>
        <v>0</v>
      </c>
      <c r="BL112" s="17" t="s">
        <v>228</v>
      </c>
      <c r="BM112" s="223" t="s">
        <v>4752</v>
      </c>
    </row>
    <row r="113" spans="1:65" s="2" customFormat="1" ht="16.5" customHeight="1">
      <c r="A113" s="38"/>
      <c r="B113" s="39"/>
      <c r="C113" s="212" t="s">
        <v>438</v>
      </c>
      <c r="D113" s="212" t="s">
        <v>352</v>
      </c>
      <c r="E113" s="213" t="s">
        <v>4753</v>
      </c>
      <c r="F113" s="214" t="s">
        <v>4754</v>
      </c>
      <c r="G113" s="215" t="s">
        <v>534</v>
      </c>
      <c r="H113" s="216">
        <v>1</v>
      </c>
      <c r="I113" s="217"/>
      <c r="J113" s="218">
        <f>ROUND(I113*H113,2)</f>
        <v>0</v>
      </c>
      <c r="K113" s="214" t="s">
        <v>4730</v>
      </c>
      <c r="L113" s="44"/>
      <c r="M113" s="219" t="s">
        <v>28</v>
      </c>
      <c r="N113" s="220" t="s">
        <v>45</v>
      </c>
      <c r="O113" s="84"/>
      <c r="P113" s="221">
        <f>O113*H113</f>
        <v>0</v>
      </c>
      <c r="Q113" s="221">
        <v>0</v>
      </c>
      <c r="R113" s="221">
        <f>Q113*H113</f>
        <v>0</v>
      </c>
      <c r="S113" s="221">
        <v>0</v>
      </c>
      <c r="T113" s="222">
        <f>S113*H113</f>
        <v>0</v>
      </c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R113" s="223" t="s">
        <v>228</v>
      </c>
      <c r="AT113" s="223" t="s">
        <v>352</v>
      </c>
      <c r="AU113" s="223" t="s">
        <v>82</v>
      </c>
      <c r="AY113" s="17" t="s">
        <v>351</v>
      </c>
      <c r="BE113" s="224">
        <f>IF(N113="základní",J113,0)</f>
        <v>0</v>
      </c>
      <c r="BF113" s="224">
        <f>IF(N113="snížená",J113,0)</f>
        <v>0</v>
      </c>
      <c r="BG113" s="224">
        <f>IF(N113="zákl. přenesená",J113,0)</f>
        <v>0</v>
      </c>
      <c r="BH113" s="224">
        <f>IF(N113="sníž. přenesená",J113,0)</f>
        <v>0</v>
      </c>
      <c r="BI113" s="224">
        <f>IF(N113="nulová",J113,0)</f>
        <v>0</v>
      </c>
      <c r="BJ113" s="17" t="s">
        <v>82</v>
      </c>
      <c r="BK113" s="224">
        <f>ROUND(I113*H113,2)</f>
        <v>0</v>
      </c>
      <c r="BL113" s="17" t="s">
        <v>228</v>
      </c>
      <c r="BM113" s="223" t="s">
        <v>4755</v>
      </c>
    </row>
    <row r="114" spans="1:65" s="2" customFormat="1" ht="21.75" customHeight="1">
      <c r="A114" s="38"/>
      <c r="B114" s="39"/>
      <c r="C114" s="212" t="s">
        <v>8</v>
      </c>
      <c r="D114" s="212" t="s">
        <v>352</v>
      </c>
      <c r="E114" s="213" t="s">
        <v>4756</v>
      </c>
      <c r="F114" s="214" t="s">
        <v>4757</v>
      </c>
      <c r="G114" s="215" t="s">
        <v>534</v>
      </c>
      <c r="H114" s="216">
        <v>1</v>
      </c>
      <c r="I114" s="217"/>
      <c r="J114" s="218">
        <f>ROUND(I114*H114,2)</f>
        <v>0</v>
      </c>
      <c r="K114" s="214" t="s">
        <v>4730</v>
      </c>
      <c r="L114" s="44"/>
      <c r="M114" s="219" t="s">
        <v>28</v>
      </c>
      <c r="N114" s="220" t="s">
        <v>45</v>
      </c>
      <c r="O114" s="84"/>
      <c r="P114" s="221">
        <f>O114*H114</f>
        <v>0</v>
      </c>
      <c r="Q114" s="221">
        <v>0</v>
      </c>
      <c r="R114" s="221">
        <f>Q114*H114</f>
        <v>0</v>
      </c>
      <c r="S114" s="221">
        <v>0</v>
      </c>
      <c r="T114" s="222">
        <f>S114*H114</f>
        <v>0</v>
      </c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R114" s="223" t="s">
        <v>228</v>
      </c>
      <c r="AT114" s="223" t="s">
        <v>352</v>
      </c>
      <c r="AU114" s="223" t="s">
        <v>82</v>
      </c>
      <c r="AY114" s="17" t="s">
        <v>351</v>
      </c>
      <c r="BE114" s="224">
        <f>IF(N114="základní",J114,0)</f>
        <v>0</v>
      </c>
      <c r="BF114" s="224">
        <f>IF(N114="snížená",J114,0)</f>
        <v>0</v>
      </c>
      <c r="BG114" s="224">
        <f>IF(N114="zákl. přenesená",J114,0)</f>
        <v>0</v>
      </c>
      <c r="BH114" s="224">
        <f>IF(N114="sníž. přenesená",J114,0)</f>
        <v>0</v>
      </c>
      <c r="BI114" s="224">
        <f>IF(N114="nulová",J114,0)</f>
        <v>0</v>
      </c>
      <c r="BJ114" s="17" t="s">
        <v>82</v>
      </c>
      <c r="BK114" s="224">
        <f>ROUND(I114*H114,2)</f>
        <v>0</v>
      </c>
      <c r="BL114" s="17" t="s">
        <v>228</v>
      </c>
      <c r="BM114" s="223" t="s">
        <v>4758</v>
      </c>
    </row>
    <row r="115" spans="1:65" s="2" customFormat="1" ht="16.5" customHeight="1">
      <c r="A115" s="38"/>
      <c r="B115" s="39"/>
      <c r="C115" s="212" t="s">
        <v>451</v>
      </c>
      <c r="D115" s="212" t="s">
        <v>352</v>
      </c>
      <c r="E115" s="213" t="s">
        <v>4759</v>
      </c>
      <c r="F115" s="214" t="s">
        <v>4760</v>
      </c>
      <c r="G115" s="215" t="s">
        <v>534</v>
      </c>
      <c r="H115" s="216">
        <v>1</v>
      </c>
      <c r="I115" s="217"/>
      <c r="J115" s="218">
        <f>ROUND(I115*H115,2)</f>
        <v>0</v>
      </c>
      <c r="K115" s="214" t="s">
        <v>4730</v>
      </c>
      <c r="L115" s="44"/>
      <c r="M115" s="219" t="s">
        <v>28</v>
      </c>
      <c r="N115" s="220" t="s">
        <v>45</v>
      </c>
      <c r="O115" s="84"/>
      <c r="P115" s="221">
        <f>O115*H115</f>
        <v>0</v>
      </c>
      <c r="Q115" s="221">
        <v>0</v>
      </c>
      <c r="R115" s="221">
        <f>Q115*H115</f>
        <v>0</v>
      </c>
      <c r="S115" s="221">
        <v>0</v>
      </c>
      <c r="T115" s="222">
        <f>S115*H115</f>
        <v>0</v>
      </c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R115" s="223" t="s">
        <v>228</v>
      </c>
      <c r="AT115" s="223" t="s">
        <v>352</v>
      </c>
      <c r="AU115" s="223" t="s">
        <v>82</v>
      </c>
      <c r="AY115" s="17" t="s">
        <v>351</v>
      </c>
      <c r="BE115" s="224">
        <f>IF(N115="základní",J115,0)</f>
        <v>0</v>
      </c>
      <c r="BF115" s="224">
        <f>IF(N115="snížená",J115,0)</f>
        <v>0</v>
      </c>
      <c r="BG115" s="224">
        <f>IF(N115="zákl. přenesená",J115,0)</f>
        <v>0</v>
      </c>
      <c r="BH115" s="224">
        <f>IF(N115="sníž. přenesená",J115,0)</f>
        <v>0</v>
      </c>
      <c r="BI115" s="224">
        <f>IF(N115="nulová",J115,0)</f>
        <v>0</v>
      </c>
      <c r="BJ115" s="17" t="s">
        <v>82</v>
      </c>
      <c r="BK115" s="224">
        <f>ROUND(I115*H115,2)</f>
        <v>0</v>
      </c>
      <c r="BL115" s="17" t="s">
        <v>228</v>
      </c>
      <c r="BM115" s="223" t="s">
        <v>4761</v>
      </c>
    </row>
    <row r="116" spans="1:65" s="2" customFormat="1" ht="16.5" customHeight="1">
      <c r="A116" s="38"/>
      <c r="B116" s="39"/>
      <c r="C116" s="212" t="s">
        <v>461</v>
      </c>
      <c r="D116" s="212" t="s">
        <v>352</v>
      </c>
      <c r="E116" s="213" t="s">
        <v>4762</v>
      </c>
      <c r="F116" s="214" t="s">
        <v>4763</v>
      </c>
      <c r="G116" s="215" t="s">
        <v>534</v>
      </c>
      <c r="H116" s="216">
        <v>1</v>
      </c>
      <c r="I116" s="217"/>
      <c r="J116" s="218">
        <f>ROUND(I116*H116,2)</f>
        <v>0</v>
      </c>
      <c r="K116" s="214" t="s">
        <v>4730</v>
      </c>
      <c r="L116" s="44"/>
      <c r="M116" s="219" t="s">
        <v>28</v>
      </c>
      <c r="N116" s="220" t="s">
        <v>45</v>
      </c>
      <c r="O116" s="84"/>
      <c r="P116" s="221">
        <f>O116*H116</f>
        <v>0</v>
      </c>
      <c r="Q116" s="221">
        <v>0</v>
      </c>
      <c r="R116" s="221">
        <f>Q116*H116</f>
        <v>0</v>
      </c>
      <c r="S116" s="221">
        <v>0</v>
      </c>
      <c r="T116" s="222">
        <f>S116*H116</f>
        <v>0</v>
      </c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R116" s="223" t="s">
        <v>228</v>
      </c>
      <c r="AT116" s="223" t="s">
        <v>352</v>
      </c>
      <c r="AU116" s="223" t="s">
        <v>82</v>
      </c>
      <c r="AY116" s="17" t="s">
        <v>351</v>
      </c>
      <c r="BE116" s="224">
        <f>IF(N116="základní",J116,0)</f>
        <v>0</v>
      </c>
      <c r="BF116" s="224">
        <f>IF(N116="snížená",J116,0)</f>
        <v>0</v>
      </c>
      <c r="BG116" s="224">
        <f>IF(N116="zákl. přenesená",J116,0)</f>
        <v>0</v>
      </c>
      <c r="BH116" s="224">
        <f>IF(N116="sníž. přenesená",J116,0)</f>
        <v>0</v>
      </c>
      <c r="BI116" s="224">
        <f>IF(N116="nulová",J116,0)</f>
        <v>0</v>
      </c>
      <c r="BJ116" s="17" t="s">
        <v>82</v>
      </c>
      <c r="BK116" s="224">
        <f>ROUND(I116*H116,2)</f>
        <v>0</v>
      </c>
      <c r="BL116" s="17" t="s">
        <v>228</v>
      </c>
      <c r="BM116" s="223" t="s">
        <v>4764</v>
      </c>
    </row>
    <row r="117" spans="1:65" s="2" customFormat="1" ht="16.5" customHeight="1">
      <c r="A117" s="38"/>
      <c r="B117" s="39"/>
      <c r="C117" s="212" t="s">
        <v>467</v>
      </c>
      <c r="D117" s="212" t="s">
        <v>352</v>
      </c>
      <c r="E117" s="213" t="s">
        <v>4765</v>
      </c>
      <c r="F117" s="214" t="s">
        <v>4766</v>
      </c>
      <c r="G117" s="215" t="s">
        <v>534</v>
      </c>
      <c r="H117" s="216">
        <v>2</v>
      </c>
      <c r="I117" s="217"/>
      <c r="J117" s="218">
        <f>ROUND(I117*H117,2)</f>
        <v>0</v>
      </c>
      <c r="K117" s="214" t="s">
        <v>4730</v>
      </c>
      <c r="L117" s="44"/>
      <c r="M117" s="219" t="s">
        <v>28</v>
      </c>
      <c r="N117" s="220" t="s">
        <v>45</v>
      </c>
      <c r="O117" s="84"/>
      <c r="P117" s="221">
        <f>O117*H117</f>
        <v>0</v>
      </c>
      <c r="Q117" s="221">
        <v>0</v>
      </c>
      <c r="R117" s="221">
        <f>Q117*H117</f>
        <v>0</v>
      </c>
      <c r="S117" s="221">
        <v>0</v>
      </c>
      <c r="T117" s="222">
        <f>S117*H117</f>
        <v>0</v>
      </c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R117" s="223" t="s">
        <v>228</v>
      </c>
      <c r="AT117" s="223" t="s">
        <v>352</v>
      </c>
      <c r="AU117" s="223" t="s">
        <v>82</v>
      </c>
      <c r="AY117" s="17" t="s">
        <v>351</v>
      </c>
      <c r="BE117" s="224">
        <f>IF(N117="základní",J117,0)</f>
        <v>0</v>
      </c>
      <c r="BF117" s="224">
        <f>IF(N117="snížená",J117,0)</f>
        <v>0</v>
      </c>
      <c r="BG117" s="224">
        <f>IF(N117="zákl. přenesená",J117,0)</f>
        <v>0</v>
      </c>
      <c r="BH117" s="224">
        <f>IF(N117="sníž. přenesená",J117,0)</f>
        <v>0</v>
      </c>
      <c r="BI117" s="224">
        <f>IF(N117="nulová",J117,0)</f>
        <v>0</v>
      </c>
      <c r="BJ117" s="17" t="s">
        <v>82</v>
      </c>
      <c r="BK117" s="224">
        <f>ROUND(I117*H117,2)</f>
        <v>0</v>
      </c>
      <c r="BL117" s="17" t="s">
        <v>228</v>
      </c>
      <c r="BM117" s="223" t="s">
        <v>4767</v>
      </c>
    </row>
    <row r="118" spans="1:65" s="2" customFormat="1" ht="16.5" customHeight="1">
      <c r="A118" s="38"/>
      <c r="B118" s="39"/>
      <c r="C118" s="212" t="s">
        <v>472</v>
      </c>
      <c r="D118" s="212" t="s">
        <v>352</v>
      </c>
      <c r="E118" s="213" t="s">
        <v>4768</v>
      </c>
      <c r="F118" s="214" t="s">
        <v>4769</v>
      </c>
      <c r="G118" s="215" t="s">
        <v>534</v>
      </c>
      <c r="H118" s="216">
        <v>1</v>
      </c>
      <c r="I118" s="217"/>
      <c r="J118" s="218">
        <f>ROUND(I118*H118,2)</f>
        <v>0</v>
      </c>
      <c r="K118" s="214" t="s">
        <v>4730</v>
      </c>
      <c r="L118" s="44"/>
      <c r="M118" s="219" t="s">
        <v>28</v>
      </c>
      <c r="N118" s="220" t="s">
        <v>45</v>
      </c>
      <c r="O118" s="84"/>
      <c r="P118" s="221">
        <f>O118*H118</f>
        <v>0</v>
      </c>
      <c r="Q118" s="221">
        <v>0</v>
      </c>
      <c r="R118" s="221">
        <f>Q118*H118</f>
        <v>0</v>
      </c>
      <c r="S118" s="221">
        <v>0</v>
      </c>
      <c r="T118" s="222">
        <f>S118*H118</f>
        <v>0</v>
      </c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R118" s="223" t="s">
        <v>228</v>
      </c>
      <c r="AT118" s="223" t="s">
        <v>352</v>
      </c>
      <c r="AU118" s="223" t="s">
        <v>82</v>
      </c>
      <c r="AY118" s="17" t="s">
        <v>351</v>
      </c>
      <c r="BE118" s="224">
        <f>IF(N118="základní",J118,0)</f>
        <v>0</v>
      </c>
      <c r="BF118" s="224">
        <f>IF(N118="snížená",J118,0)</f>
        <v>0</v>
      </c>
      <c r="BG118" s="224">
        <f>IF(N118="zákl. přenesená",J118,0)</f>
        <v>0</v>
      </c>
      <c r="BH118" s="224">
        <f>IF(N118="sníž. přenesená",J118,0)</f>
        <v>0</v>
      </c>
      <c r="BI118" s="224">
        <f>IF(N118="nulová",J118,0)</f>
        <v>0</v>
      </c>
      <c r="BJ118" s="17" t="s">
        <v>82</v>
      </c>
      <c r="BK118" s="224">
        <f>ROUND(I118*H118,2)</f>
        <v>0</v>
      </c>
      <c r="BL118" s="17" t="s">
        <v>228</v>
      </c>
      <c r="BM118" s="223" t="s">
        <v>4770</v>
      </c>
    </row>
    <row r="119" spans="1:63" s="11" customFormat="1" ht="25.9" customHeight="1">
      <c r="A119" s="11"/>
      <c r="B119" s="198"/>
      <c r="C119" s="199"/>
      <c r="D119" s="200" t="s">
        <v>73</v>
      </c>
      <c r="E119" s="201" t="s">
        <v>4771</v>
      </c>
      <c r="F119" s="201" t="s">
        <v>4549</v>
      </c>
      <c r="G119" s="199"/>
      <c r="H119" s="199"/>
      <c r="I119" s="202"/>
      <c r="J119" s="203">
        <f>BK119</f>
        <v>0</v>
      </c>
      <c r="K119" s="199"/>
      <c r="L119" s="204"/>
      <c r="M119" s="205"/>
      <c r="N119" s="206"/>
      <c r="O119" s="206"/>
      <c r="P119" s="207">
        <f>SUM(P120:P123)</f>
        <v>0</v>
      </c>
      <c r="Q119" s="206"/>
      <c r="R119" s="207">
        <f>SUM(R120:R123)</f>
        <v>0</v>
      </c>
      <c r="S119" s="206"/>
      <c r="T119" s="208">
        <f>SUM(T120:T123)</f>
        <v>0</v>
      </c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R119" s="209" t="s">
        <v>228</v>
      </c>
      <c r="AT119" s="210" t="s">
        <v>73</v>
      </c>
      <c r="AU119" s="210" t="s">
        <v>74</v>
      </c>
      <c r="AY119" s="209" t="s">
        <v>351</v>
      </c>
      <c r="BK119" s="211">
        <f>SUM(BK120:BK123)</f>
        <v>0</v>
      </c>
    </row>
    <row r="120" spans="1:65" s="2" customFormat="1" ht="21.75" customHeight="1">
      <c r="A120" s="38"/>
      <c r="B120" s="39"/>
      <c r="C120" s="247" t="s">
        <v>477</v>
      </c>
      <c r="D120" s="247" t="s">
        <v>612</v>
      </c>
      <c r="E120" s="248" t="s">
        <v>4772</v>
      </c>
      <c r="F120" s="249" t="s">
        <v>4773</v>
      </c>
      <c r="G120" s="250" t="s">
        <v>534</v>
      </c>
      <c r="H120" s="251">
        <v>1</v>
      </c>
      <c r="I120" s="252"/>
      <c r="J120" s="253">
        <f>ROUND(I120*H120,2)</f>
        <v>0</v>
      </c>
      <c r="K120" s="249" t="s">
        <v>28</v>
      </c>
      <c r="L120" s="254"/>
      <c r="M120" s="255" t="s">
        <v>28</v>
      </c>
      <c r="N120" s="256" t="s">
        <v>45</v>
      </c>
      <c r="O120" s="84"/>
      <c r="P120" s="221">
        <f>O120*H120</f>
        <v>0</v>
      </c>
      <c r="Q120" s="221">
        <v>0</v>
      </c>
      <c r="R120" s="221">
        <f>Q120*H120</f>
        <v>0</v>
      </c>
      <c r="S120" s="221">
        <v>0</v>
      </c>
      <c r="T120" s="222">
        <f>S120*H120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R120" s="223" t="s">
        <v>405</v>
      </c>
      <c r="AT120" s="223" t="s">
        <v>612</v>
      </c>
      <c r="AU120" s="223" t="s">
        <v>82</v>
      </c>
      <c r="AY120" s="17" t="s">
        <v>351</v>
      </c>
      <c r="BE120" s="224">
        <f>IF(N120="základní",J120,0)</f>
        <v>0</v>
      </c>
      <c r="BF120" s="224">
        <f>IF(N120="snížená",J120,0)</f>
        <v>0</v>
      </c>
      <c r="BG120" s="224">
        <f>IF(N120="zákl. přenesená",J120,0)</f>
        <v>0</v>
      </c>
      <c r="BH120" s="224">
        <f>IF(N120="sníž. přenesená",J120,0)</f>
        <v>0</v>
      </c>
      <c r="BI120" s="224">
        <f>IF(N120="nulová",J120,0)</f>
        <v>0</v>
      </c>
      <c r="BJ120" s="17" t="s">
        <v>82</v>
      </c>
      <c r="BK120" s="224">
        <f>ROUND(I120*H120,2)</f>
        <v>0</v>
      </c>
      <c r="BL120" s="17" t="s">
        <v>228</v>
      </c>
      <c r="BM120" s="223" t="s">
        <v>4774</v>
      </c>
    </row>
    <row r="121" spans="1:65" s="2" customFormat="1" ht="21.75" customHeight="1">
      <c r="A121" s="38"/>
      <c r="B121" s="39"/>
      <c r="C121" s="247" t="s">
        <v>7</v>
      </c>
      <c r="D121" s="247" t="s">
        <v>612</v>
      </c>
      <c r="E121" s="248" t="s">
        <v>4775</v>
      </c>
      <c r="F121" s="249" t="s">
        <v>4776</v>
      </c>
      <c r="G121" s="250" t="s">
        <v>534</v>
      </c>
      <c r="H121" s="251">
        <v>1</v>
      </c>
      <c r="I121" s="252"/>
      <c r="J121" s="253">
        <f>ROUND(I121*H121,2)</f>
        <v>0</v>
      </c>
      <c r="K121" s="249" t="s">
        <v>28</v>
      </c>
      <c r="L121" s="254"/>
      <c r="M121" s="255" t="s">
        <v>28</v>
      </c>
      <c r="N121" s="256" t="s">
        <v>45</v>
      </c>
      <c r="O121" s="84"/>
      <c r="P121" s="221">
        <f>O121*H121</f>
        <v>0</v>
      </c>
      <c r="Q121" s="221">
        <v>0</v>
      </c>
      <c r="R121" s="221">
        <f>Q121*H121</f>
        <v>0</v>
      </c>
      <c r="S121" s="221">
        <v>0</v>
      </c>
      <c r="T121" s="222">
        <f>S121*H121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R121" s="223" t="s">
        <v>405</v>
      </c>
      <c r="AT121" s="223" t="s">
        <v>612</v>
      </c>
      <c r="AU121" s="223" t="s">
        <v>82</v>
      </c>
      <c r="AY121" s="17" t="s">
        <v>351</v>
      </c>
      <c r="BE121" s="224">
        <f>IF(N121="základní",J121,0)</f>
        <v>0</v>
      </c>
      <c r="BF121" s="224">
        <f>IF(N121="snížená",J121,0)</f>
        <v>0</v>
      </c>
      <c r="BG121" s="224">
        <f>IF(N121="zákl. přenesená",J121,0)</f>
        <v>0</v>
      </c>
      <c r="BH121" s="224">
        <f>IF(N121="sníž. přenesená",J121,0)</f>
        <v>0</v>
      </c>
      <c r="BI121" s="224">
        <f>IF(N121="nulová",J121,0)</f>
        <v>0</v>
      </c>
      <c r="BJ121" s="17" t="s">
        <v>82</v>
      </c>
      <c r="BK121" s="224">
        <f>ROUND(I121*H121,2)</f>
        <v>0</v>
      </c>
      <c r="BL121" s="17" t="s">
        <v>228</v>
      </c>
      <c r="BM121" s="223" t="s">
        <v>4777</v>
      </c>
    </row>
    <row r="122" spans="1:65" s="2" customFormat="1" ht="16.5" customHeight="1">
      <c r="A122" s="38"/>
      <c r="B122" s="39"/>
      <c r="C122" s="247" t="s">
        <v>501</v>
      </c>
      <c r="D122" s="247" t="s">
        <v>612</v>
      </c>
      <c r="E122" s="248" t="s">
        <v>4778</v>
      </c>
      <c r="F122" s="249" t="s">
        <v>4779</v>
      </c>
      <c r="G122" s="250" t="s">
        <v>534</v>
      </c>
      <c r="H122" s="251">
        <v>1</v>
      </c>
      <c r="I122" s="252"/>
      <c r="J122" s="253">
        <f>ROUND(I122*H122,2)</f>
        <v>0</v>
      </c>
      <c r="K122" s="249" t="s">
        <v>28</v>
      </c>
      <c r="L122" s="254"/>
      <c r="M122" s="255" t="s">
        <v>28</v>
      </c>
      <c r="N122" s="256" t="s">
        <v>45</v>
      </c>
      <c r="O122" s="84"/>
      <c r="P122" s="221">
        <f>O122*H122</f>
        <v>0</v>
      </c>
      <c r="Q122" s="221">
        <v>0</v>
      </c>
      <c r="R122" s="221">
        <f>Q122*H122</f>
        <v>0</v>
      </c>
      <c r="S122" s="221">
        <v>0</v>
      </c>
      <c r="T122" s="222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23" t="s">
        <v>405</v>
      </c>
      <c r="AT122" s="223" t="s">
        <v>612</v>
      </c>
      <c r="AU122" s="223" t="s">
        <v>82</v>
      </c>
      <c r="AY122" s="17" t="s">
        <v>351</v>
      </c>
      <c r="BE122" s="224">
        <f>IF(N122="základní",J122,0)</f>
        <v>0</v>
      </c>
      <c r="BF122" s="224">
        <f>IF(N122="snížená",J122,0)</f>
        <v>0</v>
      </c>
      <c r="BG122" s="224">
        <f>IF(N122="zákl. přenesená",J122,0)</f>
        <v>0</v>
      </c>
      <c r="BH122" s="224">
        <f>IF(N122="sníž. přenesená",J122,0)</f>
        <v>0</v>
      </c>
      <c r="BI122" s="224">
        <f>IF(N122="nulová",J122,0)</f>
        <v>0</v>
      </c>
      <c r="BJ122" s="17" t="s">
        <v>82</v>
      </c>
      <c r="BK122" s="224">
        <f>ROUND(I122*H122,2)</f>
        <v>0</v>
      </c>
      <c r="BL122" s="17" t="s">
        <v>228</v>
      </c>
      <c r="BM122" s="223" t="s">
        <v>4780</v>
      </c>
    </row>
    <row r="123" spans="1:65" s="2" customFormat="1" ht="21.75" customHeight="1">
      <c r="A123" s="38"/>
      <c r="B123" s="39"/>
      <c r="C123" s="247" t="s">
        <v>507</v>
      </c>
      <c r="D123" s="247" t="s">
        <v>612</v>
      </c>
      <c r="E123" s="248" t="s">
        <v>4781</v>
      </c>
      <c r="F123" s="249" t="s">
        <v>4782</v>
      </c>
      <c r="G123" s="250" t="s">
        <v>534</v>
      </c>
      <c r="H123" s="251">
        <v>1</v>
      </c>
      <c r="I123" s="252"/>
      <c r="J123" s="253">
        <f>ROUND(I123*H123,2)</f>
        <v>0</v>
      </c>
      <c r="K123" s="249" t="s">
        <v>28</v>
      </c>
      <c r="L123" s="254"/>
      <c r="M123" s="255" t="s">
        <v>28</v>
      </c>
      <c r="N123" s="256" t="s">
        <v>45</v>
      </c>
      <c r="O123" s="84"/>
      <c r="P123" s="221">
        <f>O123*H123</f>
        <v>0</v>
      </c>
      <c r="Q123" s="221">
        <v>0</v>
      </c>
      <c r="R123" s="221">
        <f>Q123*H123</f>
        <v>0</v>
      </c>
      <c r="S123" s="221">
        <v>0</v>
      </c>
      <c r="T123" s="222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23" t="s">
        <v>405</v>
      </c>
      <c r="AT123" s="223" t="s">
        <v>612</v>
      </c>
      <c r="AU123" s="223" t="s">
        <v>82</v>
      </c>
      <c r="AY123" s="17" t="s">
        <v>351</v>
      </c>
      <c r="BE123" s="224">
        <f>IF(N123="základní",J123,0)</f>
        <v>0</v>
      </c>
      <c r="BF123" s="224">
        <f>IF(N123="snížená",J123,0)</f>
        <v>0</v>
      </c>
      <c r="BG123" s="224">
        <f>IF(N123="zákl. přenesená",J123,0)</f>
        <v>0</v>
      </c>
      <c r="BH123" s="224">
        <f>IF(N123="sníž. přenesená",J123,0)</f>
        <v>0</v>
      </c>
      <c r="BI123" s="224">
        <f>IF(N123="nulová",J123,0)</f>
        <v>0</v>
      </c>
      <c r="BJ123" s="17" t="s">
        <v>82</v>
      </c>
      <c r="BK123" s="224">
        <f>ROUND(I123*H123,2)</f>
        <v>0</v>
      </c>
      <c r="BL123" s="17" t="s">
        <v>228</v>
      </c>
      <c r="BM123" s="223" t="s">
        <v>4783</v>
      </c>
    </row>
    <row r="124" spans="1:63" s="11" customFormat="1" ht="25.9" customHeight="1">
      <c r="A124" s="11"/>
      <c r="B124" s="198"/>
      <c r="C124" s="199"/>
      <c r="D124" s="200" t="s">
        <v>73</v>
      </c>
      <c r="E124" s="201" t="s">
        <v>4576</v>
      </c>
      <c r="F124" s="201" t="s">
        <v>4714</v>
      </c>
      <c r="G124" s="199"/>
      <c r="H124" s="199"/>
      <c r="I124" s="202"/>
      <c r="J124" s="203">
        <f>BK124</f>
        <v>0</v>
      </c>
      <c r="K124" s="199"/>
      <c r="L124" s="204"/>
      <c r="M124" s="205"/>
      <c r="N124" s="206"/>
      <c r="O124" s="206"/>
      <c r="P124" s="207">
        <f>SUM(P125:P131)</f>
        <v>0</v>
      </c>
      <c r="Q124" s="206"/>
      <c r="R124" s="207">
        <f>SUM(R125:R131)</f>
        <v>0.00018</v>
      </c>
      <c r="S124" s="206"/>
      <c r="T124" s="208">
        <f>SUM(T125:T131)</f>
        <v>0</v>
      </c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R124" s="209" t="s">
        <v>228</v>
      </c>
      <c r="AT124" s="210" t="s">
        <v>73</v>
      </c>
      <c r="AU124" s="210" t="s">
        <v>74</v>
      </c>
      <c r="AY124" s="209" t="s">
        <v>351</v>
      </c>
      <c r="BK124" s="211">
        <f>SUM(BK125:BK131)</f>
        <v>0</v>
      </c>
    </row>
    <row r="125" spans="1:65" s="2" customFormat="1" ht="16.5" customHeight="1">
      <c r="A125" s="38"/>
      <c r="B125" s="39"/>
      <c r="C125" s="247" t="s">
        <v>513</v>
      </c>
      <c r="D125" s="247" t="s">
        <v>612</v>
      </c>
      <c r="E125" s="248" t="s">
        <v>4577</v>
      </c>
      <c r="F125" s="249" t="s">
        <v>4784</v>
      </c>
      <c r="G125" s="250" t="s">
        <v>534</v>
      </c>
      <c r="H125" s="251">
        <v>1</v>
      </c>
      <c r="I125" s="252"/>
      <c r="J125" s="253">
        <f>ROUND(I125*H125,2)</f>
        <v>0</v>
      </c>
      <c r="K125" s="249" t="s">
        <v>28</v>
      </c>
      <c r="L125" s="254"/>
      <c r="M125" s="255" t="s">
        <v>28</v>
      </c>
      <c r="N125" s="256" t="s">
        <v>45</v>
      </c>
      <c r="O125" s="84"/>
      <c r="P125" s="221">
        <f>O125*H125</f>
        <v>0</v>
      </c>
      <c r="Q125" s="221">
        <v>0</v>
      </c>
      <c r="R125" s="221">
        <f>Q125*H125</f>
        <v>0</v>
      </c>
      <c r="S125" s="221">
        <v>0</v>
      </c>
      <c r="T125" s="222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23" t="s">
        <v>405</v>
      </c>
      <c r="AT125" s="223" t="s">
        <v>612</v>
      </c>
      <c r="AU125" s="223" t="s">
        <v>82</v>
      </c>
      <c r="AY125" s="17" t="s">
        <v>351</v>
      </c>
      <c r="BE125" s="224">
        <f>IF(N125="základní",J125,0)</f>
        <v>0</v>
      </c>
      <c r="BF125" s="224">
        <f>IF(N125="snížená",J125,0)</f>
        <v>0</v>
      </c>
      <c r="BG125" s="224">
        <f>IF(N125="zákl. přenesená",J125,0)</f>
        <v>0</v>
      </c>
      <c r="BH125" s="224">
        <f>IF(N125="sníž. přenesená",J125,0)</f>
        <v>0</v>
      </c>
      <c r="BI125" s="224">
        <f>IF(N125="nulová",J125,0)</f>
        <v>0</v>
      </c>
      <c r="BJ125" s="17" t="s">
        <v>82</v>
      </c>
      <c r="BK125" s="224">
        <f>ROUND(I125*H125,2)</f>
        <v>0</v>
      </c>
      <c r="BL125" s="17" t="s">
        <v>228</v>
      </c>
      <c r="BM125" s="223" t="s">
        <v>4785</v>
      </c>
    </row>
    <row r="126" spans="1:65" s="2" customFormat="1" ht="16.5" customHeight="1">
      <c r="A126" s="38"/>
      <c r="B126" s="39"/>
      <c r="C126" s="247" t="s">
        <v>519</v>
      </c>
      <c r="D126" s="247" t="s">
        <v>612</v>
      </c>
      <c r="E126" s="248" t="s">
        <v>4580</v>
      </c>
      <c r="F126" s="249" t="s">
        <v>4786</v>
      </c>
      <c r="G126" s="250" t="s">
        <v>534</v>
      </c>
      <c r="H126" s="251">
        <v>1</v>
      </c>
      <c r="I126" s="252"/>
      <c r="J126" s="253">
        <f>ROUND(I126*H126,2)</f>
        <v>0</v>
      </c>
      <c r="K126" s="249" t="s">
        <v>28</v>
      </c>
      <c r="L126" s="254"/>
      <c r="M126" s="255" t="s">
        <v>28</v>
      </c>
      <c r="N126" s="256" t="s">
        <v>45</v>
      </c>
      <c r="O126" s="84"/>
      <c r="P126" s="221">
        <f>O126*H126</f>
        <v>0</v>
      </c>
      <c r="Q126" s="221">
        <v>0</v>
      </c>
      <c r="R126" s="221">
        <f>Q126*H126</f>
        <v>0</v>
      </c>
      <c r="S126" s="221">
        <v>0</v>
      </c>
      <c r="T126" s="222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23" t="s">
        <v>405</v>
      </c>
      <c r="AT126" s="223" t="s">
        <v>612</v>
      </c>
      <c r="AU126" s="223" t="s">
        <v>82</v>
      </c>
      <c r="AY126" s="17" t="s">
        <v>351</v>
      </c>
      <c r="BE126" s="224">
        <f>IF(N126="základní",J126,0)</f>
        <v>0</v>
      </c>
      <c r="BF126" s="224">
        <f>IF(N126="snížená",J126,0)</f>
        <v>0</v>
      </c>
      <c r="BG126" s="224">
        <f>IF(N126="zákl. přenesená",J126,0)</f>
        <v>0</v>
      </c>
      <c r="BH126" s="224">
        <f>IF(N126="sníž. přenesená",J126,0)</f>
        <v>0</v>
      </c>
      <c r="BI126" s="224">
        <f>IF(N126="nulová",J126,0)</f>
        <v>0</v>
      </c>
      <c r="BJ126" s="17" t="s">
        <v>82</v>
      </c>
      <c r="BK126" s="224">
        <f>ROUND(I126*H126,2)</f>
        <v>0</v>
      </c>
      <c r="BL126" s="17" t="s">
        <v>228</v>
      </c>
      <c r="BM126" s="223" t="s">
        <v>4787</v>
      </c>
    </row>
    <row r="127" spans="1:65" s="2" customFormat="1" ht="16.5" customHeight="1">
      <c r="A127" s="38"/>
      <c r="B127" s="39"/>
      <c r="C127" s="247" t="s">
        <v>525</v>
      </c>
      <c r="D127" s="247" t="s">
        <v>612</v>
      </c>
      <c r="E127" s="248" t="s">
        <v>4583</v>
      </c>
      <c r="F127" s="249" t="s">
        <v>4788</v>
      </c>
      <c r="G127" s="250" t="s">
        <v>534</v>
      </c>
      <c r="H127" s="251">
        <v>1</v>
      </c>
      <c r="I127" s="252"/>
      <c r="J127" s="253">
        <f>ROUND(I127*H127,2)</f>
        <v>0</v>
      </c>
      <c r="K127" s="249" t="s">
        <v>28</v>
      </c>
      <c r="L127" s="254"/>
      <c r="M127" s="255" t="s">
        <v>28</v>
      </c>
      <c r="N127" s="256" t="s">
        <v>45</v>
      </c>
      <c r="O127" s="84"/>
      <c r="P127" s="221">
        <f>O127*H127</f>
        <v>0</v>
      </c>
      <c r="Q127" s="221">
        <v>0</v>
      </c>
      <c r="R127" s="221">
        <f>Q127*H127</f>
        <v>0</v>
      </c>
      <c r="S127" s="221">
        <v>0</v>
      </c>
      <c r="T127" s="222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23" t="s">
        <v>405</v>
      </c>
      <c r="AT127" s="223" t="s">
        <v>612</v>
      </c>
      <c r="AU127" s="223" t="s">
        <v>82</v>
      </c>
      <c r="AY127" s="17" t="s">
        <v>351</v>
      </c>
      <c r="BE127" s="224">
        <f>IF(N127="základní",J127,0)</f>
        <v>0</v>
      </c>
      <c r="BF127" s="224">
        <f>IF(N127="snížená",J127,0)</f>
        <v>0</v>
      </c>
      <c r="BG127" s="224">
        <f>IF(N127="zákl. přenesená",J127,0)</f>
        <v>0</v>
      </c>
      <c r="BH127" s="224">
        <f>IF(N127="sníž. přenesená",J127,0)</f>
        <v>0</v>
      </c>
      <c r="BI127" s="224">
        <f>IF(N127="nulová",J127,0)</f>
        <v>0</v>
      </c>
      <c r="BJ127" s="17" t="s">
        <v>82</v>
      </c>
      <c r="BK127" s="224">
        <f>ROUND(I127*H127,2)</f>
        <v>0</v>
      </c>
      <c r="BL127" s="17" t="s">
        <v>228</v>
      </c>
      <c r="BM127" s="223" t="s">
        <v>4789</v>
      </c>
    </row>
    <row r="128" spans="1:65" s="2" customFormat="1" ht="16.5" customHeight="1">
      <c r="A128" s="38"/>
      <c r="B128" s="39"/>
      <c r="C128" s="247" t="s">
        <v>531</v>
      </c>
      <c r="D128" s="247" t="s">
        <v>612</v>
      </c>
      <c r="E128" s="248" t="s">
        <v>4586</v>
      </c>
      <c r="F128" s="249" t="s">
        <v>4790</v>
      </c>
      <c r="G128" s="250" t="s">
        <v>534</v>
      </c>
      <c r="H128" s="251">
        <v>1</v>
      </c>
      <c r="I128" s="252"/>
      <c r="J128" s="253">
        <f>ROUND(I128*H128,2)</f>
        <v>0</v>
      </c>
      <c r="K128" s="249" t="s">
        <v>28</v>
      </c>
      <c r="L128" s="254"/>
      <c r="M128" s="255" t="s">
        <v>28</v>
      </c>
      <c r="N128" s="256" t="s">
        <v>45</v>
      </c>
      <c r="O128" s="84"/>
      <c r="P128" s="221">
        <f>O128*H128</f>
        <v>0</v>
      </c>
      <c r="Q128" s="221">
        <v>0</v>
      </c>
      <c r="R128" s="221">
        <f>Q128*H128</f>
        <v>0</v>
      </c>
      <c r="S128" s="221">
        <v>0</v>
      </c>
      <c r="T128" s="222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23" t="s">
        <v>405</v>
      </c>
      <c r="AT128" s="223" t="s">
        <v>612</v>
      </c>
      <c r="AU128" s="223" t="s">
        <v>82</v>
      </c>
      <c r="AY128" s="17" t="s">
        <v>351</v>
      </c>
      <c r="BE128" s="224">
        <f>IF(N128="základní",J128,0)</f>
        <v>0</v>
      </c>
      <c r="BF128" s="224">
        <f>IF(N128="snížená",J128,0)</f>
        <v>0</v>
      </c>
      <c r="BG128" s="224">
        <f>IF(N128="zákl. přenesená",J128,0)</f>
        <v>0</v>
      </c>
      <c r="BH128" s="224">
        <f>IF(N128="sníž. přenesená",J128,0)</f>
        <v>0</v>
      </c>
      <c r="BI128" s="224">
        <f>IF(N128="nulová",J128,0)</f>
        <v>0</v>
      </c>
      <c r="BJ128" s="17" t="s">
        <v>82</v>
      </c>
      <c r="BK128" s="224">
        <f>ROUND(I128*H128,2)</f>
        <v>0</v>
      </c>
      <c r="BL128" s="17" t="s">
        <v>228</v>
      </c>
      <c r="BM128" s="223" t="s">
        <v>4791</v>
      </c>
    </row>
    <row r="129" spans="1:65" s="2" customFormat="1" ht="21.75" customHeight="1">
      <c r="A129" s="38"/>
      <c r="B129" s="39"/>
      <c r="C129" s="247" t="s">
        <v>537</v>
      </c>
      <c r="D129" s="247" t="s">
        <v>612</v>
      </c>
      <c r="E129" s="248" t="s">
        <v>4589</v>
      </c>
      <c r="F129" s="249" t="s">
        <v>4792</v>
      </c>
      <c r="G129" s="250" t="s">
        <v>534</v>
      </c>
      <c r="H129" s="251">
        <v>1</v>
      </c>
      <c r="I129" s="252"/>
      <c r="J129" s="253">
        <f>ROUND(I129*H129,2)</f>
        <v>0</v>
      </c>
      <c r="K129" s="249" t="s">
        <v>28</v>
      </c>
      <c r="L129" s="254"/>
      <c r="M129" s="255" t="s">
        <v>28</v>
      </c>
      <c r="N129" s="256" t="s">
        <v>45</v>
      </c>
      <c r="O129" s="84"/>
      <c r="P129" s="221">
        <f>O129*H129</f>
        <v>0</v>
      </c>
      <c r="Q129" s="221">
        <v>0</v>
      </c>
      <c r="R129" s="221">
        <f>Q129*H129</f>
        <v>0</v>
      </c>
      <c r="S129" s="221">
        <v>0</v>
      </c>
      <c r="T129" s="222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23" t="s">
        <v>405</v>
      </c>
      <c r="AT129" s="223" t="s">
        <v>612</v>
      </c>
      <c r="AU129" s="223" t="s">
        <v>82</v>
      </c>
      <c r="AY129" s="17" t="s">
        <v>351</v>
      </c>
      <c r="BE129" s="224">
        <f>IF(N129="základní",J129,0)</f>
        <v>0</v>
      </c>
      <c r="BF129" s="224">
        <f>IF(N129="snížená",J129,0)</f>
        <v>0</v>
      </c>
      <c r="BG129" s="224">
        <f>IF(N129="zákl. přenesená",J129,0)</f>
        <v>0</v>
      </c>
      <c r="BH129" s="224">
        <f>IF(N129="sníž. přenesená",J129,0)</f>
        <v>0</v>
      </c>
      <c r="BI129" s="224">
        <f>IF(N129="nulová",J129,0)</f>
        <v>0</v>
      </c>
      <c r="BJ129" s="17" t="s">
        <v>82</v>
      </c>
      <c r="BK129" s="224">
        <f>ROUND(I129*H129,2)</f>
        <v>0</v>
      </c>
      <c r="BL129" s="17" t="s">
        <v>228</v>
      </c>
      <c r="BM129" s="223" t="s">
        <v>4793</v>
      </c>
    </row>
    <row r="130" spans="1:65" s="2" customFormat="1" ht="16.5" customHeight="1">
      <c r="A130" s="38"/>
      <c r="B130" s="39"/>
      <c r="C130" s="247" t="s">
        <v>547</v>
      </c>
      <c r="D130" s="247" t="s">
        <v>612</v>
      </c>
      <c r="E130" s="248" t="s">
        <v>4794</v>
      </c>
      <c r="F130" s="249" t="s">
        <v>4795</v>
      </c>
      <c r="G130" s="250" t="s">
        <v>534</v>
      </c>
      <c r="H130" s="251">
        <v>3</v>
      </c>
      <c r="I130" s="252"/>
      <c r="J130" s="253">
        <f>ROUND(I130*H130,2)</f>
        <v>0</v>
      </c>
      <c r="K130" s="249" t="s">
        <v>4730</v>
      </c>
      <c r="L130" s="254"/>
      <c r="M130" s="255" t="s">
        <v>28</v>
      </c>
      <c r="N130" s="256" t="s">
        <v>45</v>
      </c>
      <c r="O130" s="84"/>
      <c r="P130" s="221">
        <f>O130*H130</f>
        <v>0</v>
      </c>
      <c r="Q130" s="221">
        <v>6E-05</v>
      </c>
      <c r="R130" s="221">
        <f>Q130*H130</f>
        <v>0.00018</v>
      </c>
      <c r="S130" s="221">
        <v>0</v>
      </c>
      <c r="T130" s="222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23" t="s">
        <v>405</v>
      </c>
      <c r="AT130" s="223" t="s">
        <v>612</v>
      </c>
      <c r="AU130" s="223" t="s">
        <v>82</v>
      </c>
      <c r="AY130" s="17" t="s">
        <v>351</v>
      </c>
      <c r="BE130" s="224">
        <f>IF(N130="základní",J130,0)</f>
        <v>0</v>
      </c>
      <c r="BF130" s="224">
        <f>IF(N130="snížená",J130,0)</f>
        <v>0</v>
      </c>
      <c r="BG130" s="224">
        <f>IF(N130="zákl. přenesená",J130,0)</f>
        <v>0</v>
      </c>
      <c r="BH130" s="224">
        <f>IF(N130="sníž. přenesená",J130,0)</f>
        <v>0</v>
      </c>
      <c r="BI130" s="224">
        <f>IF(N130="nulová",J130,0)</f>
        <v>0</v>
      </c>
      <c r="BJ130" s="17" t="s">
        <v>82</v>
      </c>
      <c r="BK130" s="224">
        <f>ROUND(I130*H130,2)</f>
        <v>0</v>
      </c>
      <c r="BL130" s="17" t="s">
        <v>228</v>
      </c>
      <c r="BM130" s="223" t="s">
        <v>4796</v>
      </c>
    </row>
    <row r="131" spans="1:65" s="2" customFormat="1" ht="16.5" customHeight="1">
      <c r="A131" s="38"/>
      <c r="B131" s="39"/>
      <c r="C131" s="247" t="s">
        <v>557</v>
      </c>
      <c r="D131" s="247" t="s">
        <v>612</v>
      </c>
      <c r="E131" s="248" t="s">
        <v>4797</v>
      </c>
      <c r="F131" s="249" t="s">
        <v>4798</v>
      </c>
      <c r="G131" s="250" t="s">
        <v>534</v>
      </c>
      <c r="H131" s="251">
        <v>2</v>
      </c>
      <c r="I131" s="252"/>
      <c r="J131" s="253">
        <f>ROUND(I131*H131,2)</f>
        <v>0</v>
      </c>
      <c r="K131" s="249" t="s">
        <v>28</v>
      </c>
      <c r="L131" s="254"/>
      <c r="M131" s="255" t="s">
        <v>28</v>
      </c>
      <c r="N131" s="256" t="s">
        <v>45</v>
      </c>
      <c r="O131" s="84"/>
      <c r="P131" s="221">
        <f>O131*H131</f>
        <v>0</v>
      </c>
      <c r="Q131" s="221">
        <v>0</v>
      </c>
      <c r="R131" s="221">
        <f>Q131*H131</f>
        <v>0</v>
      </c>
      <c r="S131" s="221">
        <v>0</v>
      </c>
      <c r="T131" s="222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23" t="s">
        <v>405</v>
      </c>
      <c r="AT131" s="223" t="s">
        <v>612</v>
      </c>
      <c r="AU131" s="223" t="s">
        <v>82</v>
      </c>
      <c r="AY131" s="17" t="s">
        <v>351</v>
      </c>
      <c r="BE131" s="224">
        <f>IF(N131="základní",J131,0)</f>
        <v>0</v>
      </c>
      <c r="BF131" s="224">
        <f>IF(N131="snížená",J131,0)</f>
        <v>0</v>
      </c>
      <c r="BG131" s="224">
        <f>IF(N131="zákl. přenesená",J131,0)</f>
        <v>0</v>
      </c>
      <c r="BH131" s="224">
        <f>IF(N131="sníž. přenesená",J131,0)</f>
        <v>0</v>
      </c>
      <c r="BI131" s="224">
        <f>IF(N131="nulová",J131,0)</f>
        <v>0</v>
      </c>
      <c r="BJ131" s="17" t="s">
        <v>82</v>
      </c>
      <c r="BK131" s="224">
        <f>ROUND(I131*H131,2)</f>
        <v>0</v>
      </c>
      <c r="BL131" s="17" t="s">
        <v>228</v>
      </c>
      <c r="BM131" s="223" t="s">
        <v>4799</v>
      </c>
    </row>
    <row r="132" spans="1:63" s="11" customFormat="1" ht="25.9" customHeight="1">
      <c r="A132" s="11"/>
      <c r="B132" s="198"/>
      <c r="C132" s="199"/>
      <c r="D132" s="200" t="s">
        <v>73</v>
      </c>
      <c r="E132" s="201" t="s">
        <v>4592</v>
      </c>
      <c r="F132" s="201" t="s">
        <v>4732</v>
      </c>
      <c r="G132" s="199"/>
      <c r="H132" s="199"/>
      <c r="I132" s="202"/>
      <c r="J132" s="203">
        <f>BK132</f>
        <v>0</v>
      </c>
      <c r="K132" s="199"/>
      <c r="L132" s="204"/>
      <c r="M132" s="205"/>
      <c r="N132" s="206"/>
      <c r="O132" s="206"/>
      <c r="P132" s="207">
        <f>SUM(P133:P135)</f>
        <v>0</v>
      </c>
      <c r="Q132" s="206"/>
      <c r="R132" s="207">
        <f>SUM(R133:R135)</f>
        <v>0.00078</v>
      </c>
      <c r="S132" s="206"/>
      <c r="T132" s="208">
        <f>SUM(T133:T135)</f>
        <v>0</v>
      </c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R132" s="209" t="s">
        <v>228</v>
      </c>
      <c r="AT132" s="210" t="s">
        <v>73</v>
      </c>
      <c r="AU132" s="210" t="s">
        <v>74</v>
      </c>
      <c r="AY132" s="209" t="s">
        <v>351</v>
      </c>
      <c r="BK132" s="211">
        <f>SUM(BK133:BK135)</f>
        <v>0</v>
      </c>
    </row>
    <row r="133" spans="1:65" s="2" customFormat="1" ht="16.5" customHeight="1">
      <c r="A133" s="38"/>
      <c r="B133" s="39"/>
      <c r="C133" s="247" t="s">
        <v>562</v>
      </c>
      <c r="D133" s="247" t="s">
        <v>612</v>
      </c>
      <c r="E133" s="248" t="s">
        <v>4593</v>
      </c>
      <c r="F133" s="249" t="s">
        <v>4800</v>
      </c>
      <c r="G133" s="250" t="s">
        <v>612</v>
      </c>
      <c r="H133" s="251">
        <v>100</v>
      </c>
      <c r="I133" s="252"/>
      <c r="J133" s="253">
        <f>ROUND(I133*H133,2)</f>
        <v>0</v>
      </c>
      <c r="K133" s="249" t="s">
        <v>28</v>
      </c>
      <c r="L133" s="254"/>
      <c r="M133" s="255" t="s">
        <v>28</v>
      </c>
      <c r="N133" s="256" t="s">
        <v>45</v>
      </c>
      <c r="O133" s="84"/>
      <c r="P133" s="221">
        <f>O133*H133</f>
        <v>0</v>
      </c>
      <c r="Q133" s="221">
        <v>0</v>
      </c>
      <c r="R133" s="221">
        <f>Q133*H133</f>
        <v>0</v>
      </c>
      <c r="S133" s="221">
        <v>0</v>
      </c>
      <c r="T133" s="222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23" t="s">
        <v>405</v>
      </c>
      <c r="AT133" s="223" t="s">
        <v>612</v>
      </c>
      <c r="AU133" s="223" t="s">
        <v>82</v>
      </c>
      <c r="AY133" s="17" t="s">
        <v>351</v>
      </c>
      <c r="BE133" s="224">
        <f>IF(N133="základní",J133,0)</f>
        <v>0</v>
      </c>
      <c r="BF133" s="224">
        <f>IF(N133="snížená",J133,0)</f>
        <v>0</v>
      </c>
      <c r="BG133" s="224">
        <f>IF(N133="zákl. přenesená",J133,0)</f>
        <v>0</v>
      </c>
      <c r="BH133" s="224">
        <f>IF(N133="sníž. přenesená",J133,0)</f>
        <v>0</v>
      </c>
      <c r="BI133" s="224">
        <f>IF(N133="nulová",J133,0)</f>
        <v>0</v>
      </c>
      <c r="BJ133" s="17" t="s">
        <v>82</v>
      </c>
      <c r="BK133" s="224">
        <f>ROUND(I133*H133,2)</f>
        <v>0</v>
      </c>
      <c r="BL133" s="17" t="s">
        <v>228</v>
      </c>
      <c r="BM133" s="223" t="s">
        <v>4801</v>
      </c>
    </row>
    <row r="134" spans="1:65" s="2" customFormat="1" ht="16.5" customHeight="1">
      <c r="A134" s="38"/>
      <c r="B134" s="39"/>
      <c r="C134" s="247" t="s">
        <v>567</v>
      </c>
      <c r="D134" s="247" t="s">
        <v>612</v>
      </c>
      <c r="E134" s="248" t="s">
        <v>4739</v>
      </c>
      <c r="F134" s="249" t="s">
        <v>4740</v>
      </c>
      <c r="G134" s="250" t="s">
        <v>612</v>
      </c>
      <c r="H134" s="251">
        <v>2</v>
      </c>
      <c r="I134" s="252"/>
      <c r="J134" s="253">
        <f>ROUND(I134*H134,2)</f>
        <v>0</v>
      </c>
      <c r="K134" s="249" t="s">
        <v>4730</v>
      </c>
      <c r="L134" s="254"/>
      <c r="M134" s="255" t="s">
        <v>28</v>
      </c>
      <c r="N134" s="256" t="s">
        <v>45</v>
      </c>
      <c r="O134" s="84"/>
      <c r="P134" s="221">
        <f>O134*H134</f>
        <v>0</v>
      </c>
      <c r="Q134" s="221">
        <v>0.00039</v>
      </c>
      <c r="R134" s="221">
        <f>Q134*H134</f>
        <v>0.00078</v>
      </c>
      <c r="S134" s="221">
        <v>0</v>
      </c>
      <c r="T134" s="222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23" t="s">
        <v>405</v>
      </c>
      <c r="AT134" s="223" t="s">
        <v>612</v>
      </c>
      <c r="AU134" s="223" t="s">
        <v>82</v>
      </c>
      <c r="AY134" s="17" t="s">
        <v>351</v>
      </c>
      <c r="BE134" s="224">
        <f>IF(N134="základní",J134,0)</f>
        <v>0</v>
      </c>
      <c r="BF134" s="224">
        <f>IF(N134="snížená",J134,0)</f>
        <v>0</v>
      </c>
      <c r="BG134" s="224">
        <f>IF(N134="zákl. přenesená",J134,0)</f>
        <v>0</v>
      </c>
      <c r="BH134" s="224">
        <f>IF(N134="sníž. přenesená",J134,0)</f>
        <v>0</v>
      </c>
      <c r="BI134" s="224">
        <f>IF(N134="nulová",J134,0)</f>
        <v>0</v>
      </c>
      <c r="BJ134" s="17" t="s">
        <v>82</v>
      </c>
      <c r="BK134" s="224">
        <f>ROUND(I134*H134,2)</f>
        <v>0</v>
      </c>
      <c r="BL134" s="17" t="s">
        <v>228</v>
      </c>
      <c r="BM134" s="223" t="s">
        <v>4802</v>
      </c>
    </row>
    <row r="135" spans="1:65" s="2" customFormat="1" ht="16.5" customHeight="1">
      <c r="A135" s="38"/>
      <c r="B135" s="39"/>
      <c r="C135" s="247" t="s">
        <v>578</v>
      </c>
      <c r="D135" s="247" t="s">
        <v>612</v>
      </c>
      <c r="E135" s="248" t="s">
        <v>4803</v>
      </c>
      <c r="F135" s="249" t="s">
        <v>4590</v>
      </c>
      <c r="G135" s="250" t="s">
        <v>534</v>
      </c>
      <c r="H135" s="251">
        <v>1</v>
      </c>
      <c r="I135" s="252"/>
      <c r="J135" s="253">
        <f>ROUND(I135*H135,2)</f>
        <v>0</v>
      </c>
      <c r="K135" s="249" t="s">
        <v>28</v>
      </c>
      <c r="L135" s="254"/>
      <c r="M135" s="255" t="s">
        <v>28</v>
      </c>
      <c r="N135" s="256" t="s">
        <v>45</v>
      </c>
      <c r="O135" s="84"/>
      <c r="P135" s="221">
        <f>O135*H135</f>
        <v>0</v>
      </c>
      <c r="Q135" s="221">
        <v>0</v>
      </c>
      <c r="R135" s="221">
        <f>Q135*H135</f>
        <v>0</v>
      </c>
      <c r="S135" s="221">
        <v>0</v>
      </c>
      <c r="T135" s="222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23" t="s">
        <v>405</v>
      </c>
      <c r="AT135" s="223" t="s">
        <v>612</v>
      </c>
      <c r="AU135" s="223" t="s">
        <v>82</v>
      </c>
      <c r="AY135" s="17" t="s">
        <v>351</v>
      </c>
      <c r="BE135" s="224">
        <f>IF(N135="základní",J135,0)</f>
        <v>0</v>
      </c>
      <c r="BF135" s="224">
        <f>IF(N135="snížená",J135,0)</f>
        <v>0</v>
      </c>
      <c r="BG135" s="224">
        <f>IF(N135="zákl. přenesená",J135,0)</f>
        <v>0</v>
      </c>
      <c r="BH135" s="224">
        <f>IF(N135="sníž. přenesená",J135,0)</f>
        <v>0</v>
      </c>
      <c r="BI135" s="224">
        <f>IF(N135="nulová",J135,0)</f>
        <v>0</v>
      </c>
      <c r="BJ135" s="17" t="s">
        <v>82</v>
      </c>
      <c r="BK135" s="224">
        <f>ROUND(I135*H135,2)</f>
        <v>0</v>
      </c>
      <c r="BL135" s="17" t="s">
        <v>228</v>
      </c>
      <c r="BM135" s="223" t="s">
        <v>4804</v>
      </c>
    </row>
    <row r="136" spans="1:63" s="11" customFormat="1" ht="25.9" customHeight="1">
      <c r="A136" s="11"/>
      <c r="B136" s="198"/>
      <c r="C136" s="199"/>
      <c r="D136" s="200" t="s">
        <v>73</v>
      </c>
      <c r="E136" s="201" t="s">
        <v>4596</v>
      </c>
      <c r="F136" s="201" t="s">
        <v>4539</v>
      </c>
      <c r="G136" s="199"/>
      <c r="H136" s="199"/>
      <c r="I136" s="202"/>
      <c r="J136" s="203">
        <f>BK136</f>
        <v>0</v>
      </c>
      <c r="K136" s="199"/>
      <c r="L136" s="204"/>
      <c r="M136" s="205"/>
      <c r="N136" s="206"/>
      <c r="O136" s="206"/>
      <c r="P136" s="207">
        <f>SUM(P137:P147)</f>
        <v>0</v>
      </c>
      <c r="Q136" s="206"/>
      <c r="R136" s="207">
        <f>SUM(R137:R147)</f>
        <v>0</v>
      </c>
      <c r="S136" s="206"/>
      <c r="T136" s="208">
        <f>SUM(T137:T147)</f>
        <v>0</v>
      </c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R136" s="209" t="s">
        <v>228</v>
      </c>
      <c r="AT136" s="210" t="s">
        <v>73</v>
      </c>
      <c r="AU136" s="210" t="s">
        <v>74</v>
      </c>
      <c r="AY136" s="209" t="s">
        <v>351</v>
      </c>
      <c r="BK136" s="211">
        <f>SUM(BK137:BK147)</f>
        <v>0</v>
      </c>
    </row>
    <row r="137" spans="1:65" s="2" customFormat="1" ht="16.5" customHeight="1">
      <c r="A137" s="38"/>
      <c r="B137" s="39"/>
      <c r="C137" s="212" t="s">
        <v>588</v>
      </c>
      <c r="D137" s="212" t="s">
        <v>352</v>
      </c>
      <c r="E137" s="213" t="s">
        <v>4744</v>
      </c>
      <c r="F137" s="214" t="s">
        <v>4745</v>
      </c>
      <c r="G137" s="215" t="s">
        <v>612</v>
      </c>
      <c r="H137" s="216">
        <v>2</v>
      </c>
      <c r="I137" s="217"/>
      <c r="J137" s="218">
        <f>ROUND(I137*H137,2)</f>
        <v>0</v>
      </c>
      <c r="K137" s="214" t="s">
        <v>4730</v>
      </c>
      <c r="L137" s="44"/>
      <c r="M137" s="219" t="s">
        <v>28</v>
      </c>
      <c r="N137" s="220" t="s">
        <v>45</v>
      </c>
      <c r="O137" s="84"/>
      <c r="P137" s="221">
        <f>O137*H137</f>
        <v>0</v>
      </c>
      <c r="Q137" s="221">
        <v>0</v>
      </c>
      <c r="R137" s="221">
        <f>Q137*H137</f>
        <v>0</v>
      </c>
      <c r="S137" s="221">
        <v>0</v>
      </c>
      <c r="T137" s="222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23" t="s">
        <v>228</v>
      </c>
      <c r="AT137" s="223" t="s">
        <v>352</v>
      </c>
      <c r="AU137" s="223" t="s">
        <v>82</v>
      </c>
      <c r="AY137" s="17" t="s">
        <v>351</v>
      </c>
      <c r="BE137" s="224">
        <f>IF(N137="základní",J137,0)</f>
        <v>0</v>
      </c>
      <c r="BF137" s="224">
        <f>IF(N137="snížená",J137,0)</f>
        <v>0</v>
      </c>
      <c r="BG137" s="224">
        <f>IF(N137="zákl. přenesená",J137,0)</f>
        <v>0</v>
      </c>
      <c r="BH137" s="224">
        <f>IF(N137="sníž. přenesená",J137,0)</f>
        <v>0</v>
      </c>
      <c r="BI137" s="224">
        <f>IF(N137="nulová",J137,0)</f>
        <v>0</v>
      </c>
      <c r="BJ137" s="17" t="s">
        <v>82</v>
      </c>
      <c r="BK137" s="224">
        <f>ROUND(I137*H137,2)</f>
        <v>0</v>
      </c>
      <c r="BL137" s="17" t="s">
        <v>228</v>
      </c>
      <c r="BM137" s="223" t="s">
        <v>4805</v>
      </c>
    </row>
    <row r="138" spans="1:65" s="2" customFormat="1" ht="16.5" customHeight="1">
      <c r="A138" s="38"/>
      <c r="B138" s="39"/>
      <c r="C138" s="212" t="s">
        <v>594</v>
      </c>
      <c r="D138" s="212" t="s">
        <v>352</v>
      </c>
      <c r="E138" s="213" t="s">
        <v>4747</v>
      </c>
      <c r="F138" s="214" t="s">
        <v>4748</v>
      </c>
      <c r="G138" s="215" t="s">
        <v>612</v>
      </c>
      <c r="H138" s="216">
        <v>100</v>
      </c>
      <c r="I138" s="217"/>
      <c r="J138" s="218">
        <f>ROUND(I138*H138,2)</f>
        <v>0</v>
      </c>
      <c r="K138" s="214" t="s">
        <v>4730</v>
      </c>
      <c r="L138" s="44"/>
      <c r="M138" s="219" t="s">
        <v>28</v>
      </c>
      <c r="N138" s="220" t="s">
        <v>45</v>
      </c>
      <c r="O138" s="84"/>
      <c r="P138" s="221">
        <f>O138*H138</f>
        <v>0</v>
      </c>
      <c r="Q138" s="221">
        <v>0</v>
      </c>
      <c r="R138" s="221">
        <f>Q138*H138</f>
        <v>0</v>
      </c>
      <c r="S138" s="221">
        <v>0</v>
      </c>
      <c r="T138" s="222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23" t="s">
        <v>228</v>
      </c>
      <c r="AT138" s="223" t="s">
        <v>352</v>
      </c>
      <c r="AU138" s="223" t="s">
        <v>82</v>
      </c>
      <c r="AY138" s="17" t="s">
        <v>351</v>
      </c>
      <c r="BE138" s="224">
        <f>IF(N138="základní",J138,0)</f>
        <v>0</v>
      </c>
      <c r="BF138" s="224">
        <f>IF(N138="snížená",J138,0)</f>
        <v>0</v>
      </c>
      <c r="BG138" s="224">
        <f>IF(N138="zákl. přenesená",J138,0)</f>
        <v>0</v>
      </c>
      <c r="BH138" s="224">
        <f>IF(N138="sníž. přenesená",J138,0)</f>
        <v>0</v>
      </c>
      <c r="BI138" s="224">
        <f>IF(N138="nulová",J138,0)</f>
        <v>0</v>
      </c>
      <c r="BJ138" s="17" t="s">
        <v>82</v>
      </c>
      <c r="BK138" s="224">
        <f>ROUND(I138*H138,2)</f>
        <v>0</v>
      </c>
      <c r="BL138" s="17" t="s">
        <v>228</v>
      </c>
      <c r="BM138" s="223" t="s">
        <v>4806</v>
      </c>
    </row>
    <row r="139" spans="1:65" s="2" customFormat="1" ht="16.5" customHeight="1">
      <c r="A139" s="38"/>
      <c r="B139" s="39"/>
      <c r="C139" s="212" t="s">
        <v>609</v>
      </c>
      <c r="D139" s="212" t="s">
        <v>352</v>
      </c>
      <c r="E139" s="213" t="s">
        <v>4807</v>
      </c>
      <c r="F139" s="214" t="s">
        <v>4808</v>
      </c>
      <c r="G139" s="215" t="s">
        <v>534</v>
      </c>
      <c r="H139" s="216">
        <v>1</v>
      </c>
      <c r="I139" s="217"/>
      <c r="J139" s="218">
        <f>ROUND(I139*H139,2)</f>
        <v>0</v>
      </c>
      <c r="K139" s="214" t="s">
        <v>4730</v>
      </c>
      <c r="L139" s="44"/>
      <c r="M139" s="219" t="s">
        <v>28</v>
      </c>
      <c r="N139" s="220" t="s">
        <v>45</v>
      </c>
      <c r="O139" s="84"/>
      <c r="P139" s="221">
        <f>O139*H139</f>
        <v>0</v>
      </c>
      <c r="Q139" s="221">
        <v>0</v>
      </c>
      <c r="R139" s="221">
        <f>Q139*H139</f>
        <v>0</v>
      </c>
      <c r="S139" s="221">
        <v>0</v>
      </c>
      <c r="T139" s="222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23" t="s">
        <v>228</v>
      </c>
      <c r="AT139" s="223" t="s">
        <v>352</v>
      </c>
      <c r="AU139" s="223" t="s">
        <v>82</v>
      </c>
      <c r="AY139" s="17" t="s">
        <v>351</v>
      </c>
      <c r="BE139" s="224">
        <f>IF(N139="základní",J139,0)</f>
        <v>0</v>
      </c>
      <c r="BF139" s="224">
        <f>IF(N139="snížená",J139,0)</f>
        <v>0</v>
      </c>
      <c r="BG139" s="224">
        <f>IF(N139="zákl. přenesená",J139,0)</f>
        <v>0</v>
      </c>
      <c r="BH139" s="224">
        <f>IF(N139="sníž. přenesená",J139,0)</f>
        <v>0</v>
      </c>
      <c r="BI139" s="224">
        <f>IF(N139="nulová",J139,0)</f>
        <v>0</v>
      </c>
      <c r="BJ139" s="17" t="s">
        <v>82</v>
      </c>
      <c r="BK139" s="224">
        <f>ROUND(I139*H139,2)</f>
        <v>0</v>
      </c>
      <c r="BL139" s="17" t="s">
        <v>228</v>
      </c>
      <c r="BM139" s="223" t="s">
        <v>4809</v>
      </c>
    </row>
    <row r="140" spans="1:65" s="2" customFormat="1" ht="16.5" customHeight="1">
      <c r="A140" s="38"/>
      <c r="B140" s="39"/>
      <c r="C140" s="212" t="s">
        <v>616</v>
      </c>
      <c r="D140" s="212" t="s">
        <v>352</v>
      </c>
      <c r="E140" s="213" t="s">
        <v>4810</v>
      </c>
      <c r="F140" s="214" t="s">
        <v>4811</v>
      </c>
      <c r="G140" s="215" t="s">
        <v>534</v>
      </c>
      <c r="H140" s="216">
        <v>1</v>
      </c>
      <c r="I140" s="217"/>
      <c r="J140" s="218">
        <f>ROUND(I140*H140,2)</f>
        <v>0</v>
      </c>
      <c r="K140" s="214" t="s">
        <v>4730</v>
      </c>
      <c r="L140" s="44"/>
      <c r="M140" s="219" t="s">
        <v>28</v>
      </c>
      <c r="N140" s="220" t="s">
        <v>45</v>
      </c>
      <c r="O140" s="84"/>
      <c r="P140" s="221">
        <f>O140*H140</f>
        <v>0</v>
      </c>
      <c r="Q140" s="221">
        <v>0</v>
      </c>
      <c r="R140" s="221">
        <f>Q140*H140</f>
        <v>0</v>
      </c>
      <c r="S140" s="221">
        <v>0</v>
      </c>
      <c r="T140" s="222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23" t="s">
        <v>228</v>
      </c>
      <c r="AT140" s="223" t="s">
        <v>352</v>
      </c>
      <c r="AU140" s="223" t="s">
        <v>82</v>
      </c>
      <c r="AY140" s="17" t="s">
        <v>351</v>
      </c>
      <c r="BE140" s="224">
        <f>IF(N140="základní",J140,0)</f>
        <v>0</v>
      </c>
      <c r="BF140" s="224">
        <f>IF(N140="snížená",J140,0)</f>
        <v>0</v>
      </c>
      <c r="BG140" s="224">
        <f>IF(N140="zákl. přenesená",J140,0)</f>
        <v>0</v>
      </c>
      <c r="BH140" s="224">
        <f>IF(N140="sníž. přenesená",J140,0)</f>
        <v>0</v>
      </c>
      <c r="BI140" s="224">
        <f>IF(N140="nulová",J140,0)</f>
        <v>0</v>
      </c>
      <c r="BJ140" s="17" t="s">
        <v>82</v>
      </c>
      <c r="BK140" s="224">
        <f>ROUND(I140*H140,2)</f>
        <v>0</v>
      </c>
      <c r="BL140" s="17" t="s">
        <v>228</v>
      </c>
      <c r="BM140" s="223" t="s">
        <v>4812</v>
      </c>
    </row>
    <row r="141" spans="1:65" s="2" customFormat="1" ht="16.5" customHeight="1">
      <c r="A141" s="38"/>
      <c r="B141" s="39"/>
      <c r="C141" s="212" t="s">
        <v>622</v>
      </c>
      <c r="D141" s="212" t="s">
        <v>352</v>
      </c>
      <c r="E141" s="213" t="s">
        <v>4813</v>
      </c>
      <c r="F141" s="214" t="s">
        <v>4814</v>
      </c>
      <c r="G141" s="215" t="s">
        <v>534</v>
      </c>
      <c r="H141" s="216">
        <v>1</v>
      </c>
      <c r="I141" s="217"/>
      <c r="J141" s="218">
        <f>ROUND(I141*H141,2)</f>
        <v>0</v>
      </c>
      <c r="K141" s="214" t="s">
        <v>4730</v>
      </c>
      <c r="L141" s="44"/>
      <c r="M141" s="219" t="s">
        <v>28</v>
      </c>
      <c r="N141" s="220" t="s">
        <v>45</v>
      </c>
      <c r="O141" s="84"/>
      <c r="P141" s="221">
        <f>O141*H141</f>
        <v>0</v>
      </c>
      <c r="Q141" s="221">
        <v>0</v>
      </c>
      <c r="R141" s="221">
        <f>Q141*H141</f>
        <v>0</v>
      </c>
      <c r="S141" s="221">
        <v>0</v>
      </c>
      <c r="T141" s="222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23" t="s">
        <v>228</v>
      </c>
      <c r="AT141" s="223" t="s">
        <v>352</v>
      </c>
      <c r="AU141" s="223" t="s">
        <v>82</v>
      </c>
      <c r="AY141" s="17" t="s">
        <v>351</v>
      </c>
      <c r="BE141" s="224">
        <f>IF(N141="základní",J141,0)</f>
        <v>0</v>
      </c>
      <c r="BF141" s="224">
        <f>IF(N141="snížená",J141,0)</f>
        <v>0</v>
      </c>
      <c r="BG141" s="224">
        <f>IF(N141="zákl. přenesená",J141,0)</f>
        <v>0</v>
      </c>
      <c r="BH141" s="224">
        <f>IF(N141="sníž. přenesená",J141,0)</f>
        <v>0</v>
      </c>
      <c r="BI141" s="224">
        <f>IF(N141="nulová",J141,0)</f>
        <v>0</v>
      </c>
      <c r="BJ141" s="17" t="s">
        <v>82</v>
      </c>
      <c r="BK141" s="224">
        <f>ROUND(I141*H141,2)</f>
        <v>0</v>
      </c>
      <c r="BL141" s="17" t="s">
        <v>228</v>
      </c>
      <c r="BM141" s="223" t="s">
        <v>4815</v>
      </c>
    </row>
    <row r="142" spans="1:65" s="2" customFormat="1" ht="16.5" customHeight="1">
      <c r="A142" s="38"/>
      <c r="B142" s="39"/>
      <c r="C142" s="212" t="s">
        <v>629</v>
      </c>
      <c r="D142" s="212" t="s">
        <v>352</v>
      </c>
      <c r="E142" s="213" t="s">
        <v>4816</v>
      </c>
      <c r="F142" s="214" t="s">
        <v>4817</v>
      </c>
      <c r="G142" s="215" t="s">
        <v>534</v>
      </c>
      <c r="H142" s="216">
        <v>1</v>
      </c>
      <c r="I142" s="217"/>
      <c r="J142" s="218">
        <f>ROUND(I142*H142,2)</f>
        <v>0</v>
      </c>
      <c r="K142" s="214" t="s">
        <v>4730</v>
      </c>
      <c r="L142" s="44"/>
      <c r="M142" s="219" t="s">
        <v>28</v>
      </c>
      <c r="N142" s="220" t="s">
        <v>45</v>
      </c>
      <c r="O142" s="84"/>
      <c r="P142" s="221">
        <f>O142*H142</f>
        <v>0</v>
      </c>
      <c r="Q142" s="221">
        <v>0</v>
      </c>
      <c r="R142" s="221">
        <f>Q142*H142</f>
        <v>0</v>
      </c>
      <c r="S142" s="221">
        <v>0</v>
      </c>
      <c r="T142" s="222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23" t="s">
        <v>228</v>
      </c>
      <c r="AT142" s="223" t="s">
        <v>352</v>
      </c>
      <c r="AU142" s="223" t="s">
        <v>82</v>
      </c>
      <c r="AY142" s="17" t="s">
        <v>351</v>
      </c>
      <c r="BE142" s="224">
        <f>IF(N142="základní",J142,0)</f>
        <v>0</v>
      </c>
      <c r="BF142" s="224">
        <f>IF(N142="snížená",J142,0)</f>
        <v>0</v>
      </c>
      <c r="BG142" s="224">
        <f>IF(N142="zákl. přenesená",J142,0)</f>
        <v>0</v>
      </c>
      <c r="BH142" s="224">
        <f>IF(N142="sníž. přenesená",J142,0)</f>
        <v>0</v>
      </c>
      <c r="BI142" s="224">
        <f>IF(N142="nulová",J142,0)</f>
        <v>0</v>
      </c>
      <c r="BJ142" s="17" t="s">
        <v>82</v>
      </c>
      <c r="BK142" s="224">
        <f>ROUND(I142*H142,2)</f>
        <v>0</v>
      </c>
      <c r="BL142" s="17" t="s">
        <v>228</v>
      </c>
      <c r="BM142" s="223" t="s">
        <v>4818</v>
      </c>
    </row>
    <row r="143" spans="1:65" s="2" customFormat="1" ht="16.5" customHeight="1">
      <c r="A143" s="38"/>
      <c r="B143" s="39"/>
      <c r="C143" s="212" t="s">
        <v>634</v>
      </c>
      <c r="D143" s="212" t="s">
        <v>352</v>
      </c>
      <c r="E143" s="213" t="s">
        <v>4819</v>
      </c>
      <c r="F143" s="214" t="s">
        <v>4820</v>
      </c>
      <c r="G143" s="215" t="s">
        <v>534</v>
      </c>
      <c r="H143" s="216">
        <v>1</v>
      </c>
      <c r="I143" s="217"/>
      <c r="J143" s="218">
        <f>ROUND(I143*H143,2)</f>
        <v>0</v>
      </c>
      <c r="K143" s="214" t="s">
        <v>4730</v>
      </c>
      <c r="L143" s="44"/>
      <c r="M143" s="219" t="s">
        <v>28</v>
      </c>
      <c r="N143" s="220" t="s">
        <v>45</v>
      </c>
      <c r="O143" s="84"/>
      <c r="P143" s="221">
        <f>O143*H143</f>
        <v>0</v>
      </c>
      <c r="Q143" s="221">
        <v>0</v>
      </c>
      <c r="R143" s="221">
        <f>Q143*H143</f>
        <v>0</v>
      </c>
      <c r="S143" s="221">
        <v>0</v>
      </c>
      <c r="T143" s="222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23" t="s">
        <v>228</v>
      </c>
      <c r="AT143" s="223" t="s">
        <v>352</v>
      </c>
      <c r="AU143" s="223" t="s">
        <v>82</v>
      </c>
      <c r="AY143" s="17" t="s">
        <v>351</v>
      </c>
      <c r="BE143" s="224">
        <f>IF(N143="základní",J143,0)</f>
        <v>0</v>
      </c>
      <c r="BF143" s="224">
        <f>IF(N143="snížená",J143,0)</f>
        <v>0</v>
      </c>
      <c r="BG143" s="224">
        <f>IF(N143="zákl. přenesená",J143,0)</f>
        <v>0</v>
      </c>
      <c r="BH143" s="224">
        <f>IF(N143="sníž. přenesená",J143,0)</f>
        <v>0</v>
      </c>
      <c r="BI143" s="224">
        <f>IF(N143="nulová",J143,0)</f>
        <v>0</v>
      </c>
      <c r="BJ143" s="17" t="s">
        <v>82</v>
      </c>
      <c r="BK143" s="224">
        <f>ROUND(I143*H143,2)</f>
        <v>0</v>
      </c>
      <c r="BL143" s="17" t="s">
        <v>228</v>
      </c>
      <c r="BM143" s="223" t="s">
        <v>4821</v>
      </c>
    </row>
    <row r="144" spans="1:65" s="2" customFormat="1" ht="16.5" customHeight="1">
      <c r="A144" s="38"/>
      <c r="B144" s="39"/>
      <c r="C144" s="212" t="s">
        <v>639</v>
      </c>
      <c r="D144" s="212" t="s">
        <v>352</v>
      </c>
      <c r="E144" s="213" t="s">
        <v>4822</v>
      </c>
      <c r="F144" s="214" t="s">
        <v>4823</v>
      </c>
      <c r="G144" s="215" t="s">
        <v>534</v>
      </c>
      <c r="H144" s="216">
        <v>3</v>
      </c>
      <c r="I144" s="217"/>
      <c r="J144" s="218">
        <f>ROUND(I144*H144,2)</f>
        <v>0</v>
      </c>
      <c r="K144" s="214" t="s">
        <v>4730</v>
      </c>
      <c r="L144" s="44"/>
      <c r="M144" s="219" t="s">
        <v>28</v>
      </c>
      <c r="N144" s="220" t="s">
        <v>45</v>
      </c>
      <c r="O144" s="84"/>
      <c r="P144" s="221">
        <f>O144*H144</f>
        <v>0</v>
      </c>
      <c r="Q144" s="221">
        <v>0</v>
      </c>
      <c r="R144" s="221">
        <f>Q144*H144</f>
        <v>0</v>
      </c>
      <c r="S144" s="221">
        <v>0</v>
      </c>
      <c r="T144" s="222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23" t="s">
        <v>228</v>
      </c>
      <c r="AT144" s="223" t="s">
        <v>352</v>
      </c>
      <c r="AU144" s="223" t="s">
        <v>82</v>
      </c>
      <c r="AY144" s="17" t="s">
        <v>351</v>
      </c>
      <c r="BE144" s="224">
        <f>IF(N144="základní",J144,0)</f>
        <v>0</v>
      </c>
      <c r="BF144" s="224">
        <f>IF(N144="snížená",J144,0)</f>
        <v>0</v>
      </c>
      <c r="BG144" s="224">
        <f>IF(N144="zákl. přenesená",J144,0)</f>
        <v>0</v>
      </c>
      <c r="BH144" s="224">
        <f>IF(N144="sníž. přenesená",J144,0)</f>
        <v>0</v>
      </c>
      <c r="BI144" s="224">
        <f>IF(N144="nulová",J144,0)</f>
        <v>0</v>
      </c>
      <c r="BJ144" s="17" t="s">
        <v>82</v>
      </c>
      <c r="BK144" s="224">
        <f>ROUND(I144*H144,2)</f>
        <v>0</v>
      </c>
      <c r="BL144" s="17" t="s">
        <v>228</v>
      </c>
      <c r="BM144" s="223" t="s">
        <v>4824</v>
      </c>
    </row>
    <row r="145" spans="1:65" s="2" customFormat="1" ht="16.5" customHeight="1">
      <c r="A145" s="38"/>
      <c r="B145" s="39"/>
      <c r="C145" s="212" t="s">
        <v>644</v>
      </c>
      <c r="D145" s="212" t="s">
        <v>352</v>
      </c>
      <c r="E145" s="213" t="s">
        <v>4825</v>
      </c>
      <c r="F145" s="214" t="s">
        <v>4826</v>
      </c>
      <c r="G145" s="215" t="s">
        <v>534</v>
      </c>
      <c r="H145" s="216">
        <v>2</v>
      </c>
      <c r="I145" s="217"/>
      <c r="J145" s="218">
        <f>ROUND(I145*H145,2)</f>
        <v>0</v>
      </c>
      <c r="K145" s="214" t="s">
        <v>4730</v>
      </c>
      <c r="L145" s="44"/>
      <c r="M145" s="219" t="s">
        <v>28</v>
      </c>
      <c r="N145" s="220" t="s">
        <v>45</v>
      </c>
      <c r="O145" s="84"/>
      <c r="P145" s="221">
        <f>O145*H145</f>
        <v>0</v>
      </c>
      <c r="Q145" s="221">
        <v>0</v>
      </c>
      <c r="R145" s="221">
        <f>Q145*H145</f>
        <v>0</v>
      </c>
      <c r="S145" s="221">
        <v>0</v>
      </c>
      <c r="T145" s="222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23" t="s">
        <v>228</v>
      </c>
      <c r="AT145" s="223" t="s">
        <v>352</v>
      </c>
      <c r="AU145" s="223" t="s">
        <v>82</v>
      </c>
      <c r="AY145" s="17" t="s">
        <v>351</v>
      </c>
      <c r="BE145" s="224">
        <f>IF(N145="základní",J145,0)</f>
        <v>0</v>
      </c>
      <c r="BF145" s="224">
        <f>IF(N145="snížená",J145,0)</f>
        <v>0</v>
      </c>
      <c r="BG145" s="224">
        <f>IF(N145="zákl. přenesená",J145,0)</f>
        <v>0</v>
      </c>
      <c r="BH145" s="224">
        <f>IF(N145="sníž. přenesená",J145,0)</f>
        <v>0</v>
      </c>
      <c r="BI145" s="224">
        <f>IF(N145="nulová",J145,0)</f>
        <v>0</v>
      </c>
      <c r="BJ145" s="17" t="s">
        <v>82</v>
      </c>
      <c r="BK145" s="224">
        <f>ROUND(I145*H145,2)</f>
        <v>0</v>
      </c>
      <c r="BL145" s="17" t="s">
        <v>228</v>
      </c>
      <c r="BM145" s="223" t="s">
        <v>4827</v>
      </c>
    </row>
    <row r="146" spans="1:65" s="2" customFormat="1" ht="16.5" customHeight="1">
      <c r="A146" s="38"/>
      <c r="B146" s="39"/>
      <c r="C146" s="212" t="s">
        <v>650</v>
      </c>
      <c r="D146" s="212" t="s">
        <v>352</v>
      </c>
      <c r="E146" s="213" t="s">
        <v>4828</v>
      </c>
      <c r="F146" s="214" t="s">
        <v>4829</v>
      </c>
      <c r="G146" s="215" t="s">
        <v>534</v>
      </c>
      <c r="H146" s="216">
        <v>5</v>
      </c>
      <c r="I146" s="217"/>
      <c r="J146" s="218">
        <f>ROUND(I146*H146,2)</f>
        <v>0</v>
      </c>
      <c r="K146" s="214" t="s">
        <v>4730</v>
      </c>
      <c r="L146" s="44"/>
      <c r="M146" s="219" t="s">
        <v>28</v>
      </c>
      <c r="N146" s="220" t="s">
        <v>45</v>
      </c>
      <c r="O146" s="84"/>
      <c r="P146" s="221">
        <f>O146*H146</f>
        <v>0</v>
      </c>
      <c r="Q146" s="221">
        <v>0</v>
      </c>
      <c r="R146" s="221">
        <f>Q146*H146</f>
        <v>0</v>
      </c>
      <c r="S146" s="221">
        <v>0</v>
      </c>
      <c r="T146" s="222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23" t="s">
        <v>228</v>
      </c>
      <c r="AT146" s="223" t="s">
        <v>352</v>
      </c>
      <c r="AU146" s="223" t="s">
        <v>82</v>
      </c>
      <c r="AY146" s="17" t="s">
        <v>351</v>
      </c>
      <c r="BE146" s="224">
        <f>IF(N146="základní",J146,0)</f>
        <v>0</v>
      </c>
      <c r="BF146" s="224">
        <f>IF(N146="snížená",J146,0)</f>
        <v>0</v>
      </c>
      <c r="BG146" s="224">
        <f>IF(N146="zákl. přenesená",J146,0)</f>
        <v>0</v>
      </c>
      <c r="BH146" s="224">
        <f>IF(N146="sníž. přenesená",J146,0)</f>
        <v>0</v>
      </c>
      <c r="BI146" s="224">
        <f>IF(N146="nulová",J146,0)</f>
        <v>0</v>
      </c>
      <c r="BJ146" s="17" t="s">
        <v>82</v>
      </c>
      <c r="BK146" s="224">
        <f>ROUND(I146*H146,2)</f>
        <v>0</v>
      </c>
      <c r="BL146" s="17" t="s">
        <v>228</v>
      </c>
      <c r="BM146" s="223" t="s">
        <v>4830</v>
      </c>
    </row>
    <row r="147" spans="1:65" s="2" customFormat="1" ht="16.5" customHeight="1">
      <c r="A147" s="38"/>
      <c r="B147" s="39"/>
      <c r="C147" s="212" t="s">
        <v>656</v>
      </c>
      <c r="D147" s="212" t="s">
        <v>352</v>
      </c>
      <c r="E147" s="213" t="s">
        <v>4831</v>
      </c>
      <c r="F147" s="214" t="s">
        <v>4832</v>
      </c>
      <c r="G147" s="215" t="s">
        <v>534</v>
      </c>
      <c r="H147" s="216">
        <v>24</v>
      </c>
      <c r="I147" s="217"/>
      <c r="J147" s="218">
        <f>ROUND(I147*H147,2)</f>
        <v>0</v>
      </c>
      <c r="K147" s="214" t="s">
        <v>4730</v>
      </c>
      <c r="L147" s="44"/>
      <c r="M147" s="219" t="s">
        <v>28</v>
      </c>
      <c r="N147" s="220" t="s">
        <v>45</v>
      </c>
      <c r="O147" s="84"/>
      <c r="P147" s="221">
        <f>O147*H147</f>
        <v>0</v>
      </c>
      <c r="Q147" s="221">
        <v>0</v>
      </c>
      <c r="R147" s="221">
        <f>Q147*H147</f>
        <v>0</v>
      </c>
      <c r="S147" s="221">
        <v>0</v>
      </c>
      <c r="T147" s="222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23" t="s">
        <v>228</v>
      </c>
      <c r="AT147" s="223" t="s">
        <v>352</v>
      </c>
      <c r="AU147" s="223" t="s">
        <v>82</v>
      </c>
      <c r="AY147" s="17" t="s">
        <v>351</v>
      </c>
      <c r="BE147" s="224">
        <f>IF(N147="základní",J147,0)</f>
        <v>0</v>
      </c>
      <c r="BF147" s="224">
        <f>IF(N147="snížená",J147,0)</f>
        <v>0</v>
      </c>
      <c r="BG147" s="224">
        <f>IF(N147="zákl. přenesená",J147,0)</f>
        <v>0</v>
      </c>
      <c r="BH147" s="224">
        <f>IF(N147="sníž. přenesená",J147,0)</f>
        <v>0</v>
      </c>
      <c r="BI147" s="224">
        <f>IF(N147="nulová",J147,0)</f>
        <v>0</v>
      </c>
      <c r="BJ147" s="17" t="s">
        <v>82</v>
      </c>
      <c r="BK147" s="224">
        <f>ROUND(I147*H147,2)</f>
        <v>0</v>
      </c>
      <c r="BL147" s="17" t="s">
        <v>228</v>
      </c>
      <c r="BM147" s="223" t="s">
        <v>4833</v>
      </c>
    </row>
    <row r="148" spans="1:63" s="11" customFormat="1" ht="25.9" customHeight="1">
      <c r="A148" s="11"/>
      <c r="B148" s="198"/>
      <c r="C148" s="199"/>
      <c r="D148" s="200" t="s">
        <v>73</v>
      </c>
      <c r="E148" s="201" t="s">
        <v>4834</v>
      </c>
      <c r="F148" s="201" t="s">
        <v>4549</v>
      </c>
      <c r="G148" s="199"/>
      <c r="H148" s="199"/>
      <c r="I148" s="202"/>
      <c r="J148" s="203">
        <f>BK148</f>
        <v>0</v>
      </c>
      <c r="K148" s="199"/>
      <c r="L148" s="204"/>
      <c r="M148" s="205"/>
      <c r="N148" s="206"/>
      <c r="O148" s="206"/>
      <c r="P148" s="207">
        <f>SUM(P149:P152)</f>
        <v>0</v>
      </c>
      <c r="Q148" s="206"/>
      <c r="R148" s="207">
        <f>SUM(R149:R152)</f>
        <v>0</v>
      </c>
      <c r="S148" s="206"/>
      <c r="T148" s="208">
        <f>SUM(T149:T152)</f>
        <v>0</v>
      </c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R148" s="209" t="s">
        <v>228</v>
      </c>
      <c r="AT148" s="210" t="s">
        <v>73</v>
      </c>
      <c r="AU148" s="210" t="s">
        <v>74</v>
      </c>
      <c r="AY148" s="209" t="s">
        <v>351</v>
      </c>
      <c r="BK148" s="211">
        <f>SUM(BK149:BK152)</f>
        <v>0</v>
      </c>
    </row>
    <row r="149" spans="1:65" s="2" customFormat="1" ht="16.5" customHeight="1">
      <c r="A149" s="38"/>
      <c r="B149" s="39"/>
      <c r="C149" s="247" t="s">
        <v>661</v>
      </c>
      <c r="D149" s="247" t="s">
        <v>612</v>
      </c>
      <c r="E149" s="248" t="s">
        <v>4835</v>
      </c>
      <c r="F149" s="249" t="s">
        <v>4836</v>
      </c>
      <c r="G149" s="250" t="s">
        <v>534</v>
      </c>
      <c r="H149" s="251">
        <v>1</v>
      </c>
      <c r="I149" s="252"/>
      <c r="J149" s="253">
        <f>ROUND(I149*H149,2)</f>
        <v>0</v>
      </c>
      <c r="K149" s="249" t="s">
        <v>28</v>
      </c>
      <c r="L149" s="254"/>
      <c r="M149" s="255" t="s">
        <v>28</v>
      </c>
      <c r="N149" s="256" t="s">
        <v>45</v>
      </c>
      <c r="O149" s="84"/>
      <c r="P149" s="221">
        <f>O149*H149</f>
        <v>0</v>
      </c>
      <c r="Q149" s="221">
        <v>0</v>
      </c>
      <c r="R149" s="221">
        <f>Q149*H149</f>
        <v>0</v>
      </c>
      <c r="S149" s="221">
        <v>0</v>
      </c>
      <c r="T149" s="222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23" t="s">
        <v>405</v>
      </c>
      <c r="AT149" s="223" t="s">
        <v>612</v>
      </c>
      <c r="AU149" s="223" t="s">
        <v>82</v>
      </c>
      <c r="AY149" s="17" t="s">
        <v>351</v>
      </c>
      <c r="BE149" s="224">
        <f>IF(N149="základní",J149,0)</f>
        <v>0</v>
      </c>
      <c r="BF149" s="224">
        <f>IF(N149="snížená",J149,0)</f>
        <v>0</v>
      </c>
      <c r="BG149" s="224">
        <f>IF(N149="zákl. přenesená",J149,0)</f>
        <v>0</v>
      </c>
      <c r="BH149" s="224">
        <f>IF(N149="sníž. přenesená",J149,0)</f>
        <v>0</v>
      </c>
      <c r="BI149" s="224">
        <f>IF(N149="nulová",J149,0)</f>
        <v>0</v>
      </c>
      <c r="BJ149" s="17" t="s">
        <v>82</v>
      </c>
      <c r="BK149" s="224">
        <f>ROUND(I149*H149,2)</f>
        <v>0</v>
      </c>
      <c r="BL149" s="17" t="s">
        <v>228</v>
      </c>
      <c r="BM149" s="223" t="s">
        <v>4837</v>
      </c>
    </row>
    <row r="150" spans="1:65" s="2" customFormat="1" ht="21.75" customHeight="1">
      <c r="A150" s="38"/>
      <c r="B150" s="39"/>
      <c r="C150" s="247" t="s">
        <v>667</v>
      </c>
      <c r="D150" s="247" t="s">
        <v>612</v>
      </c>
      <c r="E150" s="248" t="s">
        <v>4838</v>
      </c>
      <c r="F150" s="249" t="s">
        <v>4776</v>
      </c>
      <c r="G150" s="250" t="s">
        <v>534</v>
      </c>
      <c r="H150" s="251">
        <v>1</v>
      </c>
      <c r="I150" s="252"/>
      <c r="J150" s="253">
        <f>ROUND(I150*H150,2)</f>
        <v>0</v>
      </c>
      <c r="K150" s="249" t="s">
        <v>28</v>
      </c>
      <c r="L150" s="254"/>
      <c r="M150" s="255" t="s">
        <v>28</v>
      </c>
      <c r="N150" s="256" t="s">
        <v>45</v>
      </c>
      <c r="O150" s="84"/>
      <c r="P150" s="221">
        <f>O150*H150</f>
        <v>0</v>
      </c>
      <c r="Q150" s="221">
        <v>0</v>
      </c>
      <c r="R150" s="221">
        <f>Q150*H150</f>
        <v>0</v>
      </c>
      <c r="S150" s="221">
        <v>0</v>
      </c>
      <c r="T150" s="222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23" t="s">
        <v>405</v>
      </c>
      <c r="AT150" s="223" t="s">
        <v>612</v>
      </c>
      <c r="AU150" s="223" t="s">
        <v>82</v>
      </c>
      <c r="AY150" s="17" t="s">
        <v>351</v>
      </c>
      <c r="BE150" s="224">
        <f>IF(N150="základní",J150,0)</f>
        <v>0</v>
      </c>
      <c r="BF150" s="224">
        <f>IF(N150="snížená",J150,0)</f>
        <v>0</v>
      </c>
      <c r="BG150" s="224">
        <f>IF(N150="zákl. přenesená",J150,0)</f>
        <v>0</v>
      </c>
      <c r="BH150" s="224">
        <f>IF(N150="sníž. přenesená",J150,0)</f>
        <v>0</v>
      </c>
      <c r="BI150" s="224">
        <f>IF(N150="nulová",J150,0)</f>
        <v>0</v>
      </c>
      <c r="BJ150" s="17" t="s">
        <v>82</v>
      </c>
      <c r="BK150" s="224">
        <f>ROUND(I150*H150,2)</f>
        <v>0</v>
      </c>
      <c r="BL150" s="17" t="s">
        <v>228</v>
      </c>
      <c r="BM150" s="223" t="s">
        <v>4839</v>
      </c>
    </row>
    <row r="151" spans="1:65" s="2" customFormat="1" ht="16.5" customHeight="1">
      <c r="A151" s="38"/>
      <c r="B151" s="39"/>
      <c r="C151" s="247" t="s">
        <v>673</v>
      </c>
      <c r="D151" s="247" t="s">
        <v>612</v>
      </c>
      <c r="E151" s="248" t="s">
        <v>4840</v>
      </c>
      <c r="F151" s="249" t="s">
        <v>4841</v>
      </c>
      <c r="G151" s="250" t="s">
        <v>534</v>
      </c>
      <c r="H151" s="251">
        <v>1</v>
      </c>
      <c r="I151" s="252"/>
      <c r="J151" s="253">
        <f>ROUND(I151*H151,2)</f>
        <v>0</v>
      </c>
      <c r="K151" s="249" t="s">
        <v>28</v>
      </c>
      <c r="L151" s="254"/>
      <c r="M151" s="255" t="s">
        <v>28</v>
      </c>
      <c r="N151" s="256" t="s">
        <v>45</v>
      </c>
      <c r="O151" s="84"/>
      <c r="P151" s="221">
        <f>O151*H151</f>
        <v>0</v>
      </c>
      <c r="Q151" s="221">
        <v>0</v>
      </c>
      <c r="R151" s="221">
        <f>Q151*H151</f>
        <v>0</v>
      </c>
      <c r="S151" s="221">
        <v>0</v>
      </c>
      <c r="T151" s="222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23" t="s">
        <v>405</v>
      </c>
      <c r="AT151" s="223" t="s">
        <v>612</v>
      </c>
      <c r="AU151" s="223" t="s">
        <v>82</v>
      </c>
      <c r="AY151" s="17" t="s">
        <v>351</v>
      </c>
      <c r="BE151" s="224">
        <f>IF(N151="základní",J151,0)</f>
        <v>0</v>
      </c>
      <c r="BF151" s="224">
        <f>IF(N151="snížená",J151,0)</f>
        <v>0</v>
      </c>
      <c r="BG151" s="224">
        <f>IF(N151="zákl. přenesená",J151,0)</f>
        <v>0</v>
      </c>
      <c r="BH151" s="224">
        <f>IF(N151="sníž. přenesená",J151,0)</f>
        <v>0</v>
      </c>
      <c r="BI151" s="224">
        <f>IF(N151="nulová",J151,0)</f>
        <v>0</v>
      </c>
      <c r="BJ151" s="17" t="s">
        <v>82</v>
      </c>
      <c r="BK151" s="224">
        <f>ROUND(I151*H151,2)</f>
        <v>0</v>
      </c>
      <c r="BL151" s="17" t="s">
        <v>228</v>
      </c>
      <c r="BM151" s="223" t="s">
        <v>4842</v>
      </c>
    </row>
    <row r="152" spans="1:65" s="2" customFormat="1" ht="21.75" customHeight="1">
      <c r="A152" s="38"/>
      <c r="B152" s="39"/>
      <c r="C152" s="247" t="s">
        <v>678</v>
      </c>
      <c r="D152" s="247" t="s">
        <v>612</v>
      </c>
      <c r="E152" s="248" t="s">
        <v>4843</v>
      </c>
      <c r="F152" s="249" t="s">
        <v>4782</v>
      </c>
      <c r="G152" s="250" t="s">
        <v>534</v>
      </c>
      <c r="H152" s="251">
        <v>1</v>
      </c>
      <c r="I152" s="252"/>
      <c r="J152" s="253">
        <f>ROUND(I152*H152,2)</f>
        <v>0</v>
      </c>
      <c r="K152" s="249" t="s">
        <v>28</v>
      </c>
      <c r="L152" s="254"/>
      <c r="M152" s="255" t="s">
        <v>28</v>
      </c>
      <c r="N152" s="256" t="s">
        <v>45</v>
      </c>
      <c r="O152" s="84"/>
      <c r="P152" s="221">
        <f>O152*H152</f>
        <v>0</v>
      </c>
      <c r="Q152" s="221">
        <v>0</v>
      </c>
      <c r="R152" s="221">
        <f>Q152*H152</f>
        <v>0</v>
      </c>
      <c r="S152" s="221">
        <v>0</v>
      </c>
      <c r="T152" s="222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23" t="s">
        <v>405</v>
      </c>
      <c r="AT152" s="223" t="s">
        <v>612</v>
      </c>
      <c r="AU152" s="223" t="s">
        <v>82</v>
      </c>
      <c r="AY152" s="17" t="s">
        <v>351</v>
      </c>
      <c r="BE152" s="224">
        <f>IF(N152="základní",J152,0)</f>
        <v>0</v>
      </c>
      <c r="BF152" s="224">
        <f>IF(N152="snížená",J152,0)</f>
        <v>0</v>
      </c>
      <c r="BG152" s="224">
        <f>IF(N152="zákl. přenesená",J152,0)</f>
        <v>0</v>
      </c>
      <c r="BH152" s="224">
        <f>IF(N152="sníž. přenesená",J152,0)</f>
        <v>0</v>
      </c>
      <c r="BI152" s="224">
        <f>IF(N152="nulová",J152,0)</f>
        <v>0</v>
      </c>
      <c r="BJ152" s="17" t="s">
        <v>82</v>
      </c>
      <c r="BK152" s="224">
        <f>ROUND(I152*H152,2)</f>
        <v>0</v>
      </c>
      <c r="BL152" s="17" t="s">
        <v>228</v>
      </c>
      <c r="BM152" s="223" t="s">
        <v>4844</v>
      </c>
    </row>
    <row r="153" spans="1:63" s="11" customFormat="1" ht="25.9" customHeight="1">
      <c r="A153" s="11"/>
      <c r="B153" s="198"/>
      <c r="C153" s="199"/>
      <c r="D153" s="200" t="s">
        <v>73</v>
      </c>
      <c r="E153" s="201" t="s">
        <v>4606</v>
      </c>
      <c r="F153" s="201" t="s">
        <v>4714</v>
      </c>
      <c r="G153" s="199"/>
      <c r="H153" s="199"/>
      <c r="I153" s="202"/>
      <c r="J153" s="203">
        <f>BK153</f>
        <v>0</v>
      </c>
      <c r="K153" s="199"/>
      <c r="L153" s="204"/>
      <c r="M153" s="205"/>
      <c r="N153" s="206"/>
      <c r="O153" s="206"/>
      <c r="P153" s="207">
        <f>SUM(P154:P155)</f>
        <v>0</v>
      </c>
      <c r="Q153" s="206"/>
      <c r="R153" s="207">
        <f>SUM(R154:R155)</f>
        <v>0</v>
      </c>
      <c r="S153" s="206"/>
      <c r="T153" s="208">
        <f>SUM(T154:T155)</f>
        <v>0</v>
      </c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R153" s="209" t="s">
        <v>228</v>
      </c>
      <c r="AT153" s="210" t="s">
        <v>73</v>
      </c>
      <c r="AU153" s="210" t="s">
        <v>74</v>
      </c>
      <c r="AY153" s="209" t="s">
        <v>351</v>
      </c>
      <c r="BK153" s="211">
        <f>SUM(BK154:BK155)</f>
        <v>0</v>
      </c>
    </row>
    <row r="154" spans="1:65" s="2" customFormat="1" ht="21.75" customHeight="1">
      <c r="A154" s="38"/>
      <c r="B154" s="39"/>
      <c r="C154" s="247" t="s">
        <v>684</v>
      </c>
      <c r="D154" s="247" t="s">
        <v>612</v>
      </c>
      <c r="E154" s="248" t="s">
        <v>4608</v>
      </c>
      <c r="F154" s="249" t="s">
        <v>4845</v>
      </c>
      <c r="G154" s="250" t="s">
        <v>534</v>
      </c>
      <c r="H154" s="251">
        <v>2</v>
      </c>
      <c r="I154" s="252"/>
      <c r="J154" s="253">
        <f>ROUND(I154*H154,2)</f>
        <v>0</v>
      </c>
      <c r="K154" s="249" t="s">
        <v>28</v>
      </c>
      <c r="L154" s="254"/>
      <c r="M154" s="255" t="s">
        <v>28</v>
      </c>
      <c r="N154" s="256" t="s">
        <v>45</v>
      </c>
      <c r="O154" s="84"/>
      <c r="P154" s="221">
        <f>O154*H154</f>
        <v>0</v>
      </c>
      <c r="Q154" s="221">
        <v>0</v>
      </c>
      <c r="R154" s="221">
        <f>Q154*H154</f>
        <v>0</v>
      </c>
      <c r="S154" s="221">
        <v>0</v>
      </c>
      <c r="T154" s="222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23" t="s">
        <v>405</v>
      </c>
      <c r="AT154" s="223" t="s">
        <v>612</v>
      </c>
      <c r="AU154" s="223" t="s">
        <v>82</v>
      </c>
      <c r="AY154" s="17" t="s">
        <v>351</v>
      </c>
      <c r="BE154" s="224">
        <f>IF(N154="základní",J154,0)</f>
        <v>0</v>
      </c>
      <c r="BF154" s="224">
        <f>IF(N154="snížená",J154,0)</f>
        <v>0</v>
      </c>
      <c r="BG154" s="224">
        <f>IF(N154="zákl. přenesená",J154,0)</f>
        <v>0</v>
      </c>
      <c r="BH154" s="224">
        <f>IF(N154="sníž. přenesená",J154,0)</f>
        <v>0</v>
      </c>
      <c r="BI154" s="224">
        <f>IF(N154="nulová",J154,0)</f>
        <v>0</v>
      </c>
      <c r="BJ154" s="17" t="s">
        <v>82</v>
      </c>
      <c r="BK154" s="224">
        <f>ROUND(I154*H154,2)</f>
        <v>0</v>
      </c>
      <c r="BL154" s="17" t="s">
        <v>228</v>
      </c>
      <c r="BM154" s="223" t="s">
        <v>4846</v>
      </c>
    </row>
    <row r="155" spans="1:65" s="2" customFormat="1" ht="16.5" customHeight="1">
      <c r="A155" s="38"/>
      <c r="B155" s="39"/>
      <c r="C155" s="247" t="s">
        <v>690</v>
      </c>
      <c r="D155" s="247" t="s">
        <v>612</v>
      </c>
      <c r="E155" s="248" t="s">
        <v>4611</v>
      </c>
      <c r="F155" s="249" t="s">
        <v>4847</v>
      </c>
      <c r="G155" s="250" t="s">
        <v>534</v>
      </c>
      <c r="H155" s="251">
        <v>1</v>
      </c>
      <c r="I155" s="252"/>
      <c r="J155" s="253">
        <f>ROUND(I155*H155,2)</f>
        <v>0</v>
      </c>
      <c r="K155" s="249" t="s">
        <v>28</v>
      </c>
      <c r="L155" s="254"/>
      <c r="M155" s="255" t="s">
        <v>28</v>
      </c>
      <c r="N155" s="256" t="s">
        <v>45</v>
      </c>
      <c r="O155" s="84"/>
      <c r="P155" s="221">
        <f>O155*H155</f>
        <v>0</v>
      </c>
      <c r="Q155" s="221">
        <v>0</v>
      </c>
      <c r="R155" s="221">
        <f>Q155*H155</f>
        <v>0</v>
      </c>
      <c r="S155" s="221">
        <v>0</v>
      </c>
      <c r="T155" s="222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23" t="s">
        <v>405</v>
      </c>
      <c r="AT155" s="223" t="s">
        <v>612</v>
      </c>
      <c r="AU155" s="223" t="s">
        <v>82</v>
      </c>
      <c r="AY155" s="17" t="s">
        <v>351</v>
      </c>
      <c r="BE155" s="224">
        <f>IF(N155="základní",J155,0)</f>
        <v>0</v>
      </c>
      <c r="BF155" s="224">
        <f>IF(N155="snížená",J155,0)</f>
        <v>0</v>
      </c>
      <c r="BG155" s="224">
        <f>IF(N155="zákl. přenesená",J155,0)</f>
        <v>0</v>
      </c>
      <c r="BH155" s="224">
        <f>IF(N155="sníž. přenesená",J155,0)</f>
        <v>0</v>
      </c>
      <c r="BI155" s="224">
        <f>IF(N155="nulová",J155,0)</f>
        <v>0</v>
      </c>
      <c r="BJ155" s="17" t="s">
        <v>82</v>
      </c>
      <c r="BK155" s="224">
        <f>ROUND(I155*H155,2)</f>
        <v>0</v>
      </c>
      <c r="BL155" s="17" t="s">
        <v>228</v>
      </c>
      <c r="BM155" s="223" t="s">
        <v>4848</v>
      </c>
    </row>
    <row r="156" spans="1:63" s="11" customFormat="1" ht="25.9" customHeight="1">
      <c r="A156" s="11"/>
      <c r="B156" s="198"/>
      <c r="C156" s="199"/>
      <c r="D156" s="200" t="s">
        <v>73</v>
      </c>
      <c r="E156" s="201" t="s">
        <v>4621</v>
      </c>
      <c r="F156" s="201" t="s">
        <v>4732</v>
      </c>
      <c r="G156" s="199"/>
      <c r="H156" s="199"/>
      <c r="I156" s="202"/>
      <c r="J156" s="203">
        <f>BK156</f>
        <v>0</v>
      </c>
      <c r="K156" s="199"/>
      <c r="L156" s="204"/>
      <c r="M156" s="205"/>
      <c r="N156" s="206"/>
      <c r="O156" s="206"/>
      <c r="P156" s="207">
        <f>P157</f>
        <v>0</v>
      </c>
      <c r="Q156" s="206"/>
      <c r="R156" s="207">
        <f>R157</f>
        <v>0</v>
      </c>
      <c r="S156" s="206"/>
      <c r="T156" s="208">
        <f>T157</f>
        <v>0</v>
      </c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R156" s="209" t="s">
        <v>228</v>
      </c>
      <c r="AT156" s="210" t="s">
        <v>73</v>
      </c>
      <c r="AU156" s="210" t="s">
        <v>74</v>
      </c>
      <c r="AY156" s="209" t="s">
        <v>351</v>
      </c>
      <c r="BK156" s="211">
        <f>BK157</f>
        <v>0</v>
      </c>
    </row>
    <row r="157" spans="1:65" s="2" customFormat="1" ht="16.5" customHeight="1">
      <c r="A157" s="38"/>
      <c r="B157" s="39"/>
      <c r="C157" s="247" t="s">
        <v>699</v>
      </c>
      <c r="D157" s="247" t="s">
        <v>612</v>
      </c>
      <c r="E157" s="248" t="s">
        <v>4627</v>
      </c>
      <c r="F157" s="249" t="s">
        <v>4590</v>
      </c>
      <c r="G157" s="250" t="s">
        <v>534</v>
      </c>
      <c r="H157" s="251">
        <v>1</v>
      </c>
      <c r="I157" s="252"/>
      <c r="J157" s="253">
        <f>ROUND(I157*H157,2)</f>
        <v>0</v>
      </c>
      <c r="K157" s="249" t="s">
        <v>28</v>
      </c>
      <c r="L157" s="254"/>
      <c r="M157" s="255" t="s">
        <v>28</v>
      </c>
      <c r="N157" s="256" t="s">
        <v>45</v>
      </c>
      <c r="O157" s="84"/>
      <c r="P157" s="221">
        <f>O157*H157</f>
        <v>0</v>
      </c>
      <c r="Q157" s="221">
        <v>0</v>
      </c>
      <c r="R157" s="221">
        <f>Q157*H157</f>
        <v>0</v>
      </c>
      <c r="S157" s="221">
        <v>0</v>
      </c>
      <c r="T157" s="222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23" t="s">
        <v>405</v>
      </c>
      <c r="AT157" s="223" t="s">
        <v>612</v>
      </c>
      <c r="AU157" s="223" t="s">
        <v>82</v>
      </c>
      <c r="AY157" s="17" t="s">
        <v>351</v>
      </c>
      <c r="BE157" s="224">
        <f>IF(N157="základní",J157,0)</f>
        <v>0</v>
      </c>
      <c r="BF157" s="224">
        <f>IF(N157="snížená",J157,0)</f>
        <v>0</v>
      </c>
      <c r="BG157" s="224">
        <f>IF(N157="zákl. přenesená",J157,0)</f>
        <v>0</v>
      </c>
      <c r="BH157" s="224">
        <f>IF(N157="sníž. přenesená",J157,0)</f>
        <v>0</v>
      </c>
      <c r="BI157" s="224">
        <f>IF(N157="nulová",J157,0)</f>
        <v>0</v>
      </c>
      <c r="BJ157" s="17" t="s">
        <v>82</v>
      </c>
      <c r="BK157" s="224">
        <f>ROUND(I157*H157,2)</f>
        <v>0</v>
      </c>
      <c r="BL157" s="17" t="s">
        <v>228</v>
      </c>
      <c r="BM157" s="223" t="s">
        <v>4849</v>
      </c>
    </row>
    <row r="158" spans="1:63" s="11" customFormat="1" ht="25.9" customHeight="1">
      <c r="A158" s="11"/>
      <c r="B158" s="198"/>
      <c r="C158" s="199"/>
      <c r="D158" s="200" t="s">
        <v>73</v>
      </c>
      <c r="E158" s="201" t="s">
        <v>4633</v>
      </c>
      <c r="F158" s="201" t="s">
        <v>4539</v>
      </c>
      <c r="G158" s="199"/>
      <c r="H158" s="199"/>
      <c r="I158" s="202"/>
      <c r="J158" s="203">
        <f>BK158</f>
        <v>0</v>
      </c>
      <c r="K158" s="199"/>
      <c r="L158" s="204"/>
      <c r="M158" s="205"/>
      <c r="N158" s="206"/>
      <c r="O158" s="206"/>
      <c r="P158" s="207">
        <f>P159</f>
        <v>0</v>
      </c>
      <c r="Q158" s="206"/>
      <c r="R158" s="207">
        <f>R159</f>
        <v>0</v>
      </c>
      <c r="S158" s="206"/>
      <c r="T158" s="208">
        <f>T159</f>
        <v>0</v>
      </c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R158" s="209" t="s">
        <v>228</v>
      </c>
      <c r="AT158" s="210" t="s">
        <v>73</v>
      </c>
      <c r="AU158" s="210" t="s">
        <v>74</v>
      </c>
      <c r="AY158" s="209" t="s">
        <v>351</v>
      </c>
      <c r="BK158" s="211">
        <f>BK159</f>
        <v>0</v>
      </c>
    </row>
    <row r="159" spans="1:65" s="2" customFormat="1" ht="16.5" customHeight="1">
      <c r="A159" s="38"/>
      <c r="B159" s="39"/>
      <c r="C159" s="247" t="s">
        <v>705</v>
      </c>
      <c r="D159" s="247" t="s">
        <v>612</v>
      </c>
      <c r="E159" s="248" t="s">
        <v>4636</v>
      </c>
      <c r="F159" s="249" t="s">
        <v>4850</v>
      </c>
      <c r="G159" s="250" t="s">
        <v>534</v>
      </c>
      <c r="H159" s="251">
        <v>2</v>
      </c>
      <c r="I159" s="252"/>
      <c r="J159" s="253">
        <f>ROUND(I159*H159,2)</f>
        <v>0</v>
      </c>
      <c r="K159" s="249" t="s">
        <v>28</v>
      </c>
      <c r="L159" s="254"/>
      <c r="M159" s="255" t="s">
        <v>28</v>
      </c>
      <c r="N159" s="256" t="s">
        <v>45</v>
      </c>
      <c r="O159" s="84"/>
      <c r="P159" s="221">
        <f>O159*H159</f>
        <v>0</v>
      </c>
      <c r="Q159" s="221">
        <v>0</v>
      </c>
      <c r="R159" s="221">
        <f>Q159*H159</f>
        <v>0</v>
      </c>
      <c r="S159" s="221">
        <v>0</v>
      </c>
      <c r="T159" s="222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23" t="s">
        <v>405</v>
      </c>
      <c r="AT159" s="223" t="s">
        <v>612</v>
      </c>
      <c r="AU159" s="223" t="s">
        <v>82</v>
      </c>
      <c r="AY159" s="17" t="s">
        <v>351</v>
      </c>
      <c r="BE159" s="224">
        <f>IF(N159="základní",J159,0)</f>
        <v>0</v>
      </c>
      <c r="BF159" s="224">
        <f>IF(N159="snížená",J159,0)</f>
        <v>0</v>
      </c>
      <c r="BG159" s="224">
        <f>IF(N159="zákl. přenesená",J159,0)</f>
        <v>0</v>
      </c>
      <c r="BH159" s="224">
        <f>IF(N159="sníž. přenesená",J159,0)</f>
        <v>0</v>
      </c>
      <c r="BI159" s="224">
        <f>IF(N159="nulová",J159,0)</f>
        <v>0</v>
      </c>
      <c r="BJ159" s="17" t="s">
        <v>82</v>
      </c>
      <c r="BK159" s="224">
        <f>ROUND(I159*H159,2)</f>
        <v>0</v>
      </c>
      <c r="BL159" s="17" t="s">
        <v>228</v>
      </c>
      <c r="BM159" s="223" t="s">
        <v>4851</v>
      </c>
    </row>
    <row r="160" spans="1:63" s="11" customFormat="1" ht="25.9" customHeight="1">
      <c r="A160" s="11"/>
      <c r="B160" s="198"/>
      <c r="C160" s="199"/>
      <c r="D160" s="200" t="s">
        <v>73</v>
      </c>
      <c r="E160" s="201" t="s">
        <v>4852</v>
      </c>
      <c r="F160" s="201" t="s">
        <v>4549</v>
      </c>
      <c r="G160" s="199"/>
      <c r="H160" s="199"/>
      <c r="I160" s="202"/>
      <c r="J160" s="203">
        <f>BK160</f>
        <v>0</v>
      </c>
      <c r="K160" s="199"/>
      <c r="L160" s="204"/>
      <c r="M160" s="205"/>
      <c r="N160" s="206"/>
      <c r="O160" s="206"/>
      <c r="P160" s="207">
        <f>SUM(P161:P164)</f>
        <v>0</v>
      </c>
      <c r="Q160" s="206"/>
      <c r="R160" s="207">
        <f>SUM(R161:R164)</f>
        <v>0</v>
      </c>
      <c r="S160" s="206"/>
      <c r="T160" s="208">
        <f>SUM(T161:T164)</f>
        <v>0</v>
      </c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R160" s="209" t="s">
        <v>228</v>
      </c>
      <c r="AT160" s="210" t="s">
        <v>73</v>
      </c>
      <c r="AU160" s="210" t="s">
        <v>74</v>
      </c>
      <c r="AY160" s="209" t="s">
        <v>351</v>
      </c>
      <c r="BK160" s="211">
        <f>SUM(BK161:BK164)</f>
        <v>0</v>
      </c>
    </row>
    <row r="161" spans="1:65" s="2" customFormat="1" ht="16.5" customHeight="1">
      <c r="A161" s="38"/>
      <c r="B161" s="39"/>
      <c r="C161" s="247" t="s">
        <v>711</v>
      </c>
      <c r="D161" s="247" t="s">
        <v>612</v>
      </c>
      <c r="E161" s="248" t="s">
        <v>4853</v>
      </c>
      <c r="F161" s="249" t="s">
        <v>4568</v>
      </c>
      <c r="G161" s="250" t="s">
        <v>534</v>
      </c>
      <c r="H161" s="251">
        <v>1</v>
      </c>
      <c r="I161" s="252"/>
      <c r="J161" s="253">
        <f>ROUND(I161*H161,2)</f>
        <v>0</v>
      </c>
      <c r="K161" s="249" t="s">
        <v>28</v>
      </c>
      <c r="L161" s="254"/>
      <c r="M161" s="255" t="s">
        <v>28</v>
      </c>
      <c r="N161" s="256" t="s">
        <v>45</v>
      </c>
      <c r="O161" s="84"/>
      <c r="P161" s="221">
        <f>O161*H161</f>
        <v>0</v>
      </c>
      <c r="Q161" s="221">
        <v>0</v>
      </c>
      <c r="R161" s="221">
        <f>Q161*H161</f>
        <v>0</v>
      </c>
      <c r="S161" s="221">
        <v>0</v>
      </c>
      <c r="T161" s="222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23" t="s">
        <v>405</v>
      </c>
      <c r="AT161" s="223" t="s">
        <v>612</v>
      </c>
      <c r="AU161" s="223" t="s">
        <v>82</v>
      </c>
      <c r="AY161" s="17" t="s">
        <v>351</v>
      </c>
      <c r="BE161" s="224">
        <f>IF(N161="základní",J161,0)</f>
        <v>0</v>
      </c>
      <c r="BF161" s="224">
        <f>IF(N161="snížená",J161,0)</f>
        <v>0</v>
      </c>
      <c r="BG161" s="224">
        <f>IF(N161="zákl. přenesená",J161,0)</f>
        <v>0</v>
      </c>
      <c r="BH161" s="224">
        <f>IF(N161="sníž. přenesená",J161,0)</f>
        <v>0</v>
      </c>
      <c r="BI161" s="224">
        <f>IF(N161="nulová",J161,0)</f>
        <v>0</v>
      </c>
      <c r="BJ161" s="17" t="s">
        <v>82</v>
      </c>
      <c r="BK161" s="224">
        <f>ROUND(I161*H161,2)</f>
        <v>0</v>
      </c>
      <c r="BL161" s="17" t="s">
        <v>228</v>
      </c>
      <c r="BM161" s="223" t="s">
        <v>4854</v>
      </c>
    </row>
    <row r="162" spans="1:65" s="2" customFormat="1" ht="21.75" customHeight="1">
      <c r="A162" s="38"/>
      <c r="B162" s="39"/>
      <c r="C162" s="247" t="s">
        <v>718</v>
      </c>
      <c r="D162" s="247" t="s">
        <v>612</v>
      </c>
      <c r="E162" s="248" t="s">
        <v>4855</v>
      </c>
      <c r="F162" s="249" t="s">
        <v>4776</v>
      </c>
      <c r="G162" s="250" t="s">
        <v>534</v>
      </c>
      <c r="H162" s="251">
        <v>1</v>
      </c>
      <c r="I162" s="252"/>
      <c r="J162" s="253">
        <f>ROUND(I162*H162,2)</f>
        <v>0</v>
      </c>
      <c r="K162" s="249" t="s">
        <v>28</v>
      </c>
      <c r="L162" s="254"/>
      <c r="M162" s="255" t="s">
        <v>28</v>
      </c>
      <c r="N162" s="256" t="s">
        <v>45</v>
      </c>
      <c r="O162" s="84"/>
      <c r="P162" s="221">
        <f>O162*H162</f>
        <v>0</v>
      </c>
      <c r="Q162" s="221">
        <v>0</v>
      </c>
      <c r="R162" s="221">
        <f>Q162*H162</f>
        <v>0</v>
      </c>
      <c r="S162" s="221">
        <v>0</v>
      </c>
      <c r="T162" s="222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23" t="s">
        <v>405</v>
      </c>
      <c r="AT162" s="223" t="s">
        <v>612</v>
      </c>
      <c r="AU162" s="223" t="s">
        <v>82</v>
      </c>
      <c r="AY162" s="17" t="s">
        <v>351</v>
      </c>
      <c r="BE162" s="224">
        <f>IF(N162="základní",J162,0)</f>
        <v>0</v>
      </c>
      <c r="BF162" s="224">
        <f>IF(N162="snížená",J162,0)</f>
        <v>0</v>
      </c>
      <c r="BG162" s="224">
        <f>IF(N162="zákl. přenesená",J162,0)</f>
        <v>0</v>
      </c>
      <c r="BH162" s="224">
        <f>IF(N162="sníž. přenesená",J162,0)</f>
        <v>0</v>
      </c>
      <c r="BI162" s="224">
        <f>IF(N162="nulová",J162,0)</f>
        <v>0</v>
      </c>
      <c r="BJ162" s="17" t="s">
        <v>82</v>
      </c>
      <c r="BK162" s="224">
        <f>ROUND(I162*H162,2)</f>
        <v>0</v>
      </c>
      <c r="BL162" s="17" t="s">
        <v>228</v>
      </c>
      <c r="BM162" s="223" t="s">
        <v>4856</v>
      </c>
    </row>
    <row r="163" spans="1:65" s="2" customFormat="1" ht="16.5" customHeight="1">
      <c r="A163" s="38"/>
      <c r="B163" s="39"/>
      <c r="C163" s="247" t="s">
        <v>724</v>
      </c>
      <c r="D163" s="247" t="s">
        <v>612</v>
      </c>
      <c r="E163" s="248" t="s">
        <v>4857</v>
      </c>
      <c r="F163" s="249" t="s">
        <v>4841</v>
      </c>
      <c r="G163" s="250" t="s">
        <v>534</v>
      </c>
      <c r="H163" s="251">
        <v>1</v>
      </c>
      <c r="I163" s="252"/>
      <c r="J163" s="253">
        <f>ROUND(I163*H163,2)</f>
        <v>0</v>
      </c>
      <c r="K163" s="249" t="s">
        <v>28</v>
      </c>
      <c r="L163" s="254"/>
      <c r="M163" s="255" t="s">
        <v>28</v>
      </c>
      <c r="N163" s="256" t="s">
        <v>45</v>
      </c>
      <c r="O163" s="84"/>
      <c r="P163" s="221">
        <f>O163*H163</f>
        <v>0</v>
      </c>
      <c r="Q163" s="221">
        <v>0</v>
      </c>
      <c r="R163" s="221">
        <f>Q163*H163</f>
        <v>0</v>
      </c>
      <c r="S163" s="221">
        <v>0</v>
      </c>
      <c r="T163" s="222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23" t="s">
        <v>405</v>
      </c>
      <c r="AT163" s="223" t="s">
        <v>612</v>
      </c>
      <c r="AU163" s="223" t="s">
        <v>82</v>
      </c>
      <c r="AY163" s="17" t="s">
        <v>351</v>
      </c>
      <c r="BE163" s="224">
        <f>IF(N163="základní",J163,0)</f>
        <v>0</v>
      </c>
      <c r="BF163" s="224">
        <f>IF(N163="snížená",J163,0)</f>
        <v>0</v>
      </c>
      <c r="BG163" s="224">
        <f>IF(N163="zákl. přenesená",J163,0)</f>
        <v>0</v>
      </c>
      <c r="BH163" s="224">
        <f>IF(N163="sníž. přenesená",J163,0)</f>
        <v>0</v>
      </c>
      <c r="BI163" s="224">
        <f>IF(N163="nulová",J163,0)</f>
        <v>0</v>
      </c>
      <c r="BJ163" s="17" t="s">
        <v>82</v>
      </c>
      <c r="BK163" s="224">
        <f>ROUND(I163*H163,2)</f>
        <v>0</v>
      </c>
      <c r="BL163" s="17" t="s">
        <v>228</v>
      </c>
      <c r="BM163" s="223" t="s">
        <v>4858</v>
      </c>
    </row>
    <row r="164" spans="1:65" s="2" customFormat="1" ht="21.75" customHeight="1">
      <c r="A164" s="38"/>
      <c r="B164" s="39"/>
      <c r="C164" s="247" t="s">
        <v>730</v>
      </c>
      <c r="D164" s="247" t="s">
        <v>612</v>
      </c>
      <c r="E164" s="248" t="s">
        <v>4859</v>
      </c>
      <c r="F164" s="249" t="s">
        <v>4860</v>
      </c>
      <c r="G164" s="250" t="s">
        <v>534</v>
      </c>
      <c r="H164" s="251">
        <v>1</v>
      </c>
      <c r="I164" s="252"/>
      <c r="J164" s="253">
        <f>ROUND(I164*H164,2)</f>
        <v>0</v>
      </c>
      <c r="K164" s="249" t="s">
        <v>28</v>
      </c>
      <c r="L164" s="254"/>
      <c r="M164" s="255" t="s">
        <v>28</v>
      </c>
      <c r="N164" s="256" t="s">
        <v>45</v>
      </c>
      <c r="O164" s="84"/>
      <c r="P164" s="221">
        <f>O164*H164</f>
        <v>0</v>
      </c>
      <c r="Q164" s="221">
        <v>0</v>
      </c>
      <c r="R164" s="221">
        <f>Q164*H164</f>
        <v>0</v>
      </c>
      <c r="S164" s="221">
        <v>0</v>
      </c>
      <c r="T164" s="222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23" t="s">
        <v>405</v>
      </c>
      <c r="AT164" s="223" t="s">
        <v>612</v>
      </c>
      <c r="AU164" s="223" t="s">
        <v>82</v>
      </c>
      <c r="AY164" s="17" t="s">
        <v>351</v>
      </c>
      <c r="BE164" s="224">
        <f>IF(N164="základní",J164,0)</f>
        <v>0</v>
      </c>
      <c r="BF164" s="224">
        <f>IF(N164="snížená",J164,0)</f>
        <v>0</v>
      </c>
      <c r="BG164" s="224">
        <f>IF(N164="zákl. přenesená",J164,0)</f>
        <v>0</v>
      </c>
      <c r="BH164" s="224">
        <f>IF(N164="sníž. přenesená",J164,0)</f>
        <v>0</v>
      </c>
      <c r="BI164" s="224">
        <f>IF(N164="nulová",J164,0)</f>
        <v>0</v>
      </c>
      <c r="BJ164" s="17" t="s">
        <v>82</v>
      </c>
      <c r="BK164" s="224">
        <f>ROUND(I164*H164,2)</f>
        <v>0</v>
      </c>
      <c r="BL164" s="17" t="s">
        <v>228</v>
      </c>
      <c r="BM164" s="223" t="s">
        <v>4861</v>
      </c>
    </row>
    <row r="165" spans="1:63" s="11" customFormat="1" ht="25.9" customHeight="1">
      <c r="A165" s="11"/>
      <c r="B165" s="198"/>
      <c r="C165" s="199"/>
      <c r="D165" s="200" t="s">
        <v>73</v>
      </c>
      <c r="E165" s="201" t="s">
        <v>4642</v>
      </c>
      <c r="F165" s="201" t="s">
        <v>4714</v>
      </c>
      <c r="G165" s="199"/>
      <c r="H165" s="199"/>
      <c r="I165" s="202"/>
      <c r="J165" s="203">
        <f>BK165</f>
        <v>0</v>
      </c>
      <c r="K165" s="199"/>
      <c r="L165" s="204"/>
      <c r="M165" s="205"/>
      <c r="N165" s="206"/>
      <c r="O165" s="206"/>
      <c r="P165" s="207">
        <f>SUM(P166:P172)</f>
        <v>0</v>
      </c>
      <c r="Q165" s="206"/>
      <c r="R165" s="207">
        <f>SUM(R166:R172)</f>
        <v>0</v>
      </c>
      <c r="S165" s="206"/>
      <c r="T165" s="208">
        <f>SUM(T166:T172)</f>
        <v>0</v>
      </c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R165" s="209" t="s">
        <v>228</v>
      </c>
      <c r="AT165" s="210" t="s">
        <v>73</v>
      </c>
      <c r="AU165" s="210" t="s">
        <v>74</v>
      </c>
      <c r="AY165" s="209" t="s">
        <v>351</v>
      </c>
      <c r="BK165" s="211">
        <f>SUM(BK166:BK172)</f>
        <v>0</v>
      </c>
    </row>
    <row r="166" spans="1:65" s="2" customFormat="1" ht="21.75" customHeight="1">
      <c r="A166" s="38"/>
      <c r="B166" s="39"/>
      <c r="C166" s="247" t="s">
        <v>736</v>
      </c>
      <c r="D166" s="247" t="s">
        <v>612</v>
      </c>
      <c r="E166" s="248" t="s">
        <v>4862</v>
      </c>
      <c r="F166" s="249" t="s">
        <v>4863</v>
      </c>
      <c r="G166" s="250" t="s">
        <v>534</v>
      </c>
      <c r="H166" s="251">
        <v>1</v>
      </c>
      <c r="I166" s="252"/>
      <c r="J166" s="253">
        <f>ROUND(I166*H166,2)</f>
        <v>0</v>
      </c>
      <c r="K166" s="249" t="s">
        <v>28</v>
      </c>
      <c r="L166" s="254"/>
      <c r="M166" s="255" t="s">
        <v>28</v>
      </c>
      <c r="N166" s="256" t="s">
        <v>45</v>
      </c>
      <c r="O166" s="84"/>
      <c r="P166" s="221">
        <f>O166*H166</f>
        <v>0</v>
      </c>
      <c r="Q166" s="221">
        <v>0</v>
      </c>
      <c r="R166" s="221">
        <f>Q166*H166</f>
        <v>0</v>
      </c>
      <c r="S166" s="221">
        <v>0</v>
      </c>
      <c r="T166" s="222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23" t="s">
        <v>405</v>
      </c>
      <c r="AT166" s="223" t="s">
        <v>612</v>
      </c>
      <c r="AU166" s="223" t="s">
        <v>82</v>
      </c>
      <c r="AY166" s="17" t="s">
        <v>351</v>
      </c>
      <c r="BE166" s="224">
        <f>IF(N166="základní",J166,0)</f>
        <v>0</v>
      </c>
      <c r="BF166" s="224">
        <f>IF(N166="snížená",J166,0)</f>
        <v>0</v>
      </c>
      <c r="BG166" s="224">
        <f>IF(N166="zákl. přenesená",J166,0)</f>
        <v>0</v>
      </c>
      <c r="BH166" s="224">
        <f>IF(N166="sníž. přenesená",J166,0)</f>
        <v>0</v>
      </c>
      <c r="BI166" s="224">
        <f>IF(N166="nulová",J166,0)</f>
        <v>0</v>
      </c>
      <c r="BJ166" s="17" t="s">
        <v>82</v>
      </c>
      <c r="BK166" s="224">
        <f>ROUND(I166*H166,2)</f>
        <v>0</v>
      </c>
      <c r="BL166" s="17" t="s">
        <v>228</v>
      </c>
      <c r="BM166" s="223" t="s">
        <v>4864</v>
      </c>
    </row>
    <row r="167" spans="1:65" s="2" customFormat="1" ht="21.75" customHeight="1">
      <c r="A167" s="38"/>
      <c r="B167" s="39"/>
      <c r="C167" s="247" t="s">
        <v>742</v>
      </c>
      <c r="D167" s="247" t="s">
        <v>612</v>
      </c>
      <c r="E167" s="248" t="s">
        <v>4865</v>
      </c>
      <c r="F167" s="249" t="s">
        <v>4866</v>
      </c>
      <c r="G167" s="250" t="s">
        <v>534</v>
      </c>
      <c r="H167" s="251">
        <v>1</v>
      </c>
      <c r="I167" s="252"/>
      <c r="J167" s="253">
        <f>ROUND(I167*H167,2)</f>
        <v>0</v>
      </c>
      <c r="K167" s="249" t="s">
        <v>28</v>
      </c>
      <c r="L167" s="254"/>
      <c r="M167" s="255" t="s">
        <v>28</v>
      </c>
      <c r="N167" s="256" t="s">
        <v>45</v>
      </c>
      <c r="O167" s="84"/>
      <c r="P167" s="221">
        <f>O167*H167</f>
        <v>0</v>
      </c>
      <c r="Q167" s="221">
        <v>0</v>
      </c>
      <c r="R167" s="221">
        <f>Q167*H167</f>
        <v>0</v>
      </c>
      <c r="S167" s="221">
        <v>0</v>
      </c>
      <c r="T167" s="222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23" t="s">
        <v>405</v>
      </c>
      <c r="AT167" s="223" t="s">
        <v>612</v>
      </c>
      <c r="AU167" s="223" t="s">
        <v>82</v>
      </c>
      <c r="AY167" s="17" t="s">
        <v>351</v>
      </c>
      <c r="BE167" s="224">
        <f>IF(N167="základní",J167,0)</f>
        <v>0</v>
      </c>
      <c r="BF167" s="224">
        <f>IF(N167="snížená",J167,0)</f>
        <v>0</v>
      </c>
      <c r="BG167" s="224">
        <f>IF(N167="zákl. přenesená",J167,0)</f>
        <v>0</v>
      </c>
      <c r="BH167" s="224">
        <f>IF(N167="sníž. přenesená",J167,0)</f>
        <v>0</v>
      </c>
      <c r="BI167" s="224">
        <f>IF(N167="nulová",J167,0)</f>
        <v>0</v>
      </c>
      <c r="BJ167" s="17" t="s">
        <v>82</v>
      </c>
      <c r="BK167" s="224">
        <f>ROUND(I167*H167,2)</f>
        <v>0</v>
      </c>
      <c r="BL167" s="17" t="s">
        <v>228</v>
      </c>
      <c r="BM167" s="223" t="s">
        <v>4867</v>
      </c>
    </row>
    <row r="168" spans="1:65" s="2" customFormat="1" ht="21.75" customHeight="1">
      <c r="A168" s="38"/>
      <c r="B168" s="39"/>
      <c r="C168" s="247" t="s">
        <v>749</v>
      </c>
      <c r="D168" s="247" t="s">
        <v>612</v>
      </c>
      <c r="E168" s="248" t="s">
        <v>4868</v>
      </c>
      <c r="F168" s="249" t="s">
        <v>4869</v>
      </c>
      <c r="G168" s="250" t="s">
        <v>534</v>
      </c>
      <c r="H168" s="251">
        <v>1</v>
      </c>
      <c r="I168" s="252"/>
      <c r="J168" s="253">
        <f>ROUND(I168*H168,2)</f>
        <v>0</v>
      </c>
      <c r="K168" s="249" t="s">
        <v>28</v>
      </c>
      <c r="L168" s="254"/>
      <c r="M168" s="255" t="s">
        <v>28</v>
      </c>
      <c r="N168" s="256" t="s">
        <v>45</v>
      </c>
      <c r="O168" s="84"/>
      <c r="P168" s="221">
        <f>O168*H168</f>
        <v>0</v>
      </c>
      <c r="Q168" s="221">
        <v>0</v>
      </c>
      <c r="R168" s="221">
        <f>Q168*H168</f>
        <v>0</v>
      </c>
      <c r="S168" s="221">
        <v>0</v>
      </c>
      <c r="T168" s="222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23" t="s">
        <v>405</v>
      </c>
      <c r="AT168" s="223" t="s">
        <v>612</v>
      </c>
      <c r="AU168" s="223" t="s">
        <v>82</v>
      </c>
      <c r="AY168" s="17" t="s">
        <v>351</v>
      </c>
      <c r="BE168" s="224">
        <f>IF(N168="základní",J168,0)</f>
        <v>0</v>
      </c>
      <c r="BF168" s="224">
        <f>IF(N168="snížená",J168,0)</f>
        <v>0</v>
      </c>
      <c r="BG168" s="224">
        <f>IF(N168="zákl. přenesená",J168,0)</f>
        <v>0</v>
      </c>
      <c r="BH168" s="224">
        <f>IF(N168="sníž. přenesená",J168,0)</f>
        <v>0</v>
      </c>
      <c r="BI168" s="224">
        <f>IF(N168="nulová",J168,0)</f>
        <v>0</v>
      </c>
      <c r="BJ168" s="17" t="s">
        <v>82</v>
      </c>
      <c r="BK168" s="224">
        <f>ROUND(I168*H168,2)</f>
        <v>0</v>
      </c>
      <c r="BL168" s="17" t="s">
        <v>228</v>
      </c>
      <c r="BM168" s="223" t="s">
        <v>4870</v>
      </c>
    </row>
    <row r="169" spans="1:65" s="2" customFormat="1" ht="21.75" customHeight="1">
      <c r="A169" s="38"/>
      <c r="B169" s="39"/>
      <c r="C169" s="247" t="s">
        <v>723</v>
      </c>
      <c r="D169" s="247" t="s">
        <v>612</v>
      </c>
      <c r="E169" s="248" t="s">
        <v>4871</v>
      </c>
      <c r="F169" s="249" t="s">
        <v>4872</v>
      </c>
      <c r="G169" s="250" t="s">
        <v>534</v>
      </c>
      <c r="H169" s="251">
        <v>1</v>
      </c>
      <c r="I169" s="252"/>
      <c r="J169" s="253">
        <f>ROUND(I169*H169,2)</f>
        <v>0</v>
      </c>
      <c r="K169" s="249" t="s">
        <v>28</v>
      </c>
      <c r="L169" s="254"/>
      <c r="M169" s="255" t="s">
        <v>28</v>
      </c>
      <c r="N169" s="256" t="s">
        <v>45</v>
      </c>
      <c r="O169" s="84"/>
      <c r="P169" s="221">
        <f>O169*H169</f>
        <v>0</v>
      </c>
      <c r="Q169" s="221">
        <v>0</v>
      </c>
      <c r="R169" s="221">
        <f>Q169*H169</f>
        <v>0</v>
      </c>
      <c r="S169" s="221">
        <v>0</v>
      </c>
      <c r="T169" s="222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23" t="s">
        <v>405</v>
      </c>
      <c r="AT169" s="223" t="s">
        <v>612</v>
      </c>
      <c r="AU169" s="223" t="s">
        <v>82</v>
      </c>
      <c r="AY169" s="17" t="s">
        <v>351</v>
      </c>
      <c r="BE169" s="224">
        <f>IF(N169="základní",J169,0)</f>
        <v>0</v>
      </c>
      <c r="BF169" s="224">
        <f>IF(N169="snížená",J169,0)</f>
        <v>0</v>
      </c>
      <c r="BG169" s="224">
        <f>IF(N169="zákl. přenesená",J169,0)</f>
        <v>0</v>
      </c>
      <c r="BH169" s="224">
        <f>IF(N169="sníž. přenesená",J169,0)</f>
        <v>0</v>
      </c>
      <c r="BI169" s="224">
        <f>IF(N169="nulová",J169,0)</f>
        <v>0</v>
      </c>
      <c r="BJ169" s="17" t="s">
        <v>82</v>
      </c>
      <c r="BK169" s="224">
        <f>ROUND(I169*H169,2)</f>
        <v>0</v>
      </c>
      <c r="BL169" s="17" t="s">
        <v>228</v>
      </c>
      <c r="BM169" s="223" t="s">
        <v>4873</v>
      </c>
    </row>
    <row r="170" spans="1:65" s="2" customFormat="1" ht="16.5" customHeight="1">
      <c r="A170" s="38"/>
      <c r="B170" s="39"/>
      <c r="C170" s="247" t="s">
        <v>763</v>
      </c>
      <c r="D170" s="247" t="s">
        <v>612</v>
      </c>
      <c r="E170" s="248" t="s">
        <v>4874</v>
      </c>
      <c r="F170" s="249" t="s">
        <v>4875</v>
      </c>
      <c r="G170" s="250" t="s">
        <v>534</v>
      </c>
      <c r="H170" s="251">
        <v>1</v>
      </c>
      <c r="I170" s="252"/>
      <c r="J170" s="253">
        <f>ROUND(I170*H170,2)</f>
        <v>0</v>
      </c>
      <c r="K170" s="249" t="s">
        <v>28</v>
      </c>
      <c r="L170" s="254"/>
      <c r="M170" s="255" t="s">
        <v>28</v>
      </c>
      <c r="N170" s="256" t="s">
        <v>45</v>
      </c>
      <c r="O170" s="84"/>
      <c r="P170" s="221">
        <f>O170*H170</f>
        <v>0</v>
      </c>
      <c r="Q170" s="221">
        <v>0</v>
      </c>
      <c r="R170" s="221">
        <f>Q170*H170</f>
        <v>0</v>
      </c>
      <c r="S170" s="221">
        <v>0</v>
      </c>
      <c r="T170" s="222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23" t="s">
        <v>405</v>
      </c>
      <c r="AT170" s="223" t="s">
        <v>612</v>
      </c>
      <c r="AU170" s="223" t="s">
        <v>82</v>
      </c>
      <c r="AY170" s="17" t="s">
        <v>351</v>
      </c>
      <c r="BE170" s="224">
        <f>IF(N170="základní",J170,0)</f>
        <v>0</v>
      </c>
      <c r="BF170" s="224">
        <f>IF(N170="snížená",J170,0)</f>
        <v>0</v>
      </c>
      <c r="BG170" s="224">
        <f>IF(N170="zákl. přenesená",J170,0)</f>
        <v>0</v>
      </c>
      <c r="BH170" s="224">
        <f>IF(N170="sníž. přenesená",J170,0)</f>
        <v>0</v>
      </c>
      <c r="BI170" s="224">
        <f>IF(N170="nulová",J170,0)</f>
        <v>0</v>
      </c>
      <c r="BJ170" s="17" t="s">
        <v>82</v>
      </c>
      <c r="BK170" s="224">
        <f>ROUND(I170*H170,2)</f>
        <v>0</v>
      </c>
      <c r="BL170" s="17" t="s">
        <v>228</v>
      </c>
      <c r="BM170" s="223" t="s">
        <v>4876</v>
      </c>
    </row>
    <row r="171" spans="1:65" s="2" customFormat="1" ht="21.75" customHeight="1">
      <c r="A171" s="38"/>
      <c r="B171" s="39"/>
      <c r="C171" s="247" t="s">
        <v>768</v>
      </c>
      <c r="D171" s="247" t="s">
        <v>612</v>
      </c>
      <c r="E171" s="248" t="s">
        <v>4877</v>
      </c>
      <c r="F171" s="249" t="s">
        <v>4878</v>
      </c>
      <c r="G171" s="250" t="s">
        <v>534</v>
      </c>
      <c r="H171" s="251">
        <v>1</v>
      </c>
      <c r="I171" s="252"/>
      <c r="J171" s="253">
        <f>ROUND(I171*H171,2)</f>
        <v>0</v>
      </c>
      <c r="K171" s="249" t="s">
        <v>28</v>
      </c>
      <c r="L171" s="254"/>
      <c r="M171" s="255" t="s">
        <v>28</v>
      </c>
      <c r="N171" s="256" t="s">
        <v>45</v>
      </c>
      <c r="O171" s="84"/>
      <c r="P171" s="221">
        <f>O171*H171</f>
        <v>0</v>
      </c>
      <c r="Q171" s="221">
        <v>0</v>
      </c>
      <c r="R171" s="221">
        <f>Q171*H171</f>
        <v>0</v>
      </c>
      <c r="S171" s="221">
        <v>0</v>
      </c>
      <c r="T171" s="222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23" t="s">
        <v>405</v>
      </c>
      <c r="AT171" s="223" t="s">
        <v>612</v>
      </c>
      <c r="AU171" s="223" t="s">
        <v>82</v>
      </c>
      <c r="AY171" s="17" t="s">
        <v>351</v>
      </c>
      <c r="BE171" s="224">
        <f>IF(N171="základní",J171,0)</f>
        <v>0</v>
      </c>
      <c r="BF171" s="224">
        <f>IF(N171="snížená",J171,0)</f>
        <v>0</v>
      </c>
      <c r="BG171" s="224">
        <f>IF(N171="zákl. přenesená",J171,0)</f>
        <v>0</v>
      </c>
      <c r="BH171" s="224">
        <f>IF(N171="sníž. přenesená",J171,0)</f>
        <v>0</v>
      </c>
      <c r="BI171" s="224">
        <f>IF(N171="nulová",J171,0)</f>
        <v>0</v>
      </c>
      <c r="BJ171" s="17" t="s">
        <v>82</v>
      </c>
      <c r="BK171" s="224">
        <f>ROUND(I171*H171,2)</f>
        <v>0</v>
      </c>
      <c r="BL171" s="17" t="s">
        <v>228</v>
      </c>
      <c r="BM171" s="223" t="s">
        <v>4879</v>
      </c>
    </row>
    <row r="172" spans="1:65" s="2" customFormat="1" ht="33" customHeight="1">
      <c r="A172" s="38"/>
      <c r="B172" s="39"/>
      <c r="C172" s="247" t="s">
        <v>775</v>
      </c>
      <c r="D172" s="247" t="s">
        <v>612</v>
      </c>
      <c r="E172" s="248" t="s">
        <v>4880</v>
      </c>
      <c r="F172" s="249" t="s">
        <v>4881</v>
      </c>
      <c r="G172" s="250" t="s">
        <v>534</v>
      </c>
      <c r="H172" s="251">
        <v>1</v>
      </c>
      <c r="I172" s="252"/>
      <c r="J172" s="253">
        <f>ROUND(I172*H172,2)</f>
        <v>0</v>
      </c>
      <c r="K172" s="249" t="s">
        <v>28</v>
      </c>
      <c r="L172" s="254"/>
      <c r="M172" s="255" t="s">
        <v>28</v>
      </c>
      <c r="N172" s="256" t="s">
        <v>45</v>
      </c>
      <c r="O172" s="84"/>
      <c r="P172" s="221">
        <f>O172*H172</f>
        <v>0</v>
      </c>
      <c r="Q172" s="221">
        <v>0</v>
      </c>
      <c r="R172" s="221">
        <f>Q172*H172</f>
        <v>0</v>
      </c>
      <c r="S172" s="221">
        <v>0</v>
      </c>
      <c r="T172" s="222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23" t="s">
        <v>405</v>
      </c>
      <c r="AT172" s="223" t="s">
        <v>612</v>
      </c>
      <c r="AU172" s="223" t="s">
        <v>82</v>
      </c>
      <c r="AY172" s="17" t="s">
        <v>351</v>
      </c>
      <c r="BE172" s="224">
        <f>IF(N172="základní",J172,0)</f>
        <v>0</v>
      </c>
      <c r="BF172" s="224">
        <f>IF(N172="snížená",J172,0)</f>
        <v>0</v>
      </c>
      <c r="BG172" s="224">
        <f>IF(N172="zákl. přenesená",J172,0)</f>
        <v>0</v>
      </c>
      <c r="BH172" s="224">
        <f>IF(N172="sníž. přenesená",J172,0)</f>
        <v>0</v>
      </c>
      <c r="BI172" s="224">
        <f>IF(N172="nulová",J172,0)</f>
        <v>0</v>
      </c>
      <c r="BJ172" s="17" t="s">
        <v>82</v>
      </c>
      <c r="BK172" s="224">
        <f>ROUND(I172*H172,2)</f>
        <v>0</v>
      </c>
      <c r="BL172" s="17" t="s">
        <v>228</v>
      </c>
      <c r="BM172" s="223" t="s">
        <v>4882</v>
      </c>
    </row>
    <row r="173" spans="1:63" s="11" customFormat="1" ht="25.9" customHeight="1">
      <c r="A173" s="11"/>
      <c r="B173" s="198"/>
      <c r="C173" s="199"/>
      <c r="D173" s="200" t="s">
        <v>73</v>
      </c>
      <c r="E173" s="201" t="s">
        <v>4659</v>
      </c>
      <c r="F173" s="201" t="s">
        <v>4732</v>
      </c>
      <c r="G173" s="199"/>
      <c r="H173" s="199"/>
      <c r="I173" s="202"/>
      <c r="J173" s="203">
        <f>BK173</f>
        <v>0</v>
      </c>
      <c r="K173" s="199"/>
      <c r="L173" s="204"/>
      <c r="M173" s="205"/>
      <c r="N173" s="206"/>
      <c r="O173" s="206"/>
      <c r="P173" s="207">
        <f>SUM(P174:P179)</f>
        <v>0</v>
      </c>
      <c r="Q173" s="206"/>
      <c r="R173" s="207">
        <f>SUM(R174:R179)</f>
        <v>0.00066</v>
      </c>
      <c r="S173" s="206"/>
      <c r="T173" s="208">
        <f>SUM(T174:T179)</f>
        <v>0</v>
      </c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R173" s="209" t="s">
        <v>228</v>
      </c>
      <c r="AT173" s="210" t="s">
        <v>73</v>
      </c>
      <c r="AU173" s="210" t="s">
        <v>74</v>
      </c>
      <c r="AY173" s="209" t="s">
        <v>351</v>
      </c>
      <c r="BK173" s="211">
        <f>SUM(BK174:BK179)</f>
        <v>0</v>
      </c>
    </row>
    <row r="174" spans="1:65" s="2" customFormat="1" ht="16.5" customHeight="1">
      <c r="A174" s="38"/>
      <c r="B174" s="39"/>
      <c r="C174" s="247" t="s">
        <v>781</v>
      </c>
      <c r="D174" s="247" t="s">
        <v>612</v>
      </c>
      <c r="E174" s="248" t="s">
        <v>4883</v>
      </c>
      <c r="F174" s="249" t="s">
        <v>4800</v>
      </c>
      <c r="G174" s="250" t="s">
        <v>612</v>
      </c>
      <c r="H174" s="251">
        <v>11</v>
      </c>
      <c r="I174" s="252"/>
      <c r="J174" s="253">
        <f>ROUND(I174*H174,2)</f>
        <v>0</v>
      </c>
      <c r="K174" s="249" t="s">
        <v>28</v>
      </c>
      <c r="L174" s="254"/>
      <c r="M174" s="255" t="s">
        <v>28</v>
      </c>
      <c r="N174" s="256" t="s">
        <v>45</v>
      </c>
      <c r="O174" s="84"/>
      <c r="P174" s="221">
        <f>O174*H174</f>
        <v>0</v>
      </c>
      <c r="Q174" s="221">
        <v>0</v>
      </c>
      <c r="R174" s="221">
        <f>Q174*H174</f>
        <v>0</v>
      </c>
      <c r="S174" s="221">
        <v>0</v>
      </c>
      <c r="T174" s="222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23" t="s">
        <v>405</v>
      </c>
      <c r="AT174" s="223" t="s">
        <v>612</v>
      </c>
      <c r="AU174" s="223" t="s">
        <v>82</v>
      </c>
      <c r="AY174" s="17" t="s">
        <v>351</v>
      </c>
      <c r="BE174" s="224">
        <f>IF(N174="základní",J174,0)</f>
        <v>0</v>
      </c>
      <c r="BF174" s="224">
        <f>IF(N174="snížená",J174,0)</f>
        <v>0</v>
      </c>
      <c r="BG174" s="224">
        <f>IF(N174="zákl. přenesená",J174,0)</f>
        <v>0</v>
      </c>
      <c r="BH174" s="224">
        <f>IF(N174="sníž. přenesená",J174,0)</f>
        <v>0</v>
      </c>
      <c r="BI174" s="224">
        <f>IF(N174="nulová",J174,0)</f>
        <v>0</v>
      </c>
      <c r="BJ174" s="17" t="s">
        <v>82</v>
      </c>
      <c r="BK174" s="224">
        <f>ROUND(I174*H174,2)</f>
        <v>0</v>
      </c>
      <c r="BL174" s="17" t="s">
        <v>228</v>
      </c>
      <c r="BM174" s="223" t="s">
        <v>4884</v>
      </c>
    </row>
    <row r="175" spans="1:65" s="2" customFormat="1" ht="16.5" customHeight="1">
      <c r="A175" s="38"/>
      <c r="B175" s="39"/>
      <c r="C175" s="247" t="s">
        <v>787</v>
      </c>
      <c r="D175" s="247" t="s">
        <v>612</v>
      </c>
      <c r="E175" s="248" t="s">
        <v>4885</v>
      </c>
      <c r="F175" s="249" t="s">
        <v>4886</v>
      </c>
      <c r="G175" s="250" t="s">
        <v>612</v>
      </c>
      <c r="H175" s="251">
        <v>28</v>
      </c>
      <c r="I175" s="252"/>
      <c r="J175" s="253">
        <f>ROUND(I175*H175,2)</f>
        <v>0</v>
      </c>
      <c r="K175" s="249" t="s">
        <v>28</v>
      </c>
      <c r="L175" s="254"/>
      <c r="M175" s="255" t="s">
        <v>28</v>
      </c>
      <c r="N175" s="256" t="s">
        <v>45</v>
      </c>
      <c r="O175" s="84"/>
      <c r="P175" s="221">
        <f>O175*H175</f>
        <v>0</v>
      </c>
      <c r="Q175" s="221">
        <v>0</v>
      </c>
      <c r="R175" s="221">
        <f>Q175*H175</f>
        <v>0</v>
      </c>
      <c r="S175" s="221">
        <v>0</v>
      </c>
      <c r="T175" s="222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23" t="s">
        <v>405</v>
      </c>
      <c r="AT175" s="223" t="s">
        <v>612</v>
      </c>
      <c r="AU175" s="223" t="s">
        <v>82</v>
      </c>
      <c r="AY175" s="17" t="s">
        <v>351</v>
      </c>
      <c r="BE175" s="224">
        <f>IF(N175="základní",J175,0)</f>
        <v>0</v>
      </c>
      <c r="BF175" s="224">
        <f>IF(N175="snížená",J175,0)</f>
        <v>0</v>
      </c>
      <c r="BG175" s="224">
        <f>IF(N175="zákl. přenesená",J175,0)</f>
        <v>0</v>
      </c>
      <c r="BH175" s="224">
        <f>IF(N175="sníž. přenesená",J175,0)</f>
        <v>0</v>
      </c>
      <c r="BI175" s="224">
        <f>IF(N175="nulová",J175,0)</f>
        <v>0</v>
      </c>
      <c r="BJ175" s="17" t="s">
        <v>82</v>
      </c>
      <c r="BK175" s="224">
        <f>ROUND(I175*H175,2)</f>
        <v>0</v>
      </c>
      <c r="BL175" s="17" t="s">
        <v>228</v>
      </c>
      <c r="BM175" s="223" t="s">
        <v>4887</v>
      </c>
    </row>
    <row r="176" spans="1:65" s="2" customFormat="1" ht="16.5" customHeight="1">
      <c r="A176" s="38"/>
      <c r="B176" s="39"/>
      <c r="C176" s="247" t="s">
        <v>800</v>
      </c>
      <c r="D176" s="247" t="s">
        <v>612</v>
      </c>
      <c r="E176" s="248" t="s">
        <v>4888</v>
      </c>
      <c r="F176" s="249" t="s">
        <v>4889</v>
      </c>
      <c r="G176" s="250" t="s">
        <v>612</v>
      </c>
      <c r="H176" s="251">
        <v>2</v>
      </c>
      <c r="I176" s="252"/>
      <c r="J176" s="253">
        <f>ROUND(I176*H176,2)</f>
        <v>0</v>
      </c>
      <c r="K176" s="249" t="s">
        <v>28</v>
      </c>
      <c r="L176" s="254"/>
      <c r="M176" s="255" t="s">
        <v>28</v>
      </c>
      <c r="N176" s="256" t="s">
        <v>45</v>
      </c>
      <c r="O176" s="84"/>
      <c r="P176" s="221">
        <f>O176*H176</f>
        <v>0</v>
      </c>
      <c r="Q176" s="221">
        <v>0</v>
      </c>
      <c r="R176" s="221">
        <f>Q176*H176</f>
        <v>0</v>
      </c>
      <c r="S176" s="221">
        <v>0</v>
      </c>
      <c r="T176" s="222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23" t="s">
        <v>405</v>
      </c>
      <c r="AT176" s="223" t="s">
        <v>612</v>
      </c>
      <c r="AU176" s="223" t="s">
        <v>82</v>
      </c>
      <c r="AY176" s="17" t="s">
        <v>351</v>
      </c>
      <c r="BE176" s="224">
        <f>IF(N176="základní",J176,0)</f>
        <v>0</v>
      </c>
      <c r="BF176" s="224">
        <f>IF(N176="snížená",J176,0)</f>
        <v>0</v>
      </c>
      <c r="BG176" s="224">
        <f>IF(N176="zákl. přenesená",J176,0)</f>
        <v>0</v>
      </c>
      <c r="BH176" s="224">
        <f>IF(N176="sníž. přenesená",J176,0)</f>
        <v>0</v>
      </c>
      <c r="BI176" s="224">
        <f>IF(N176="nulová",J176,0)</f>
        <v>0</v>
      </c>
      <c r="BJ176" s="17" t="s">
        <v>82</v>
      </c>
      <c r="BK176" s="224">
        <f>ROUND(I176*H176,2)</f>
        <v>0</v>
      </c>
      <c r="BL176" s="17" t="s">
        <v>228</v>
      </c>
      <c r="BM176" s="223" t="s">
        <v>4890</v>
      </c>
    </row>
    <row r="177" spans="1:65" s="2" customFormat="1" ht="16.5" customHeight="1">
      <c r="A177" s="38"/>
      <c r="B177" s="39"/>
      <c r="C177" s="247" t="s">
        <v>809</v>
      </c>
      <c r="D177" s="247" t="s">
        <v>612</v>
      </c>
      <c r="E177" s="248" t="s">
        <v>4891</v>
      </c>
      <c r="F177" s="249" t="s">
        <v>4892</v>
      </c>
      <c r="G177" s="250" t="s">
        <v>612</v>
      </c>
      <c r="H177" s="251">
        <v>26</v>
      </c>
      <c r="I177" s="252"/>
      <c r="J177" s="253">
        <f>ROUND(I177*H177,2)</f>
        <v>0</v>
      </c>
      <c r="K177" s="249" t="s">
        <v>28</v>
      </c>
      <c r="L177" s="254"/>
      <c r="M177" s="255" t="s">
        <v>28</v>
      </c>
      <c r="N177" s="256" t="s">
        <v>45</v>
      </c>
      <c r="O177" s="84"/>
      <c r="P177" s="221">
        <f>O177*H177</f>
        <v>0</v>
      </c>
      <c r="Q177" s="221">
        <v>0</v>
      </c>
      <c r="R177" s="221">
        <f>Q177*H177</f>
        <v>0</v>
      </c>
      <c r="S177" s="221">
        <v>0</v>
      </c>
      <c r="T177" s="222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23" t="s">
        <v>405</v>
      </c>
      <c r="AT177" s="223" t="s">
        <v>612</v>
      </c>
      <c r="AU177" s="223" t="s">
        <v>82</v>
      </c>
      <c r="AY177" s="17" t="s">
        <v>351</v>
      </c>
      <c r="BE177" s="224">
        <f>IF(N177="základní",J177,0)</f>
        <v>0</v>
      </c>
      <c r="BF177" s="224">
        <f>IF(N177="snížená",J177,0)</f>
        <v>0</v>
      </c>
      <c r="BG177" s="224">
        <f>IF(N177="zákl. přenesená",J177,0)</f>
        <v>0</v>
      </c>
      <c r="BH177" s="224">
        <f>IF(N177="sníž. přenesená",J177,0)</f>
        <v>0</v>
      </c>
      <c r="BI177" s="224">
        <f>IF(N177="nulová",J177,0)</f>
        <v>0</v>
      </c>
      <c r="BJ177" s="17" t="s">
        <v>82</v>
      </c>
      <c r="BK177" s="224">
        <f>ROUND(I177*H177,2)</f>
        <v>0</v>
      </c>
      <c r="BL177" s="17" t="s">
        <v>228</v>
      </c>
      <c r="BM177" s="223" t="s">
        <v>4893</v>
      </c>
    </row>
    <row r="178" spans="1:65" s="2" customFormat="1" ht="21.75" customHeight="1">
      <c r="A178" s="38"/>
      <c r="B178" s="39"/>
      <c r="C178" s="247" t="s">
        <v>818</v>
      </c>
      <c r="D178" s="247" t="s">
        <v>612</v>
      </c>
      <c r="E178" s="248" t="s">
        <v>4894</v>
      </c>
      <c r="F178" s="249" t="s">
        <v>4895</v>
      </c>
      <c r="G178" s="250" t="s">
        <v>612</v>
      </c>
      <c r="H178" s="251">
        <v>11</v>
      </c>
      <c r="I178" s="252"/>
      <c r="J178" s="253">
        <f>ROUND(I178*H178,2)</f>
        <v>0</v>
      </c>
      <c r="K178" s="249" t="s">
        <v>4730</v>
      </c>
      <c r="L178" s="254"/>
      <c r="M178" s="255" t="s">
        <v>28</v>
      </c>
      <c r="N178" s="256" t="s">
        <v>45</v>
      </c>
      <c r="O178" s="84"/>
      <c r="P178" s="221">
        <f>O178*H178</f>
        <v>0</v>
      </c>
      <c r="Q178" s="221">
        <v>6E-05</v>
      </c>
      <c r="R178" s="221">
        <f>Q178*H178</f>
        <v>0.00066</v>
      </c>
      <c r="S178" s="221">
        <v>0</v>
      </c>
      <c r="T178" s="222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23" t="s">
        <v>405</v>
      </c>
      <c r="AT178" s="223" t="s">
        <v>612</v>
      </c>
      <c r="AU178" s="223" t="s">
        <v>82</v>
      </c>
      <c r="AY178" s="17" t="s">
        <v>351</v>
      </c>
      <c r="BE178" s="224">
        <f>IF(N178="základní",J178,0)</f>
        <v>0</v>
      </c>
      <c r="BF178" s="224">
        <f>IF(N178="snížená",J178,0)</f>
        <v>0</v>
      </c>
      <c r="BG178" s="224">
        <f>IF(N178="zákl. přenesená",J178,0)</f>
        <v>0</v>
      </c>
      <c r="BH178" s="224">
        <f>IF(N178="sníž. přenesená",J178,0)</f>
        <v>0</v>
      </c>
      <c r="BI178" s="224">
        <f>IF(N178="nulová",J178,0)</f>
        <v>0</v>
      </c>
      <c r="BJ178" s="17" t="s">
        <v>82</v>
      </c>
      <c r="BK178" s="224">
        <f>ROUND(I178*H178,2)</f>
        <v>0</v>
      </c>
      <c r="BL178" s="17" t="s">
        <v>228</v>
      </c>
      <c r="BM178" s="223" t="s">
        <v>4896</v>
      </c>
    </row>
    <row r="179" spans="1:65" s="2" customFormat="1" ht="16.5" customHeight="1">
      <c r="A179" s="38"/>
      <c r="B179" s="39"/>
      <c r="C179" s="247" t="s">
        <v>824</v>
      </c>
      <c r="D179" s="247" t="s">
        <v>612</v>
      </c>
      <c r="E179" s="248" t="s">
        <v>4897</v>
      </c>
      <c r="F179" s="249" t="s">
        <v>4590</v>
      </c>
      <c r="G179" s="250" t="s">
        <v>534</v>
      </c>
      <c r="H179" s="251">
        <v>1</v>
      </c>
      <c r="I179" s="252"/>
      <c r="J179" s="253">
        <f>ROUND(I179*H179,2)</f>
        <v>0</v>
      </c>
      <c r="K179" s="249" t="s">
        <v>28</v>
      </c>
      <c r="L179" s="254"/>
      <c r="M179" s="255" t="s">
        <v>28</v>
      </c>
      <c r="N179" s="256" t="s">
        <v>45</v>
      </c>
      <c r="O179" s="84"/>
      <c r="P179" s="221">
        <f>O179*H179</f>
        <v>0</v>
      </c>
      <c r="Q179" s="221">
        <v>0</v>
      </c>
      <c r="R179" s="221">
        <f>Q179*H179</f>
        <v>0</v>
      </c>
      <c r="S179" s="221">
        <v>0</v>
      </c>
      <c r="T179" s="222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23" t="s">
        <v>405</v>
      </c>
      <c r="AT179" s="223" t="s">
        <v>612</v>
      </c>
      <c r="AU179" s="223" t="s">
        <v>82</v>
      </c>
      <c r="AY179" s="17" t="s">
        <v>351</v>
      </c>
      <c r="BE179" s="224">
        <f>IF(N179="základní",J179,0)</f>
        <v>0</v>
      </c>
      <c r="BF179" s="224">
        <f>IF(N179="snížená",J179,0)</f>
        <v>0</v>
      </c>
      <c r="BG179" s="224">
        <f>IF(N179="zákl. přenesená",J179,0)</f>
        <v>0</v>
      </c>
      <c r="BH179" s="224">
        <f>IF(N179="sníž. přenesená",J179,0)</f>
        <v>0</v>
      </c>
      <c r="BI179" s="224">
        <f>IF(N179="nulová",J179,0)</f>
        <v>0</v>
      </c>
      <c r="BJ179" s="17" t="s">
        <v>82</v>
      </c>
      <c r="BK179" s="224">
        <f>ROUND(I179*H179,2)</f>
        <v>0</v>
      </c>
      <c r="BL179" s="17" t="s">
        <v>228</v>
      </c>
      <c r="BM179" s="223" t="s">
        <v>4898</v>
      </c>
    </row>
    <row r="180" spans="1:63" s="11" customFormat="1" ht="25.9" customHeight="1">
      <c r="A180" s="11"/>
      <c r="B180" s="198"/>
      <c r="C180" s="199"/>
      <c r="D180" s="200" t="s">
        <v>73</v>
      </c>
      <c r="E180" s="201" t="s">
        <v>4678</v>
      </c>
      <c r="F180" s="201" t="s">
        <v>4539</v>
      </c>
      <c r="G180" s="199"/>
      <c r="H180" s="199"/>
      <c r="I180" s="202"/>
      <c r="J180" s="203">
        <f>BK180</f>
        <v>0</v>
      </c>
      <c r="K180" s="199"/>
      <c r="L180" s="204"/>
      <c r="M180" s="205"/>
      <c r="N180" s="206"/>
      <c r="O180" s="206"/>
      <c r="P180" s="207">
        <f>SUM(P181:P187)</f>
        <v>0</v>
      </c>
      <c r="Q180" s="206"/>
      <c r="R180" s="207">
        <f>SUM(R181:R187)</f>
        <v>0</v>
      </c>
      <c r="S180" s="206"/>
      <c r="T180" s="208">
        <f>SUM(T181:T187)</f>
        <v>0</v>
      </c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R180" s="209" t="s">
        <v>228</v>
      </c>
      <c r="AT180" s="210" t="s">
        <v>73</v>
      </c>
      <c r="AU180" s="210" t="s">
        <v>74</v>
      </c>
      <c r="AY180" s="209" t="s">
        <v>351</v>
      </c>
      <c r="BK180" s="211">
        <f>SUM(BK181:BK187)</f>
        <v>0</v>
      </c>
    </row>
    <row r="181" spans="1:65" s="2" customFormat="1" ht="16.5" customHeight="1">
      <c r="A181" s="38"/>
      <c r="B181" s="39"/>
      <c r="C181" s="212" t="s">
        <v>830</v>
      </c>
      <c r="D181" s="212" t="s">
        <v>352</v>
      </c>
      <c r="E181" s="213" t="s">
        <v>4899</v>
      </c>
      <c r="F181" s="214" t="s">
        <v>4900</v>
      </c>
      <c r="G181" s="215" t="s">
        <v>534</v>
      </c>
      <c r="H181" s="216">
        <v>2</v>
      </c>
      <c r="I181" s="217"/>
      <c r="J181" s="218">
        <f>ROUND(I181*H181,2)</f>
        <v>0</v>
      </c>
      <c r="K181" s="214" t="s">
        <v>4730</v>
      </c>
      <c r="L181" s="44"/>
      <c r="M181" s="219" t="s">
        <v>28</v>
      </c>
      <c r="N181" s="220" t="s">
        <v>45</v>
      </c>
      <c r="O181" s="84"/>
      <c r="P181" s="221">
        <f>O181*H181</f>
        <v>0</v>
      </c>
      <c r="Q181" s="221">
        <v>0</v>
      </c>
      <c r="R181" s="221">
        <f>Q181*H181</f>
        <v>0</v>
      </c>
      <c r="S181" s="221">
        <v>0</v>
      </c>
      <c r="T181" s="222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23" t="s">
        <v>228</v>
      </c>
      <c r="AT181" s="223" t="s">
        <v>352</v>
      </c>
      <c r="AU181" s="223" t="s">
        <v>82</v>
      </c>
      <c r="AY181" s="17" t="s">
        <v>351</v>
      </c>
      <c r="BE181" s="224">
        <f>IF(N181="základní",J181,0)</f>
        <v>0</v>
      </c>
      <c r="BF181" s="224">
        <f>IF(N181="snížená",J181,0)</f>
        <v>0</v>
      </c>
      <c r="BG181" s="224">
        <f>IF(N181="zákl. přenesená",J181,0)</f>
        <v>0</v>
      </c>
      <c r="BH181" s="224">
        <f>IF(N181="sníž. přenesená",J181,0)</f>
        <v>0</v>
      </c>
      <c r="BI181" s="224">
        <f>IF(N181="nulová",J181,0)</f>
        <v>0</v>
      </c>
      <c r="BJ181" s="17" t="s">
        <v>82</v>
      </c>
      <c r="BK181" s="224">
        <f>ROUND(I181*H181,2)</f>
        <v>0</v>
      </c>
      <c r="BL181" s="17" t="s">
        <v>228</v>
      </c>
      <c r="BM181" s="223" t="s">
        <v>4901</v>
      </c>
    </row>
    <row r="182" spans="1:65" s="2" customFormat="1" ht="21.75" customHeight="1">
      <c r="A182" s="38"/>
      <c r="B182" s="39"/>
      <c r="C182" s="212" t="s">
        <v>841</v>
      </c>
      <c r="D182" s="212" t="s">
        <v>352</v>
      </c>
      <c r="E182" s="213" t="s">
        <v>4902</v>
      </c>
      <c r="F182" s="214" t="s">
        <v>4903</v>
      </c>
      <c r="G182" s="215" t="s">
        <v>534</v>
      </c>
      <c r="H182" s="216">
        <v>1</v>
      </c>
      <c r="I182" s="217"/>
      <c r="J182" s="218">
        <f>ROUND(I182*H182,2)</f>
        <v>0</v>
      </c>
      <c r="K182" s="214" t="s">
        <v>4730</v>
      </c>
      <c r="L182" s="44"/>
      <c r="M182" s="219" t="s">
        <v>28</v>
      </c>
      <c r="N182" s="220" t="s">
        <v>45</v>
      </c>
      <c r="O182" s="84"/>
      <c r="P182" s="221">
        <f>O182*H182</f>
        <v>0</v>
      </c>
      <c r="Q182" s="221">
        <v>0</v>
      </c>
      <c r="R182" s="221">
        <f>Q182*H182</f>
        <v>0</v>
      </c>
      <c r="S182" s="221">
        <v>0</v>
      </c>
      <c r="T182" s="222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23" t="s">
        <v>228</v>
      </c>
      <c r="AT182" s="223" t="s">
        <v>352</v>
      </c>
      <c r="AU182" s="223" t="s">
        <v>82</v>
      </c>
      <c r="AY182" s="17" t="s">
        <v>351</v>
      </c>
      <c r="BE182" s="224">
        <f>IF(N182="základní",J182,0)</f>
        <v>0</v>
      </c>
      <c r="BF182" s="224">
        <f>IF(N182="snížená",J182,0)</f>
        <v>0</v>
      </c>
      <c r="BG182" s="224">
        <f>IF(N182="zákl. přenesená",J182,0)</f>
        <v>0</v>
      </c>
      <c r="BH182" s="224">
        <f>IF(N182="sníž. přenesená",J182,0)</f>
        <v>0</v>
      </c>
      <c r="BI182" s="224">
        <f>IF(N182="nulová",J182,0)</f>
        <v>0</v>
      </c>
      <c r="BJ182" s="17" t="s">
        <v>82</v>
      </c>
      <c r="BK182" s="224">
        <f>ROUND(I182*H182,2)</f>
        <v>0</v>
      </c>
      <c r="BL182" s="17" t="s">
        <v>228</v>
      </c>
      <c r="BM182" s="223" t="s">
        <v>4904</v>
      </c>
    </row>
    <row r="183" spans="1:65" s="2" customFormat="1" ht="21.75" customHeight="1">
      <c r="A183" s="38"/>
      <c r="B183" s="39"/>
      <c r="C183" s="212" t="s">
        <v>847</v>
      </c>
      <c r="D183" s="212" t="s">
        <v>352</v>
      </c>
      <c r="E183" s="213" t="s">
        <v>4905</v>
      </c>
      <c r="F183" s="214" t="s">
        <v>4906</v>
      </c>
      <c r="G183" s="215" t="s">
        <v>534</v>
      </c>
      <c r="H183" s="216">
        <v>2</v>
      </c>
      <c r="I183" s="217"/>
      <c r="J183" s="218">
        <f>ROUND(I183*H183,2)</f>
        <v>0</v>
      </c>
      <c r="K183" s="214" t="s">
        <v>4730</v>
      </c>
      <c r="L183" s="44"/>
      <c r="M183" s="219" t="s">
        <v>28</v>
      </c>
      <c r="N183" s="220" t="s">
        <v>45</v>
      </c>
      <c r="O183" s="84"/>
      <c r="P183" s="221">
        <f>O183*H183</f>
        <v>0</v>
      </c>
      <c r="Q183" s="221">
        <v>0</v>
      </c>
      <c r="R183" s="221">
        <f>Q183*H183</f>
        <v>0</v>
      </c>
      <c r="S183" s="221">
        <v>0</v>
      </c>
      <c r="T183" s="222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23" t="s">
        <v>228</v>
      </c>
      <c r="AT183" s="223" t="s">
        <v>352</v>
      </c>
      <c r="AU183" s="223" t="s">
        <v>82</v>
      </c>
      <c r="AY183" s="17" t="s">
        <v>351</v>
      </c>
      <c r="BE183" s="224">
        <f>IF(N183="základní",J183,0)</f>
        <v>0</v>
      </c>
      <c r="BF183" s="224">
        <f>IF(N183="snížená",J183,0)</f>
        <v>0</v>
      </c>
      <c r="BG183" s="224">
        <f>IF(N183="zákl. přenesená",J183,0)</f>
        <v>0</v>
      </c>
      <c r="BH183" s="224">
        <f>IF(N183="sníž. přenesená",J183,0)</f>
        <v>0</v>
      </c>
      <c r="BI183" s="224">
        <f>IF(N183="nulová",J183,0)</f>
        <v>0</v>
      </c>
      <c r="BJ183" s="17" t="s">
        <v>82</v>
      </c>
      <c r="BK183" s="224">
        <f>ROUND(I183*H183,2)</f>
        <v>0</v>
      </c>
      <c r="BL183" s="17" t="s">
        <v>228</v>
      </c>
      <c r="BM183" s="223" t="s">
        <v>4907</v>
      </c>
    </row>
    <row r="184" spans="1:65" s="2" customFormat="1" ht="21.75" customHeight="1">
      <c r="A184" s="38"/>
      <c r="B184" s="39"/>
      <c r="C184" s="212" t="s">
        <v>856</v>
      </c>
      <c r="D184" s="212" t="s">
        <v>352</v>
      </c>
      <c r="E184" s="213" t="s">
        <v>4908</v>
      </c>
      <c r="F184" s="214" t="s">
        <v>4909</v>
      </c>
      <c r="G184" s="215" t="s">
        <v>534</v>
      </c>
      <c r="H184" s="216">
        <v>1</v>
      </c>
      <c r="I184" s="217"/>
      <c r="J184" s="218">
        <f>ROUND(I184*H184,2)</f>
        <v>0</v>
      </c>
      <c r="K184" s="214" t="s">
        <v>4730</v>
      </c>
      <c r="L184" s="44"/>
      <c r="M184" s="219" t="s">
        <v>28</v>
      </c>
      <c r="N184" s="220" t="s">
        <v>45</v>
      </c>
      <c r="O184" s="84"/>
      <c r="P184" s="221">
        <f>O184*H184</f>
        <v>0</v>
      </c>
      <c r="Q184" s="221">
        <v>0</v>
      </c>
      <c r="R184" s="221">
        <f>Q184*H184</f>
        <v>0</v>
      </c>
      <c r="S184" s="221">
        <v>0</v>
      </c>
      <c r="T184" s="222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23" t="s">
        <v>228</v>
      </c>
      <c r="AT184" s="223" t="s">
        <v>352</v>
      </c>
      <c r="AU184" s="223" t="s">
        <v>82</v>
      </c>
      <c r="AY184" s="17" t="s">
        <v>351</v>
      </c>
      <c r="BE184" s="224">
        <f>IF(N184="základní",J184,0)</f>
        <v>0</v>
      </c>
      <c r="BF184" s="224">
        <f>IF(N184="snížená",J184,0)</f>
        <v>0</v>
      </c>
      <c r="BG184" s="224">
        <f>IF(N184="zákl. přenesená",J184,0)</f>
        <v>0</v>
      </c>
      <c r="BH184" s="224">
        <f>IF(N184="sníž. přenesená",J184,0)</f>
        <v>0</v>
      </c>
      <c r="BI184" s="224">
        <f>IF(N184="nulová",J184,0)</f>
        <v>0</v>
      </c>
      <c r="BJ184" s="17" t="s">
        <v>82</v>
      </c>
      <c r="BK184" s="224">
        <f>ROUND(I184*H184,2)</f>
        <v>0</v>
      </c>
      <c r="BL184" s="17" t="s">
        <v>228</v>
      </c>
      <c r="BM184" s="223" t="s">
        <v>4910</v>
      </c>
    </row>
    <row r="185" spans="1:65" s="2" customFormat="1" ht="16.5" customHeight="1">
      <c r="A185" s="38"/>
      <c r="B185" s="39"/>
      <c r="C185" s="247" t="s">
        <v>862</v>
      </c>
      <c r="D185" s="247" t="s">
        <v>612</v>
      </c>
      <c r="E185" s="248" t="s">
        <v>4679</v>
      </c>
      <c r="F185" s="249" t="s">
        <v>4911</v>
      </c>
      <c r="G185" s="250" t="s">
        <v>534</v>
      </c>
      <c r="H185" s="251">
        <v>1</v>
      </c>
      <c r="I185" s="252"/>
      <c r="J185" s="253">
        <f>ROUND(I185*H185,2)</f>
        <v>0</v>
      </c>
      <c r="K185" s="249" t="s">
        <v>28</v>
      </c>
      <c r="L185" s="254"/>
      <c r="M185" s="255" t="s">
        <v>28</v>
      </c>
      <c r="N185" s="256" t="s">
        <v>45</v>
      </c>
      <c r="O185" s="84"/>
      <c r="P185" s="221">
        <f>O185*H185</f>
        <v>0</v>
      </c>
      <c r="Q185" s="221">
        <v>0</v>
      </c>
      <c r="R185" s="221">
        <f>Q185*H185</f>
        <v>0</v>
      </c>
      <c r="S185" s="221">
        <v>0</v>
      </c>
      <c r="T185" s="222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23" t="s">
        <v>405</v>
      </c>
      <c r="AT185" s="223" t="s">
        <v>612</v>
      </c>
      <c r="AU185" s="223" t="s">
        <v>82</v>
      </c>
      <c r="AY185" s="17" t="s">
        <v>351</v>
      </c>
      <c r="BE185" s="224">
        <f>IF(N185="základní",J185,0)</f>
        <v>0</v>
      </c>
      <c r="BF185" s="224">
        <f>IF(N185="snížená",J185,0)</f>
        <v>0</v>
      </c>
      <c r="BG185" s="224">
        <f>IF(N185="zákl. přenesená",J185,0)</f>
        <v>0</v>
      </c>
      <c r="BH185" s="224">
        <f>IF(N185="sníž. přenesená",J185,0)</f>
        <v>0</v>
      </c>
      <c r="BI185" s="224">
        <f>IF(N185="nulová",J185,0)</f>
        <v>0</v>
      </c>
      <c r="BJ185" s="17" t="s">
        <v>82</v>
      </c>
      <c r="BK185" s="224">
        <f>ROUND(I185*H185,2)</f>
        <v>0</v>
      </c>
      <c r="BL185" s="17" t="s">
        <v>228</v>
      </c>
      <c r="BM185" s="223" t="s">
        <v>4912</v>
      </c>
    </row>
    <row r="186" spans="1:65" s="2" customFormat="1" ht="16.5" customHeight="1">
      <c r="A186" s="38"/>
      <c r="B186" s="39"/>
      <c r="C186" s="212" t="s">
        <v>867</v>
      </c>
      <c r="D186" s="212" t="s">
        <v>352</v>
      </c>
      <c r="E186" s="213" t="s">
        <v>4747</v>
      </c>
      <c r="F186" s="214" t="s">
        <v>4748</v>
      </c>
      <c r="G186" s="215" t="s">
        <v>612</v>
      </c>
      <c r="H186" s="216">
        <v>41</v>
      </c>
      <c r="I186" s="217"/>
      <c r="J186" s="218">
        <f>ROUND(I186*H186,2)</f>
        <v>0</v>
      </c>
      <c r="K186" s="214" t="s">
        <v>4730</v>
      </c>
      <c r="L186" s="44"/>
      <c r="M186" s="219" t="s">
        <v>28</v>
      </c>
      <c r="N186" s="220" t="s">
        <v>45</v>
      </c>
      <c r="O186" s="84"/>
      <c r="P186" s="221">
        <f>O186*H186</f>
        <v>0</v>
      </c>
      <c r="Q186" s="221">
        <v>0</v>
      </c>
      <c r="R186" s="221">
        <f>Q186*H186</f>
        <v>0</v>
      </c>
      <c r="S186" s="221">
        <v>0</v>
      </c>
      <c r="T186" s="222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23" t="s">
        <v>228</v>
      </c>
      <c r="AT186" s="223" t="s">
        <v>352</v>
      </c>
      <c r="AU186" s="223" t="s">
        <v>82</v>
      </c>
      <c r="AY186" s="17" t="s">
        <v>351</v>
      </c>
      <c r="BE186" s="224">
        <f>IF(N186="základní",J186,0)</f>
        <v>0</v>
      </c>
      <c r="BF186" s="224">
        <f>IF(N186="snížená",J186,0)</f>
        <v>0</v>
      </c>
      <c r="BG186" s="224">
        <f>IF(N186="zákl. přenesená",J186,0)</f>
        <v>0</v>
      </c>
      <c r="BH186" s="224">
        <f>IF(N186="sníž. přenesená",J186,0)</f>
        <v>0</v>
      </c>
      <c r="BI186" s="224">
        <f>IF(N186="nulová",J186,0)</f>
        <v>0</v>
      </c>
      <c r="BJ186" s="17" t="s">
        <v>82</v>
      </c>
      <c r="BK186" s="224">
        <f>ROUND(I186*H186,2)</f>
        <v>0</v>
      </c>
      <c r="BL186" s="17" t="s">
        <v>228</v>
      </c>
      <c r="BM186" s="223" t="s">
        <v>4913</v>
      </c>
    </row>
    <row r="187" spans="1:65" s="2" customFormat="1" ht="21.75" customHeight="1">
      <c r="A187" s="38"/>
      <c r="B187" s="39"/>
      <c r="C187" s="212" t="s">
        <v>873</v>
      </c>
      <c r="D187" s="212" t="s">
        <v>352</v>
      </c>
      <c r="E187" s="213" t="s">
        <v>4914</v>
      </c>
      <c r="F187" s="214" t="s">
        <v>4915</v>
      </c>
      <c r="G187" s="215" t="s">
        <v>612</v>
      </c>
      <c r="H187" s="216">
        <v>37</v>
      </c>
      <c r="I187" s="217"/>
      <c r="J187" s="218">
        <f>ROUND(I187*H187,2)</f>
        <v>0</v>
      </c>
      <c r="K187" s="214" t="s">
        <v>4730</v>
      </c>
      <c r="L187" s="44"/>
      <c r="M187" s="219" t="s">
        <v>28</v>
      </c>
      <c r="N187" s="220" t="s">
        <v>45</v>
      </c>
      <c r="O187" s="84"/>
      <c r="P187" s="221">
        <f>O187*H187</f>
        <v>0</v>
      </c>
      <c r="Q187" s="221">
        <v>0</v>
      </c>
      <c r="R187" s="221">
        <f>Q187*H187</f>
        <v>0</v>
      </c>
      <c r="S187" s="221">
        <v>0</v>
      </c>
      <c r="T187" s="222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23" t="s">
        <v>228</v>
      </c>
      <c r="AT187" s="223" t="s">
        <v>352</v>
      </c>
      <c r="AU187" s="223" t="s">
        <v>82</v>
      </c>
      <c r="AY187" s="17" t="s">
        <v>351</v>
      </c>
      <c r="BE187" s="224">
        <f>IF(N187="základní",J187,0)</f>
        <v>0</v>
      </c>
      <c r="BF187" s="224">
        <f>IF(N187="snížená",J187,0)</f>
        <v>0</v>
      </c>
      <c r="BG187" s="224">
        <f>IF(N187="zákl. přenesená",J187,0)</f>
        <v>0</v>
      </c>
      <c r="BH187" s="224">
        <f>IF(N187="sníž. přenesená",J187,0)</f>
        <v>0</v>
      </c>
      <c r="BI187" s="224">
        <f>IF(N187="nulová",J187,0)</f>
        <v>0</v>
      </c>
      <c r="BJ187" s="17" t="s">
        <v>82</v>
      </c>
      <c r="BK187" s="224">
        <f>ROUND(I187*H187,2)</f>
        <v>0</v>
      </c>
      <c r="BL187" s="17" t="s">
        <v>228</v>
      </c>
      <c r="BM187" s="223" t="s">
        <v>4916</v>
      </c>
    </row>
    <row r="188" spans="1:63" s="11" customFormat="1" ht="25.9" customHeight="1">
      <c r="A188" s="11"/>
      <c r="B188" s="198"/>
      <c r="C188" s="199"/>
      <c r="D188" s="200" t="s">
        <v>73</v>
      </c>
      <c r="E188" s="201" t="s">
        <v>4917</v>
      </c>
      <c r="F188" s="201" t="s">
        <v>350</v>
      </c>
      <c r="G188" s="199"/>
      <c r="H188" s="199"/>
      <c r="I188" s="202"/>
      <c r="J188" s="203">
        <f>BK188</f>
        <v>0</v>
      </c>
      <c r="K188" s="199"/>
      <c r="L188" s="204"/>
      <c r="M188" s="205"/>
      <c r="N188" s="206"/>
      <c r="O188" s="206"/>
      <c r="P188" s="207">
        <f>SUM(P189:P200)</f>
        <v>0</v>
      </c>
      <c r="Q188" s="206"/>
      <c r="R188" s="207">
        <f>SUM(R189:R200)</f>
        <v>2.65471</v>
      </c>
      <c r="S188" s="206"/>
      <c r="T188" s="208">
        <f>SUM(T189:T200)</f>
        <v>0</v>
      </c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R188" s="209" t="s">
        <v>228</v>
      </c>
      <c r="AT188" s="210" t="s">
        <v>73</v>
      </c>
      <c r="AU188" s="210" t="s">
        <v>74</v>
      </c>
      <c r="AY188" s="209" t="s">
        <v>351</v>
      </c>
      <c r="BK188" s="211">
        <f>SUM(BK189:BK200)</f>
        <v>0</v>
      </c>
    </row>
    <row r="189" spans="1:65" s="2" customFormat="1" ht="16.5" customHeight="1">
      <c r="A189" s="38"/>
      <c r="B189" s="39"/>
      <c r="C189" s="247" t="s">
        <v>878</v>
      </c>
      <c r="D189" s="247" t="s">
        <v>612</v>
      </c>
      <c r="E189" s="248" t="s">
        <v>4918</v>
      </c>
      <c r="F189" s="249" t="s">
        <v>4919</v>
      </c>
      <c r="G189" s="250" t="s">
        <v>3960</v>
      </c>
      <c r="H189" s="251">
        <v>0.017</v>
      </c>
      <c r="I189" s="252"/>
      <c r="J189" s="253">
        <f>ROUND(I189*H189,2)</f>
        <v>0</v>
      </c>
      <c r="K189" s="249" t="s">
        <v>28</v>
      </c>
      <c r="L189" s="254"/>
      <c r="M189" s="255" t="s">
        <v>28</v>
      </c>
      <c r="N189" s="256" t="s">
        <v>45</v>
      </c>
      <c r="O189" s="84"/>
      <c r="P189" s="221">
        <f>O189*H189</f>
        <v>0</v>
      </c>
      <c r="Q189" s="221">
        <v>0</v>
      </c>
      <c r="R189" s="221">
        <f>Q189*H189</f>
        <v>0</v>
      </c>
      <c r="S189" s="221">
        <v>0</v>
      </c>
      <c r="T189" s="222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23" t="s">
        <v>405</v>
      </c>
      <c r="AT189" s="223" t="s">
        <v>612</v>
      </c>
      <c r="AU189" s="223" t="s">
        <v>82</v>
      </c>
      <c r="AY189" s="17" t="s">
        <v>351</v>
      </c>
      <c r="BE189" s="224">
        <f>IF(N189="základní",J189,0)</f>
        <v>0</v>
      </c>
      <c r="BF189" s="224">
        <f>IF(N189="snížená",J189,0)</f>
        <v>0</v>
      </c>
      <c r="BG189" s="224">
        <f>IF(N189="zákl. přenesená",J189,0)</f>
        <v>0</v>
      </c>
      <c r="BH189" s="224">
        <f>IF(N189="sníž. přenesená",J189,0)</f>
        <v>0</v>
      </c>
      <c r="BI189" s="224">
        <f>IF(N189="nulová",J189,0)</f>
        <v>0</v>
      </c>
      <c r="BJ189" s="17" t="s">
        <v>82</v>
      </c>
      <c r="BK189" s="224">
        <f>ROUND(I189*H189,2)</f>
        <v>0</v>
      </c>
      <c r="BL189" s="17" t="s">
        <v>228</v>
      </c>
      <c r="BM189" s="223" t="s">
        <v>4920</v>
      </c>
    </row>
    <row r="190" spans="1:65" s="2" customFormat="1" ht="16.5" customHeight="1">
      <c r="A190" s="38"/>
      <c r="B190" s="39"/>
      <c r="C190" s="247" t="s">
        <v>884</v>
      </c>
      <c r="D190" s="247" t="s">
        <v>612</v>
      </c>
      <c r="E190" s="248" t="s">
        <v>4921</v>
      </c>
      <c r="F190" s="249" t="s">
        <v>4922</v>
      </c>
      <c r="G190" s="250" t="s">
        <v>612</v>
      </c>
      <c r="H190" s="251">
        <v>17</v>
      </c>
      <c r="I190" s="252"/>
      <c r="J190" s="253">
        <f>ROUND(I190*H190,2)</f>
        <v>0</v>
      </c>
      <c r="K190" s="249" t="s">
        <v>28</v>
      </c>
      <c r="L190" s="254"/>
      <c r="M190" s="255" t="s">
        <v>28</v>
      </c>
      <c r="N190" s="256" t="s">
        <v>45</v>
      </c>
      <c r="O190" s="84"/>
      <c r="P190" s="221">
        <f>O190*H190</f>
        <v>0</v>
      </c>
      <c r="Q190" s="221">
        <v>0</v>
      </c>
      <c r="R190" s="221">
        <f>Q190*H190</f>
        <v>0</v>
      </c>
      <c r="S190" s="221">
        <v>0</v>
      </c>
      <c r="T190" s="222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23" t="s">
        <v>405</v>
      </c>
      <c r="AT190" s="223" t="s">
        <v>612</v>
      </c>
      <c r="AU190" s="223" t="s">
        <v>82</v>
      </c>
      <c r="AY190" s="17" t="s">
        <v>351</v>
      </c>
      <c r="BE190" s="224">
        <f>IF(N190="základní",J190,0)</f>
        <v>0</v>
      </c>
      <c r="BF190" s="224">
        <f>IF(N190="snížená",J190,0)</f>
        <v>0</v>
      </c>
      <c r="BG190" s="224">
        <f>IF(N190="zákl. přenesená",J190,0)</f>
        <v>0</v>
      </c>
      <c r="BH190" s="224">
        <f>IF(N190="sníž. přenesená",J190,0)</f>
        <v>0</v>
      </c>
      <c r="BI190" s="224">
        <f>IF(N190="nulová",J190,0)</f>
        <v>0</v>
      </c>
      <c r="BJ190" s="17" t="s">
        <v>82</v>
      </c>
      <c r="BK190" s="224">
        <f>ROUND(I190*H190,2)</f>
        <v>0</v>
      </c>
      <c r="BL190" s="17" t="s">
        <v>228</v>
      </c>
      <c r="BM190" s="223" t="s">
        <v>4923</v>
      </c>
    </row>
    <row r="191" spans="1:65" s="2" customFormat="1" ht="16.5" customHeight="1">
      <c r="A191" s="38"/>
      <c r="B191" s="39"/>
      <c r="C191" s="212" t="s">
        <v>890</v>
      </c>
      <c r="D191" s="212" t="s">
        <v>352</v>
      </c>
      <c r="E191" s="213" t="s">
        <v>4924</v>
      </c>
      <c r="F191" s="214" t="s">
        <v>4925</v>
      </c>
      <c r="G191" s="215" t="s">
        <v>398</v>
      </c>
      <c r="H191" s="216">
        <v>6</v>
      </c>
      <c r="I191" s="217"/>
      <c r="J191" s="218">
        <f>ROUND(I191*H191,2)</f>
        <v>0</v>
      </c>
      <c r="K191" s="214" t="s">
        <v>4214</v>
      </c>
      <c r="L191" s="44"/>
      <c r="M191" s="219" t="s">
        <v>28</v>
      </c>
      <c r="N191" s="220" t="s">
        <v>45</v>
      </c>
      <c r="O191" s="84"/>
      <c r="P191" s="221">
        <f>O191*H191</f>
        <v>0</v>
      </c>
      <c r="Q191" s="221">
        <v>0</v>
      </c>
      <c r="R191" s="221">
        <f>Q191*H191</f>
        <v>0</v>
      </c>
      <c r="S191" s="221">
        <v>0</v>
      </c>
      <c r="T191" s="222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23" t="s">
        <v>228</v>
      </c>
      <c r="AT191" s="223" t="s">
        <v>352</v>
      </c>
      <c r="AU191" s="223" t="s">
        <v>82</v>
      </c>
      <c r="AY191" s="17" t="s">
        <v>351</v>
      </c>
      <c r="BE191" s="224">
        <f>IF(N191="základní",J191,0)</f>
        <v>0</v>
      </c>
      <c r="BF191" s="224">
        <f>IF(N191="snížená",J191,0)</f>
        <v>0</v>
      </c>
      <c r="BG191" s="224">
        <f>IF(N191="zákl. přenesená",J191,0)</f>
        <v>0</v>
      </c>
      <c r="BH191" s="224">
        <f>IF(N191="sníž. přenesená",J191,0)</f>
        <v>0</v>
      </c>
      <c r="BI191" s="224">
        <f>IF(N191="nulová",J191,0)</f>
        <v>0</v>
      </c>
      <c r="BJ191" s="17" t="s">
        <v>82</v>
      </c>
      <c r="BK191" s="224">
        <f>ROUND(I191*H191,2)</f>
        <v>0</v>
      </c>
      <c r="BL191" s="17" t="s">
        <v>228</v>
      </c>
      <c r="BM191" s="223" t="s">
        <v>4926</v>
      </c>
    </row>
    <row r="192" spans="1:65" s="2" customFormat="1" ht="21.75" customHeight="1">
      <c r="A192" s="38"/>
      <c r="B192" s="39"/>
      <c r="C192" s="212" t="s">
        <v>896</v>
      </c>
      <c r="D192" s="212" t="s">
        <v>352</v>
      </c>
      <c r="E192" s="213" t="s">
        <v>4927</v>
      </c>
      <c r="F192" s="214" t="s">
        <v>4928</v>
      </c>
      <c r="G192" s="215" t="s">
        <v>612</v>
      </c>
      <c r="H192" s="216">
        <v>17</v>
      </c>
      <c r="I192" s="217"/>
      <c r="J192" s="218">
        <f>ROUND(I192*H192,2)</f>
        <v>0</v>
      </c>
      <c r="K192" s="214" t="s">
        <v>4214</v>
      </c>
      <c r="L192" s="44"/>
      <c r="M192" s="219" t="s">
        <v>28</v>
      </c>
      <c r="N192" s="220" t="s">
        <v>45</v>
      </c>
      <c r="O192" s="84"/>
      <c r="P192" s="221">
        <f>O192*H192</f>
        <v>0</v>
      </c>
      <c r="Q192" s="221">
        <v>0</v>
      </c>
      <c r="R192" s="221">
        <f>Q192*H192</f>
        <v>0</v>
      </c>
      <c r="S192" s="221">
        <v>0</v>
      </c>
      <c r="T192" s="222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23" t="s">
        <v>228</v>
      </c>
      <c r="AT192" s="223" t="s">
        <v>352</v>
      </c>
      <c r="AU192" s="223" t="s">
        <v>82</v>
      </c>
      <c r="AY192" s="17" t="s">
        <v>351</v>
      </c>
      <c r="BE192" s="224">
        <f>IF(N192="základní",J192,0)</f>
        <v>0</v>
      </c>
      <c r="BF192" s="224">
        <f>IF(N192="snížená",J192,0)</f>
        <v>0</v>
      </c>
      <c r="BG192" s="224">
        <f>IF(N192="zákl. přenesená",J192,0)</f>
        <v>0</v>
      </c>
      <c r="BH192" s="224">
        <f>IF(N192="sníž. přenesená",J192,0)</f>
        <v>0</v>
      </c>
      <c r="BI192" s="224">
        <f>IF(N192="nulová",J192,0)</f>
        <v>0</v>
      </c>
      <c r="BJ192" s="17" t="s">
        <v>82</v>
      </c>
      <c r="BK192" s="224">
        <f>ROUND(I192*H192,2)</f>
        <v>0</v>
      </c>
      <c r="BL192" s="17" t="s">
        <v>228</v>
      </c>
      <c r="BM192" s="223" t="s">
        <v>4929</v>
      </c>
    </row>
    <row r="193" spans="1:65" s="2" customFormat="1" ht="21.75" customHeight="1">
      <c r="A193" s="38"/>
      <c r="B193" s="39"/>
      <c r="C193" s="212" t="s">
        <v>902</v>
      </c>
      <c r="D193" s="212" t="s">
        <v>352</v>
      </c>
      <c r="E193" s="213" t="s">
        <v>4930</v>
      </c>
      <c r="F193" s="214" t="s">
        <v>4931</v>
      </c>
      <c r="G193" s="215" t="s">
        <v>612</v>
      </c>
      <c r="H193" s="216">
        <v>17</v>
      </c>
      <c r="I193" s="217"/>
      <c r="J193" s="218">
        <f>ROUND(I193*H193,2)</f>
        <v>0</v>
      </c>
      <c r="K193" s="214" t="s">
        <v>4214</v>
      </c>
      <c r="L193" s="44"/>
      <c r="M193" s="219" t="s">
        <v>28</v>
      </c>
      <c r="N193" s="220" t="s">
        <v>45</v>
      </c>
      <c r="O193" s="84"/>
      <c r="P193" s="221">
        <f>O193*H193</f>
        <v>0</v>
      </c>
      <c r="Q193" s="221">
        <v>0.15614</v>
      </c>
      <c r="R193" s="221">
        <f>Q193*H193</f>
        <v>2.65438</v>
      </c>
      <c r="S193" s="221">
        <v>0</v>
      </c>
      <c r="T193" s="222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23" t="s">
        <v>228</v>
      </c>
      <c r="AT193" s="223" t="s">
        <v>352</v>
      </c>
      <c r="AU193" s="223" t="s">
        <v>82</v>
      </c>
      <c r="AY193" s="17" t="s">
        <v>351</v>
      </c>
      <c r="BE193" s="224">
        <f>IF(N193="základní",J193,0)</f>
        <v>0</v>
      </c>
      <c r="BF193" s="224">
        <f>IF(N193="snížená",J193,0)</f>
        <v>0</v>
      </c>
      <c r="BG193" s="224">
        <f>IF(N193="zákl. přenesená",J193,0)</f>
        <v>0</v>
      </c>
      <c r="BH193" s="224">
        <f>IF(N193="sníž. přenesená",J193,0)</f>
        <v>0</v>
      </c>
      <c r="BI193" s="224">
        <f>IF(N193="nulová",J193,0)</f>
        <v>0</v>
      </c>
      <c r="BJ193" s="17" t="s">
        <v>82</v>
      </c>
      <c r="BK193" s="224">
        <f>ROUND(I193*H193,2)</f>
        <v>0</v>
      </c>
      <c r="BL193" s="17" t="s">
        <v>228</v>
      </c>
      <c r="BM193" s="223" t="s">
        <v>4932</v>
      </c>
    </row>
    <row r="194" spans="1:65" s="2" customFormat="1" ht="21.75" customHeight="1">
      <c r="A194" s="38"/>
      <c r="B194" s="39"/>
      <c r="C194" s="212" t="s">
        <v>908</v>
      </c>
      <c r="D194" s="212" t="s">
        <v>352</v>
      </c>
      <c r="E194" s="213" t="s">
        <v>4933</v>
      </c>
      <c r="F194" s="214" t="s">
        <v>4934</v>
      </c>
      <c r="G194" s="215" t="s">
        <v>612</v>
      </c>
      <c r="H194" s="216">
        <v>17</v>
      </c>
      <c r="I194" s="217"/>
      <c r="J194" s="218">
        <f>ROUND(I194*H194,2)</f>
        <v>0</v>
      </c>
      <c r="K194" s="214" t="s">
        <v>4214</v>
      </c>
      <c r="L194" s="44"/>
      <c r="M194" s="219" t="s">
        <v>28</v>
      </c>
      <c r="N194" s="220" t="s">
        <v>45</v>
      </c>
      <c r="O194" s="84"/>
      <c r="P194" s="221">
        <f>O194*H194</f>
        <v>0</v>
      </c>
      <c r="Q194" s="221">
        <v>0</v>
      </c>
      <c r="R194" s="221">
        <f>Q194*H194</f>
        <v>0</v>
      </c>
      <c r="S194" s="221">
        <v>0</v>
      </c>
      <c r="T194" s="222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23" t="s">
        <v>228</v>
      </c>
      <c r="AT194" s="223" t="s">
        <v>352</v>
      </c>
      <c r="AU194" s="223" t="s">
        <v>82</v>
      </c>
      <c r="AY194" s="17" t="s">
        <v>351</v>
      </c>
      <c r="BE194" s="224">
        <f>IF(N194="základní",J194,0)</f>
        <v>0</v>
      </c>
      <c r="BF194" s="224">
        <f>IF(N194="snížená",J194,0)</f>
        <v>0</v>
      </c>
      <c r="BG194" s="224">
        <f>IF(N194="zákl. přenesená",J194,0)</f>
        <v>0</v>
      </c>
      <c r="BH194" s="224">
        <f>IF(N194="sníž. přenesená",J194,0)</f>
        <v>0</v>
      </c>
      <c r="BI194" s="224">
        <f>IF(N194="nulová",J194,0)</f>
        <v>0</v>
      </c>
      <c r="BJ194" s="17" t="s">
        <v>82</v>
      </c>
      <c r="BK194" s="224">
        <f>ROUND(I194*H194,2)</f>
        <v>0</v>
      </c>
      <c r="BL194" s="17" t="s">
        <v>228</v>
      </c>
      <c r="BM194" s="223" t="s">
        <v>4935</v>
      </c>
    </row>
    <row r="195" spans="1:65" s="2" customFormat="1" ht="16.5" customHeight="1">
      <c r="A195" s="38"/>
      <c r="B195" s="39"/>
      <c r="C195" s="212" t="s">
        <v>917</v>
      </c>
      <c r="D195" s="212" t="s">
        <v>352</v>
      </c>
      <c r="E195" s="213" t="s">
        <v>4936</v>
      </c>
      <c r="F195" s="214" t="s">
        <v>4937</v>
      </c>
      <c r="G195" s="215" t="s">
        <v>398</v>
      </c>
      <c r="H195" s="216">
        <v>11</v>
      </c>
      <c r="I195" s="217"/>
      <c r="J195" s="218">
        <f>ROUND(I195*H195,2)</f>
        <v>0</v>
      </c>
      <c r="K195" s="214" t="s">
        <v>4214</v>
      </c>
      <c r="L195" s="44"/>
      <c r="M195" s="219" t="s">
        <v>28</v>
      </c>
      <c r="N195" s="220" t="s">
        <v>45</v>
      </c>
      <c r="O195" s="84"/>
      <c r="P195" s="221">
        <f>O195*H195</f>
        <v>0</v>
      </c>
      <c r="Q195" s="221">
        <v>3E-05</v>
      </c>
      <c r="R195" s="221">
        <f>Q195*H195</f>
        <v>0.00033</v>
      </c>
      <c r="S195" s="221">
        <v>0</v>
      </c>
      <c r="T195" s="222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23" t="s">
        <v>228</v>
      </c>
      <c r="AT195" s="223" t="s">
        <v>352</v>
      </c>
      <c r="AU195" s="223" t="s">
        <v>82</v>
      </c>
      <c r="AY195" s="17" t="s">
        <v>351</v>
      </c>
      <c r="BE195" s="224">
        <f>IF(N195="základní",J195,0)</f>
        <v>0</v>
      </c>
      <c r="BF195" s="224">
        <f>IF(N195="snížená",J195,0)</f>
        <v>0</v>
      </c>
      <c r="BG195" s="224">
        <f>IF(N195="zákl. přenesená",J195,0)</f>
        <v>0</v>
      </c>
      <c r="BH195" s="224">
        <f>IF(N195="sníž. přenesená",J195,0)</f>
        <v>0</v>
      </c>
      <c r="BI195" s="224">
        <f>IF(N195="nulová",J195,0)</f>
        <v>0</v>
      </c>
      <c r="BJ195" s="17" t="s">
        <v>82</v>
      </c>
      <c r="BK195" s="224">
        <f>ROUND(I195*H195,2)</f>
        <v>0</v>
      </c>
      <c r="BL195" s="17" t="s">
        <v>228</v>
      </c>
      <c r="BM195" s="223" t="s">
        <v>4938</v>
      </c>
    </row>
    <row r="196" spans="1:65" s="2" customFormat="1" ht="16.5" customHeight="1">
      <c r="A196" s="38"/>
      <c r="B196" s="39"/>
      <c r="C196" s="212" t="s">
        <v>923</v>
      </c>
      <c r="D196" s="212" t="s">
        <v>352</v>
      </c>
      <c r="E196" s="213" t="s">
        <v>4939</v>
      </c>
      <c r="F196" s="214" t="s">
        <v>4940</v>
      </c>
      <c r="G196" s="215" t="s">
        <v>398</v>
      </c>
      <c r="H196" s="216">
        <v>11</v>
      </c>
      <c r="I196" s="217"/>
      <c r="J196" s="218">
        <f>ROUND(I196*H196,2)</f>
        <v>0</v>
      </c>
      <c r="K196" s="214" t="s">
        <v>4214</v>
      </c>
      <c r="L196" s="44"/>
      <c r="M196" s="219" t="s">
        <v>28</v>
      </c>
      <c r="N196" s="220" t="s">
        <v>45</v>
      </c>
      <c r="O196" s="84"/>
      <c r="P196" s="221">
        <f>O196*H196</f>
        <v>0</v>
      </c>
      <c r="Q196" s="221">
        <v>0</v>
      </c>
      <c r="R196" s="221">
        <f>Q196*H196</f>
        <v>0</v>
      </c>
      <c r="S196" s="221">
        <v>0</v>
      </c>
      <c r="T196" s="222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23" t="s">
        <v>228</v>
      </c>
      <c r="AT196" s="223" t="s">
        <v>352</v>
      </c>
      <c r="AU196" s="223" t="s">
        <v>82</v>
      </c>
      <c r="AY196" s="17" t="s">
        <v>351</v>
      </c>
      <c r="BE196" s="224">
        <f>IF(N196="základní",J196,0)</f>
        <v>0</v>
      </c>
      <c r="BF196" s="224">
        <f>IF(N196="snížená",J196,0)</f>
        <v>0</v>
      </c>
      <c r="BG196" s="224">
        <f>IF(N196="zákl. přenesená",J196,0)</f>
        <v>0</v>
      </c>
      <c r="BH196" s="224">
        <f>IF(N196="sníž. přenesená",J196,0)</f>
        <v>0</v>
      </c>
      <c r="BI196" s="224">
        <f>IF(N196="nulová",J196,0)</f>
        <v>0</v>
      </c>
      <c r="BJ196" s="17" t="s">
        <v>82</v>
      </c>
      <c r="BK196" s="224">
        <f>ROUND(I196*H196,2)</f>
        <v>0</v>
      </c>
      <c r="BL196" s="17" t="s">
        <v>228</v>
      </c>
      <c r="BM196" s="223" t="s">
        <v>4941</v>
      </c>
    </row>
    <row r="197" spans="1:65" s="2" customFormat="1" ht="16.5" customHeight="1">
      <c r="A197" s="38"/>
      <c r="B197" s="39"/>
      <c r="C197" s="247" t="s">
        <v>928</v>
      </c>
      <c r="D197" s="247" t="s">
        <v>612</v>
      </c>
      <c r="E197" s="248" t="s">
        <v>4942</v>
      </c>
      <c r="F197" s="249" t="s">
        <v>4943</v>
      </c>
      <c r="G197" s="250" t="s">
        <v>355</v>
      </c>
      <c r="H197" s="251">
        <v>4.86</v>
      </c>
      <c r="I197" s="252"/>
      <c r="J197" s="253">
        <f>ROUND(I197*H197,2)</f>
        <v>0</v>
      </c>
      <c r="K197" s="249" t="s">
        <v>28</v>
      </c>
      <c r="L197" s="254"/>
      <c r="M197" s="255" t="s">
        <v>28</v>
      </c>
      <c r="N197" s="256" t="s">
        <v>45</v>
      </c>
      <c r="O197" s="84"/>
      <c r="P197" s="221">
        <f>O197*H197</f>
        <v>0</v>
      </c>
      <c r="Q197" s="221">
        <v>0</v>
      </c>
      <c r="R197" s="221">
        <f>Q197*H197</f>
        <v>0</v>
      </c>
      <c r="S197" s="221">
        <v>0</v>
      </c>
      <c r="T197" s="222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23" t="s">
        <v>405</v>
      </c>
      <c r="AT197" s="223" t="s">
        <v>612</v>
      </c>
      <c r="AU197" s="223" t="s">
        <v>82</v>
      </c>
      <c r="AY197" s="17" t="s">
        <v>351</v>
      </c>
      <c r="BE197" s="224">
        <f>IF(N197="základní",J197,0)</f>
        <v>0</v>
      </c>
      <c r="BF197" s="224">
        <f>IF(N197="snížená",J197,0)</f>
        <v>0</v>
      </c>
      <c r="BG197" s="224">
        <f>IF(N197="zákl. přenesená",J197,0)</f>
        <v>0</v>
      </c>
      <c r="BH197" s="224">
        <f>IF(N197="sníž. přenesená",J197,0)</f>
        <v>0</v>
      </c>
      <c r="BI197" s="224">
        <f>IF(N197="nulová",J197,0)</f>
        <v>0</v>
      </c>
      <c r="BJ197" s="17" t="s">
        <v>82</v>
      </c>
      <c r="BK197" s="224">
        <f>ROUND(I197*H197,2)</f>
        <v>0</v>
      </c>
      <c r="BL197" s="17" t="s">
        <v>228</v>
      </c>
      <c r="BM197" s="223" t="s">
        <v>4944</v>
      </c>
    </row>
    <row r="198" spans="1:65" s="2" customFormat="1" ht="21.75" customHeight="1">
      <c r="A198" s="38"/>
      <c r="B198" s="39"/>
      <c r="C198" s="212" t="s">
        <v>934</v>
      </c>
      <c r="D198" s="212" t="s">
        <v>352</v>
      </c>
      <c r="E198" s="213" t="s">
        <v>4945</v>
      </c>
      <c r="F198" s="214" t="s">
        <v>4946</v>
      </c>
      <c r="G198" s="215" t="s">
        <v>540</v>
      </c>
      <c r="H198" s="216">
        <v>1.85</v>
      </c>
      <c r="I198" s="217"/>
      <c r="J198" s="218">
        <f>ROUND(I198*H198,2)</f>
        <v>0</v>
      </c>
      <c r="K198" s="214" t="s">
        <v>4214</v>
      </c>
      <c r="L198" s="44"/>
      <c r="M198" s="219" t="s">
        <v>28</v>
      </c>
      <c r="N198" s="220" t="s">
        <v>45</v>
      </c>
      <c r="O198" s="84"/>
      <c r="P198" s="221">
        <f>O198*H198</f>
        <v>0</v>
      </c>
      <c r="Q198" s="221">
        <v>0</v>
      </c>
      <c r="R198" s="221">
        <f>Q198*H198</f>
        <v>0</v>
      </c>
      <c r="S198" s="221">
        <v>0</v>
      </c>
      <c r="T198" s="222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23" t="s">
        <v>228</v>
      </c>
      <c r="AT198" s="223" t="s">
        <v>352</v>
      </c>
      <c r="AU198" s="223" t="s">
        <v>82</v>
      </c>
      <c r="AY198" s="17" t="s">
        <v>351</v>
      </c>
      <c r="BE198" s="224">
        <f>IF(N198="základní",J198,0)</f>
        <v>0</v>
      </c>
      <c r="BF198" s="224">
        <f>IF(N198="snížená",J198,0)</f>
        <v>0</v>
      </c>
      <c r="BG198" s="224">
        <f>IF(N198="zákl. přenesená",J198,0)</f>
        <v>0</v>
      </c>
      <c r="BH198" s="224">
        <f>IF(N198="sníž. přenesená",J198,0)</f>
        <v>0</v>
      </c>
      <c r="BI198" s="224">
        <f>IF(N198="nulová",J198,0)</f>
        <v>0</v>
      </c>
      <c r="BJ198" s="17" t="s">
        <v>82</v>
      </c>
      <c r="BK198" s="224">
        <f>ROUND(I198*H198,2)</f>
        <v>0</v>
      </c>
      <c r="BL198" s="17" t="s">
        <v>228</v>
      </c>
      <c r="BM198" s="223" t="s">
        <v>4947</v>
      </c>
    </row>
    <row r="199" spans="1:65" s="2" customFormat="1" ht="16.5" customHeight="1">
      <c r="A199" s="38"/>
      <c r="B199" s="39"/>
      <c r="C199" s="247" t="s">
        <v>940</v>
      </c>
      <c r="D199" s="247" t="s">
        <v>612</v>
      </c>
      <c r="E199" s="248" t="s">
        <v>4948</v>
      </c>
      <c r="F199" s="249" t="s">
        <v>4949</v>
      </c>
      <c r="G199" s="250" t="s">
        <v>355</v>
      </c>
      <c r="H199" s="251">
        <v>1.22</v>
      </c>
      <c r="I199" s="252"/>
      <c r="J199" s="253">
        <f>ROUND(I199*H199,2)</f>
        <v>0</v>
      </c>
      <c r="K199" s="249" t="s">
        <v>28</v>
      </c>
      <c r="L199" s="254"/>
      <c r="M199" s="255" t="s">
        <v>28</v>
      </c>
      <c r="N199" s="256" t="s">
        <v>45</v>
      </c>
      <c r="O199" s="84"/>
      <c r="P199" s="221">
        <f>O199*H199</f>
        <v>0</v>
      </c>
      <c r="Q199" s="221">
        <v>0</v>
      </c>
      <c r="R199" s="221">
        <f>Q199*H199</f>
        <v>0</v>
      </c>
      <c r="S199" s="221">
        <v>0</v>
      </c>
      <c r="T199" s="222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23" t="s">
        <v>405</v>
      </c>
      <c r="AT199" s="223" t="s">
        <v>612</v>
      </c>
      <c r="AU199" s="223" t="s">
        <v>82</v>
      </c>
      <c r="AY199" s="17" t="s">
        <v>351</v>
      </c>
      <c r="BE199" s="224">
        <f>IF(N199="základní",J199,0)</f>
        <v>0</v>
      </c>
      <c r="BF199" s="224">
        <f>IF(N199="snížená",J199,0)</f>
        <v>0</v>
      </c>
      <c r="BG199" s="224">
        <f>IF(N199="zákl. přenesená",J199,0)</f>
        <v>0</v>
      </c>
      <c r="BH199" s="224">
        <f>IF(N199="sníž. přenesená",J199,0)</f>
        <v>0</v>
      </c>
      <c r="BI199" s="224">
        <f>IF(N199="nulová",J199,0)</f>
        <v>0</v>
      </c>
      <c r="BJ199" s="17" t="s">
        <v>82</v>
      </c>
      <c r="BK199" s="224">
        <f>ROUND(I199*H199,2)</f>
        <v>0</v>
      </c>
      <c r="BL199" s="17" t="s">
        <v>228</v>
      </c>
      <c r="BM199" s="223" t="s">
        <v>4950</v>
      </c>
    </row>
    <row r="200" spans="1:65" s="2" customFormat="1" ht="16.5" customHeight="1">
      <c r="A200" s="38"/>
      <c r="B200" s="39"/>
      <c r="C200" s="247" t="s">
        <v>953</v>
      </c>
      <c r="D200" s="247" t="s">
        <v>612</v>
      </c>
      <c r="E200" s="248" t="s">
        <v>4951</v>
      </c>
      <c r="F200" s="249" t="s">
        <v>4952</v>
      </c>
      <c r="G200" s="250" t="s">
        <v>612</v>
      </c>
      <c r="H200" s="251">
        <v>20</v>
      </c>
      <c r="I200" s="252"/>
      <c r="J200" s="253">
        <f>ROUND(I200*H200,2)</f>
        <v>0</v>
      </c>
      <c r="K200" s="249" t="s">
        <v>28</v>
      </c>
      <c r="L200" s="254"/>
      <c r="M200" s="255" t="s">
        <v>28</v>
      </c>
      <c r="N200" s="256" t="s">
        <v>45</v>
      </c>
      <c r="O200" s="84"/>
      <c r="P200" s="221">
        <f>O200*H200</f>
        <v>0</v>
      </c>
      <c r="Q200" s="221">
        <v>0</v>
      </c>
      <c r="R200" s="221">
        <f>Q200*H200</f>
        <v>0</v>
      </c>
      <c r="S200" s="221">
        <v>0</v>
      </c>
      <c r="T200" s="222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23" t="s">
        <v>405</v>
      </c>
      <c r="AT200" s="223" t="s">
        <v>612</v>
      </c>
      <c r="AU200" s="223" t="s">
        <v>82</v>
      </c>
      <c r="AY200" s="17" t="s">
        <v>351</v>
      </c>
      <c r="BE200" s="224">
        <f>IF(N200="základní",J200,0)</f>
        <v>0</v>
      </c>
      <c r="BF200" s="224">
        <f>IF(N200="snížená",J200,0)</f>
        <v>0</v>
      </c>
      <c r="BG200" s="224">
        <f>IF(N200="zákl. přenesená",J200,0)</f>
        <v>0</v>
      </c>
      <c r="BH200" s="224">
        <f>IF(N200="sníž. přenesená",J200,0)</f>
        <v>0</v>
      </c>
      <c r="BI200" s="224">
        <f>IF(N200="nulová",J200,0)</f>
        <v>0</v>
      </c>
      <c r="BJ200" s="17" t="s">
        <v>82</v>
      </c>
      <c r="BK200" s="224">
        <f>ROUND(I200*H200,2)</f>
        <v>0</v>
      </c>
      <c r="BL200" s="17" t="s">
        <v>228</v>
      </c>
      <c r="BM200" s="223" t="s">
        <v>4953</v>
      </c>
    </row>
    <row r="201" spans="1:63" s="11" customFormat="1" ht="25.9" customHeight="1">
      <c r="A201" s="11"/>
      <c r="B201" s="198"/>
      <c r="C201" s="199"/>
      <c r="D201" s="200" t="s">
        <v>73</v>
      </c>
      <c r="E201" s="201" t="s">
        <v>4954</v>
      </c>
      <c r="F201" s="201" t="s">
        <v>4549</v>
      </c>
      <c r="G201" s="199"/>
      <c r="H201" s="199"/>
      <c r="I201" s="202"/>
      <c r="J201" s="203">
        <f>BK201</f>
        <v>0</v>
      </c>
      <c r="K201" s="199"/>
      <c r="L201" s="204"/>
      <c r="M201" s="205"/>
      <c r="N201" s="206"/>
      <c r="O201" s="206"/>
      <c r="P201" s="207">
        <f>SUM(P202:P205)</f>
        <v>0</v>
      </c>
      <c r="Q201" s="206"/>
      <c r="R201" s="207">
        <f>SUM(R202:R205)</f>
        <v>0</v>
      </c>
      <c r="S201" s="206"/>
      <c r="T201" s="208">
        <f>SUM(T202:T205)</f>
        <v>0</v>
      </c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R201" s="209" t="s">
        <v>228</v>
      </c>
      <c r="AT201" s="210" t="s">
        <v>73</v>
      </c>
      <c r="AU201" s="210" t="s">
        <v>74</v>
      </c>
      <c r="AY201" s="209" t="s">
        <v>351</v>
      </c>
      <c r="BK201" s="211">
        <f>SUM(BK202:BK205)</f>
        <v>0</v>
      </c>
    </row>
    <row r="202" spans="1:65" s="2" customFormat="1" ht="16.5" customHeight="1">
      <c r="A202" s="38"/>
      <c r="B202" s="39"/>
      <c r="C202" s="247" t="s">
        <v>959</v>
      </c>
      <c r="D202" s="247" t="s">
        <v>612</v>
      </c>
      <c r="E202" s="248" t="s">
        <v>4955</v>
      </c>
      <c r="F202" s="249" t="s">
        <v>4568</v>
      </c>
      <c r="G202" s="250" t="s">
        <v>534</v>
      </c>
      <c r="H202" s="251">
        <v>1</v>
      </c>
      <c r="I202" s="252"/>
      <c r="J202" s="253">
        <f>ROUND(I202*H202,2)</f>
        <v>0</v>
      </c>
      <c r="K202" s="249" t="s">
        <v>28</v>
      </c>
      <c r="L202" s="254"/>
      <c r="M202" s="255" t="s">
        <v>28</v>
      </c>
      <c r="N202" s="256" t="s">
        <v>45</v>
      </c>
      <c r="O202" s="84"/>
      <c r="P202" s="221">
        <f>O202*H202</f>
        <v>0</v>
      </c>
      <c r="Q202" s="221">
        <v>0</v>
      </c>
      <c r="R202" s="221">
        <f>Q202*H202</f>
        <v>0</v>
      </c>
      <c r="S202" s="221">
        <v>0</v>
      </c>
      <c r="T202" s="222">
        <f>S202*H202</f>
        <v>0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23" t="s">
        <v>405</v>
      </c>
      <c r="AT202" s="223" t="s">
        <v>612</v>
      </c>
      <c r="AU202" s="223" t="s">
        <v>82</v>
      </c>
      <c r="AY202" s="17" t="s">
        <v>351</v>
      </c>
      <c r="BE202" s="224">
        <f>IF(N202="základní",J202,0)</f>
        <v>0</v>
      </c>
      <c r="BF202" s="224">
        <f>IF(N202="snížená",J202,0)</f>
        <v>0</v>
      </c>
      <c r="BG202" s="224">
        <f>IF(N202="zákl. přenesená",J202,0)</f>
        <v>0</v>
      </c>
      <c r="BH202" s="224">
        <f>IF(N202="sníž. přenesená",J202,0)</f>
        <v>0</v>
      </c>
      <c r="BI202" s="224">
        <f>IF(N202="nulová",J202,0)</f>
        <v>0</v>
      </c>
      <c r="BJ202" s="17" t="s">
        <v>82</v>
      </c>
      <c r="BK202" s="224">
        <f>ROUND(I202*H202,2)</f>
        <v>0</v>
      </c>
      <c r="BL202" s="17" t="s">
        <v>228</v>
      </c>
      <c r="BM202" s="223" t="s">
        <v>4956</v>
      </c>
    </row>
    <row r="203" spans="1:65" s="2" customFormat="1" ht="21.75" customHeight="1">
      <c r="A203" s="38"/>
      <c r="B203" s="39"/>
      <c r="C203" s="247" t="s">
        <v>965</v>
      </c>
      <c r="D203" s="247" t="s">
        <v>612</v>
      </c>
      <c r="E203" s="248" t="s">
        <v>4957</v>
      </c>
      <c r="F203" s="249" t="s">
        <v>4776</v>
      </c>
      <c r="G203" s="250" t="s">
        <v>534</v>
      </c>
      <c r="H203" s="251">
        <v>1</v>
      </c>
      <c r="I203" s="252"/>
      <c r="J203" s="253">
        <f>ROUND(I203*H203,2)</f>
        <v>0</v>
      </c>
      <c r="K203" s="249" t="s">
        <v>28</v>
      </c>
      <c r="L203" s="254"/>
      <c r="M203" s="255" t="s">
        <v>28</v>
      </c>
      <c r="N203" s="256" t="s">
        <v>45</v>
      </c>
      <c r="O203" s="84"/>
      <c r="P203" s="221">
        <f>O203*H203</f>
        <v>0</v>
      </c>
      <c r="Q203" s="221">
        <v>0</v>
      </c>
      <c r="R203" s="221">
        <f>Q203*H203</f>
        <v>0</v>
      </c>
      <c r="S203" s="221">
        <v>0</v>
      </c>
      <c r="T203" s="222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23" t="s">
        <v>405</v>
      </c>
      <c r="AT203" s="223" t="s">
        <v>612</v>
      </c>
      <c r="AU203" s="223" t="s">
        <v>82</v>
      </c>
      <c r="AY203" s="17" t="s">
        <v>351</v>
      </c>
      <c r="BE203" s="224">
        <f>IF(N203="základní",J203,0)</f>
        <v>0</v>
      </c>
      <c r="BF203" s="224">
        <f>IF(N203="snížená",J203,0)</f>
        <v>0</v>
      </c>
      <c r="BG203" s="224">
        <f>IF(N203="zákl. přenesená",J203,0)</f>
        <v>0</v>
      </c>
      <c r="BH203" s="224">
        <f>IF(N203="sníž. přenesená",J203,0)</f>
        <v>0</v>
      </c>
      <c r="BI203" s="224">
        <f>IF(N203="nulová",J203,0)</f>
        <v>0</v>
      </c>
      <c r="BJ203" s="17" t="s">
        <v>82</v>
      </c>
      <c r="BK203" s="224">
        <f>ROUND(I203*H203,2)</f>
        <v>0</v>
      </c>
      <c r="BL203" s="17" t="s">
        <v>228</v>
      </c>
      <c r="BM203" s="223" t="s">
        <v>4958</v>
      </c>
    </row>
    <row r="204" spans="1:65" s="2" customFormat="1" ht="16.5" customHeight="1">
      <c r="A204" s="38"/>
      <c r="B204" s="39"/>
      <c r="C204" s="247" t="s">
        <v>970</v>
      </c>
      <c r="D204" s="247" t="s">
        <v>612</v>
      </c>
      <c r="E204" s="248" t="s">
        <v>4959</v>
      </c>
      <c r="F204" s="249" t="s">
        <v>4841</v>
      </c>
      <c r="G204" s="250" t="s">
        <v>534</v>
      </c>
      <c r="H204" s="251">
        <v>1</v>
      </c>
      <c r="I204" s="252"/>
      <c r="J204" s="253">
        <f>ROUND(I204*H204,2)</f>
        <v>0</v>
      </c>
      <c r="K204" s="249" t="s">
        <v>28</v>
      </c>
      <c r="L204" s="254"/>
      <c r="M204" s="255" t="s">
        <v>28</v>
      </c>
      <c r="N204" s="256" t="s">
        <v>45</v>
      </c>
      <c r="O204" s="84"/>
      <c r="P204" s="221">
        <f>O204*H204</f>
        <v>0</v>
      </c>
      <c r="Q204" s="221">
        <v>0</v>
      </c>
      <c r="R204" s="221">
        <f>Q204*H204</f>
        <v>0</v>
      </c>
      <c r="S204" s="221">
        <v>0</v>
      </c>
      <c r="T204" s="222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23" t="s">
        <v>405</v>
      </c>
      <c r="AT204" s="223" t="s">
        <v>612</v>
      </c>
      <c r="AU204" s="223" t="s">
        <v>82</v>
      </c>
      <c r="AY204" s="17" t="s">
        <v>351</v>
      </c>
      <c r="BE204" s="224">
        <f>IF(N204="základní",J204,0)</f>
        <v>0</v>
      </c>
      <c r="BF204" s="224">
        <f>IF(N204="snížená",J204,0)</f>
        <v>0</v>
      </c>
      <c r="BG204" s="224">
        <f>IF(N204="zákl. přenesená",J204,0)</f>
        <v>0</v>
      </c>
      <c r="BH204" s="224">
        <f>IF(N204="sníž. přenesená",J204,0)</f>
        <v>0</v>
      </c>
      <c r="BI204" s="224">
        <f>IF(N204="nulová",J204,0)</f>
        <v>0</v>
      </c>
      <c r="BJ204" s="17" t="s">
        <v>82</v>
      </c>
      <c r="BK204" s="224">
        <f>ROUND(I204*H204,2)</f>
        <v>0</v>
      </c>
      <c r="BL204" s="17" t="s">
        <v>228</v>
      </c>
      <c r="BM204" s="223" t="s">
        <v>4960</v>
      </c>
    </row>
    <row r="205" spans="1:65" s="2" customFormat="1" ht="21.75" customHeight="1">
      <c r="A205" s="38"/>
      <c r="B205" s="39"/>
      <c r="C205" s="247" t="s">
        <v>976</v>
      </c>
      <c r="D205" s="247" t="s">
        <v>612</v>
      </c>
      <c r="E205" s="248" t="s">
        <v>4961</v>
      </c>
      <c r="F205" s="249" t="s">
        <v>4860</v>
      </c>
      <c r="G205" s="250" t="s">
        <v>534</v>
      </c>
      <c r="H205" s="251">
        <v>1</v>
      </c>
      <c r="I205" s="252"/>
      <c r="J205" s="253">
        <f>ROUND(I205*H205,2)</f>
        <v>0</v>
      </c>
      <c r="K205" s="249" t="s">
        <v>28</v>
      </c>
      <c r="L205" s="254"/>
      <c r="M205" s="272" t="s">
        <v>28</v>
      </c>
      <c r="N205" s="273" t="s">
        <v>45</v>
      </c>
      <c r="O205" s="259"/>
      <c r="P205" s="260">
        <f>O205*H205</f>
        <v>0</v>
      </c>
      <c r="Q205" s="260">
        <v>0</v>
      </c>
      <c r="R205" s="260">
        <f>Q205*H205</f>
        <v>0</v>
      </c>
      <c r="S205" s="260">
        <v>0</v>
      </c>
      <c r="T205" s="261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23" t="s">
        <v>405</v>
      </c>
      <c r="AT205" s="223" t="s">
        <v>612</v>
      </c>
      <c r="AU205" s="223" t="s">
        <v>82</v>
      </c>
      <c r="AY205" s="17" t="s">
        <v>351</v>
      </c>
      <c r="BE205" s="224">
        <f>IF(N205="základní",J205,0)</f>
        <v>0</v>
      </c>
      <c r="BF205" s="224">
        <f>IF(N205="snížená",J205,0)</f>
        <v>0</v>
      </c>
      <c r="BG205" s="224">
        <f>IF(N205="zákl. přenesená",J205,0)</f>
        <v>0</v>
      </c>
      <c r="BH205" s="224">
        <f>IF(N205="sníž. přenesená",J205,0)</f>
        <v>0</v>
      </c>
      <c r="BI205" s="224">
        <f>IF(N205="nulová",J205,0)</f>
        <v>0</v>
      </c>
      <c r="BJ205" s="17" t="s">
        <v>82</v>
      </c>
      <c r="BK205" s="224">
        <f>ROUND(I205*H205,2)</f>
        <v>0</v>
      </c>
      <c r="BL205" s="17" t="s">
        <v>228</v>
      </c>
      <c r="BM205" s="223" t="s">
        <v>4962</v>
      </c>
    </row>
    <row r="206" spans="1:31" s="2" customFormat="1" ht="6.95" customHeight="1">
      <c r="A206" s="38"/>
      <c r="B206" s="59"/>
      <c r="C206" s="60"/>
      <c r="D206" s="60"/>
      <c r="E206" s="60"/>
      <c r="F206" s="60"/>
      <c r="G206" s="60"/>
      <c r="H206" s="60"/>
      <c r="I206" s="168"/>
      <c r="J206" s="60"/>
      <c r="K206" s="60"/>
      <c r="L206" s="44"/>
      <c r="M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</row>
  </sheetData>
  <sheetProtection password="CC35" sheet="1" objects="1" scenarios="1" formatColumns="0" formatRows="0" autoFilter="0"/>
  <autoFilter ref="C95:K205"/>
  <mergeCells count="9">
    <mergeCell ref="E7:H7"/>
    <mergeCell ref="E9:H9"/>
    <mergeCell ref="E18:H18"/>
    <mergeCell ref="E27:H27"/>
    <mergeCell ref="E48:H48"/>
    <mergeCell ref="E50:H50"/>
    <mergeCell ref="E86:H86"/>
    <mergeCell ref="E88:H8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28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28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105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2"/>
      <c r="J3" s="131"/>
      <c r="K3" s="131"/>
      <c r="L3" s="20"/>
      <c r="AT3" s="17" t="s">
        <v>84</v>
      </c>
    </row>
    <row r="4" spans="2:46" s="1" customFormat="1" ht="24.95" customHeight="1">
      <c r="B4" s="20"/>
      <c r="D4" s="133" t="s">
        <v>141</v>
      </c>
      <c r="I4" s="128"/>
      <c r="L4" s="20"/>
      <c r="M4" s="134" t="s">
        <v>10</v>
      </c>
      <c r="AT4" s="17" t="s">
        <v>4</v>
      </c>
    </row>
    <row r="5" spans="2:12" s="1" customFormat="1" ht="6.95" customHeight="1">
      <c r="B5" s="20"/>
      <c r="I5" s="128"/>
      <c r="L5" s="20"/>
    </row>
    <row r="6" spans="2:12" s="1" customFormat="1" ht="12" customHeight="1">
      <c r="B6" s="20"/>
      <c r="D6" s="135" t="s">
        <v>16</v>
      </c>
      <c r="I6" s="128"/>
      <c r="L6" s="20"/>
    </row>
    <row r="7" spans="2:12" s="1" customFormat="1" ht="16.5" customHeight="1">
      <c r="B7" s="20"/>
      <c r="E7" s="136" t="str">
        <f>'Rekapitulace stavby'!K6</f>
        <v>Transform. domova Kamelie Křižanov IV - SO.3 výstavba Měřín DA a DS</v>
      </c>
      <c r="F7" s="135"/>
      <c r="G7" s="135"/>
      <c r="H7" s="135"/>
      <c r="I7" s="128"/>
      <c r="L7" s="20"/>
    </row>
    <row r="8" spans="1:31" s="2" customFormat="1" ht="12" customHeight="1">
      <c r="A8" s="38"/>
      <c r="B8" s="44"/>
      <c r="C8" s="38"/>
      <c r="D8" s="135" t="s">
        <v>149</v>
      </c>
      <c r="E8" s="38"/>
      <c r="F8" s="38"/>
      <c r="G8" s="38"/>
      <c r="H8" s="38"/>
      <c r="I8" s="137"/>
      <c r="J8" s="38"/>
      <c r="K8" s="38"/>
      <c r="L8" s="1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9" t="s">
        <v>4963</v>
      </c>
      <c r="F9" s="38"/>
      <c r="G9" s="38"/>
      <c r="H9" s="38"/>
      <c r="I9" s="137"/>
      <c r="J9" s="38"/>
      <c r="K9" s="38"/>
      <c r="L9" s="1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137"/>
      <c r="J10" s="38"/>
      <c r="K10" s="38"/>
      <c r="L10" s="1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5" t="s">
        <v>18</v>
      </c>
      <c r="E11" s="38"/>
      <c r="F11" s="140" t="s">
        <v>28</v>
      </c>
      <c r="G11" s="38"/>
      <c r="H11" s="38"/>
      <c r="I11" s="141" t="s">
        <v>20</v>
      </c>
      <c r="J11" s="140" t="s">
        <v>28</v>
      </c>
      <c r="K11" s="38"/>
      <c r="L11" s="1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5" t="s">
        <v>22</v>
      </c>
      <c r="E12" s="38"/>
      <c r="F12" s="140" t="s">
        <v>23</v>
      </c>
      <c r="G12" s="38"/>
      <c r="H12" s="38"/>
      <c r="I12" s="141" t="s">
        <v>24</v>
      </c>
      <c r="J12" s="142" t="str">
        <f>'Rekapitulace stavby'!AN8</f>
        <v>27. 1. 2020</v>
      </c>
      <c r="K12" s="38"/>
      <c r="L12" s="1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37"/>
      <c r="J13" s="38"/>
      <c r="K13" s="38"/>
      <c r="L13" s="1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5" t="s">
        <v>26</v>
      </c>
      <c r="E14" s="38"/>
      <c r="F14" s="38"/>
      <c r="G14" s="38"/>
      <c r="H14" s="38"/>
      <c r="I14" s="141" t="s">
        <v>27</v>
      </c>
      <c r="J14" s="140" t="s">
        <v>28</v>
      </c>
      <c r="K14" s="38"/>
      <c r="L14" s="1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0" t="s">
        <v>29</v>
      </c>
      <c r="F15" s="38"/>
      <c r="G15" s="38"/>
      <c r="H15" s="38"/>
      <c r="I15" s="141" t="s">
        <v>30</v>
      </c>
      <c r="J15" s="140" t="s">
        <v>28</v>
      </c>
      <c r="K15" s="38"/>
      <c r="L15" s="1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137"/>
      <c r="J16" s="38"/>
      <c r="K16" s="38"/>
      <c r="L16" s="1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5" t="s">
        <v>31</v>
      </c>
      <c r="E17" s="38"/>
      <c r="F17" s="38"/>
      <c r="G17" s="38"/>
      <c r="H17" s="38"/>
      <c r="I17" s="141" t="s">
        <v>27</v>
      </c>
      <c r="J17" s="33" t="str">
        <f>'Rekapitulace stavby'!AN13</f>
        <v>Vyplň údaj</v>
      </c>
      <c r="K17" s="38"/>
      <c r="L17" s="1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0"/>
      <c r="G18" s="140"/>
      <c r="H18" s="140"/>
      <c r="I18" s="141" t="s">
        <v>30</v>
      </c>
      <c r="J18" s="33" t="str">
        <f>'Rekapitulace stavby'!AN14</f>
        <v>Vyplň údaj</v>
      </c>
      <c r="K18" s="38"/>
      <c r="L18" s="1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137"/>
      <c r="J19" s="38"/>
      <c r="K19" s="38"/>
      <c r="L19" s="1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5" t="s">
        <v>33</v>
      </c>
      <c r="E20" s="38"/>
      <c r="F20" s="38"/>
      <c r="G20" s="38"/>
      <c r="H20" s="38"/>
      <c r="I20" s="141" t="s">
        <v>27</v>
      </c>
      <c r="J20" s="140" t="s">
        <v>28</v>
      </c>
      <c r="K20" s="38"/>
      <c r="L20" s="1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0" t="s">
        <v>34</v>
      </c>
      <c r="F21" s="38"/>
      <c r="G21" s="38"/>
      <c r="H21" s="38"/>
      <c r="I21" s="141" t="s">
        <v>30</v>
      </c>
      <c r="J21" s="140" t="s">
        <v>28</v>
      </c>
      <c r="K21" s="38"/>
      <c r="L21" s="1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137"/>
      <c r="J22" s="38"/>
      <c r="K22" s="38"/>
      <c r="L22" s="1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5" t="s">
        <v>36</v>
      </c>
      <c r="E23" s="38"/>
      <c r="F23" s="38"/>
      <c r="G23" s="38"/>
      <c r="H23" s="38"/>
      <c r="I23" s="141" t="s">
        <v>27</v>
      </c>
      <c r="J23" s="140" t="str">
        <f>IF('Rekapitulace stavby'!AN19="","",'Rekapitulace stavby'!AN19)</f>
        <v/>
      </c>
      <c r="K23" s="38"/>
      <c r="L23" s="1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0" t="str">
        <f>IF('Rekapitulace stavby'!E20="","",'Rekapitulace stavby'!E20)</f>
        <v xml:space="preserve"> </v>
      </c>
      <c r="F24" s="38"/>
      <c r="G24" s="38"/>
      <c r="H24" s="38"/>
      <c r="I24" s="141" t="s">
        <v>30</v>
      </c>
      <c r="J24" s="140" t="str">
        <f>IF('Rekapitulace stavby'!AN20="","",'Rekapitulace stavby'!AN20)</f>
        <v/>
      </c>
      <c r="K24" s="38"/>
      <c r="L24" s="1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137"/>
      <c r="J25" s="38"/>
      <c r="K25" s="38"/>
      <c r="L25" s="1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5" t="s">
        <v>38</v>
      </c>
      <c r="E26" s="38"/>
      <c r="F26" s="38"/>
      <c r="G26" s="38"/>
      <c r="H26" s="38"/>
      <c r="I26" s="137"/>
      <c r="J26" s="38"/>
      <c r="K26" s="38"/>
      <c r="L26" s="1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3"/>
      <c r="B27" s="144"/>
      <c r="C27" s="143"/>
      <c r="D27" s="143"/>
      <c r="E27" s="145" t="s">
        <v>28</v>
      </c>
      <c r="F27" s="145"/>
      <c r="G27" s="145"/>
      <c r="H27" s="145"/>
      <c r="I27" s="146"/>
      <c r="J27" s="143"/>
      <c r="K27" s="143"/>
      <c r="L27" s="147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137"/>
      <c r="J28" s="38"/>
      <c r="K28" s="38"/>
      <c r="L28" s="1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50"/>
      <c r="J29" s="149"/>
      <c r="K29" s="149"/>
      <c r="L29" s="1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1" t="s">
        <v>40</v>
      </c>
      <c r="E30" s="38"/>
      <c r="F30" s="38"/>
      <c r="G30" s="38"/>
      <c r="H30" s="38"/>
      <c r="I30" s="137"/>
      <c r="J30" s="152">
        <f>ROUND(J80,2)</f>
        <v>0</v>
      </c>
      <c r="K30" s="38"/>
      <c r="L30" s="1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50"/>
      <c r="J31" s="149"/>
      <c r="K31" s="149"/>
      <c r="L31" s="1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3" t="s">
        <v>42</v>
      </c>
      <c r="G32" s="38"/>
      <c r="H32" s="38"/>
      <c r="I32" s="154" t="s">
        <v>41</v>
      </c>
      <c r="J32" s="153" t="s">
        <v>43</v>
      </c>
      <c r="K32" s="38"/>
      <c r="L32" s="1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5" t="s">
        <v>44</v>
      </c>
      <c r="E33" s="135" t="s">
        <v>45</v>
      </c>
      <c r="F33" s="156">
        <f>ROUND((SUM(BE80:BE119)),2)</f>
        <v>0</v>
      </c>
      <c r="G33" s="38"/>
      <c r="H33" s="38"/>
      <c r="I33" s="157">
        <v>0.21</v>
      </c>
      <c r="J33" s="156">
        <f>ROUND(((SUM(BE80:BE119))*I33),2)</f>
        <v>0</v>
      </c>
      <c r="K33" s="38"/>
      <c r="L33" s="1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5" t="s">
        <v>46</v>
      </c>
      <c r="F34" s="156">
        <f>ROUND((SUM(BF80:BF119)),2)</f>
        <v>0</v>
      </c>
      <c r="G34" s="38"/>
      <c r="H34" s="38"/>
      <c r="I34" s="157">
        <v>0.15</v>
      </c>
      <c r="J34" s="156">
        <f>ROUND(((SUM(BF80:BF119))*I34),2)</f>
        <v>0</v>
      </c>
      <c r="K34" s="38"/>
      <c r="L34" s="1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5" t="s">
        <v>47</v>
      </c>
      <c r="F35" s="156">
        <f>ROUND((SUM(BG80:BG119)),2)</f>
        <v>0</v>
      </c>
      <c r="G35" s="38"/>
      <c r="H35" s="38"/>
      <c r="I35" s="157">
        <v>0.21</v>
      </c>
      <c r="J35" s="156">
        <f>0</f>
        <v>0</v>
      </c>
      <c r="K35" s="38"/>
      <c r="L35" s="1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5" t="s">
        <v>48</v>
      </c>
      <c r="F36" s="156">
        <f>ROUND((SUM(BH80:BH119)),2)</f>
        <v>0</v>
      </c>
      <c r="G36" s="38"/>
      <c r="H36" s="38"/>
      <c r="I36" s="157">
        <v>0.15</v>
      </c>
      <c r="J36" s="156">
        <f>0</f>
        <v>0</v>
      </c>
      <c r="K36" s="38"/>
      <c r="L36" s="1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5" t="s">
        <v>49</v>
      </c>
      <c r="F37" s="156">
        <f>ROUND((SUM(BI80:BI119)),2)</f>
        <v>0</v>
      </c>
      <c r="G37" s="38"/>
      <c r="H37" s="38"/>
      <c r="I37" s="157">
        <v>0</v>
      </c>
      <c r="J37" s="156">
        <f>0</f>
        <v>0</v>
      </c>
      <c r="K37" s="38"/>
      <c r="L37" s="1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137"/>
      <c r="J38" s="38"/>
      <c r="K38" s="38"/>
      <c r="L38" s="1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8"/>
      <c r="D39" s="159" t="s">
        <v>50</v>
      </c>
      <c r="E39" s="160"/>
      <c r="F39" s="160"/>
      <c r="G39" s="161" t="s">
        <v>51</v>
      </c>
      <c r="H39" s="162" t="s">
        <v>52</v>
      </c>
      <c r="I39" s="163"/>
      <c r="J39" s="164">
        <f>SUM(J30:J37)</f>
        <v>0</v>
      </c>
      <c r="K39" s="165"/>
      <c r="L39" s="1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66"/>
      <c r="C40" s="167"/>
      <c r="D40" s="167"/>
      <c r="E40" s="167"/>
      <c r="F40" s="167"/>
      <c r="G40" s="167"/>
      <c r="H40" s="167"/>
      <c r="I40" s="168"/>
      <c r="J40" s="167"/>
      <c r="K40" s="167"/>
      <c r="L40" s="1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69"/>
      <c r="C44" s="170"/>
      <c r="D44" s="170"/>
      <c r="E44" s="170"/>
      <c r="F44" s="170"/>
      <c r="G44" s="170"/>
      <c r="H44" s="170"/>
      <c r="I44" s="171"/>
      <c r="J44" s="170"/>
      <c r="K44" s="170"/>
      <c r="L44" s="1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218</v>
      </c>
      <c r="D45" s="40"/>
      <c r="E45" s="40"/>
      <c r="F45" s="40"/>
      <c r="G45" s="40"/>
      <c r="H45" s="40"/>
      <c r="I45" s="137"/>
      <c r="J45" s="40"/>
      <c r="K45" s="40"/>
      <c r="L45" s="1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137"/>
      <c r="J46" s="40"/>
      <c r="K46" s="40"/>
      <c r="L46" s="1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137"/>
      <c r="J47" s="40"/>
      <c r="K47" s="40"/>
      <c r="L47" s="1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72" t="str">
        <f>E7</f>
        <v>Transform. domova Kamelie Křižanov IV - SO.3 výstavba Měřín DA a DS</v>
      </c>
      <c r="F48" s="32"/>
      <c r="G48" s="32"/>
      <c r="H48" s="32"/>
      <c r="I48" s="137"/>
      <c r="J48" s="40"/>
      <c r="K48" s="40"/>
      <c r="L48" s="1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149</v>
      </c>
      <c r="D49" s="40"/>
      <c r="E49" s="40"/>
      <c r="F49" s="40"/>
      <c r="G49" s="40"/>
      <c r="H49" s="40"/>
      <c r="I49" s="137"/>
      <c r="J49" s="40"/>
      <c r="K49" s="40"/>
      <c r="L49" s="1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ALFA-26508 - D.1.4.7. - centrální vysavač</v>
      </c>
      <c r="F50" s="40"/>
      <c r="G50" s="40"/>
      <c r="H50" s="40"/>
      <c r="I50" s="137"/>
      <c r="J50" s="40"/>
      <c r="K50" s="40"/>
      <c r="L50" s="1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137"/>
      <c r="J51" s="40"/>
      <c r="K51" s="40"/>
      <c r="L51" s="1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22</v>
      </c>
      <c r="D52" s="40"/>
      <c r="E52" s="40"/>
      <c r="F52" s="27" t="str">
        <f>F12</f>
        <v>Měřín</v>
      </c>
      <c r="G52" s="40"/>
      <c r="H52" s="40"/>
      <c r="I52" s="141" t="s">
        <v>24</v>
      </c>
      <c r="J52" s="72" t="str">
        <f>IF(J12="","",J12)</f>
        <v>27. 1. 2020</v>
      </c>
      <c r="K52" s="40"/>
      <c r="L52" s="1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137"/>
      <c r="J53" s="40"/>
      <c r="K53" s="40"/>
      <c r="L53" s="1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40.05" customHeight="1">
      <c r="A54" s="38"/>
      <c r="B54" s="39"/>
      <c r="C54" s="32" t="s">
        <v>26</v>
      </c>
      <c r="D54" s="40"/>
      <c r="E54" s="40"/>
      <c r="F54" s="27" t="str">
        <f>E15</f>
        <v>Kraj Výsočina, Žižkova57, Jihlava</v>
      </c>
      <c r="G54" s="40"/>
      <c r="H54" s="40"/>
      <c r="I54" s="141" t="s">
        <v>33</v>
      </c>
      <c r="J54" s="36" t="str">
        <f>E21</f>
        <v>Atelier Alfa, spol. s r.o., Brněnská 48, Jihlava</v>
      </c>
      <c r="K54" s="40"/>
      <c r="L54" s="1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31</v>
      </c>
      <c r="D55" s="40"/>
      <c r="E55" s="40"/>
      <c r="F55" s="27" t="str">
        <f>IF(E18="","",E18)</f>
        <v>Vyplň údaj</v>
      </c>
      <c r="G55" s="40"/>
      <c r="H55" s="40"/>
      <c r="I55" s="141" t="s">
        <v>36</v>
      </c>
      <c r="J55" s="36" t="str">
        <f>E24</f>
        <v xml:space="preserve"> </v>
      </c>
      <c r="K55" s="40"/>
      <c r="L55" s="1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137"/>
      <c r="J56" s="40"/>
      <c r="K56" s="40"/>
      <c r="L56" s="1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73" t="s">
        <v>243</v>
      </c>
      <c r="D57" s="174"/>
      <c r="E57" s="174"/>
      <c r="F57" s="174"/>
      <c r="G57" s="174"/>
      <c r="H57" s="174"/>
      <c r="I57" s="175"/>
      <c r="J57" s="176" t="s">
        <v>244</v>
      </c>
      <c r="K57" s="174"/>
      <c r="L57" s="1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137"/>
      <c r="J58" s="40"/>
      <c r="K58" s="40"/>
      <c r="L58" s="1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77" t="s">
        <v>72</v>
      </c>
      <c r="D59" s="40"/>
      <c r="E59" s="40"/>
      <c r="F59" s="40"/>
      <c r="G59" s="40"/>
      <c r="H59" s="40"/>
      <c r="I59" s="137"/>
      <c r="J59" s="102">
        <f>J80</f>
        <v>0</v>
      </c>
      <c r="K59" s="40"/>
      <c r="L59" s="1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84</v>
      </c>
    </row>
    <row r="60" spans="1:31" s="9" customFormat="1" ht="24.95" customHeight="1">
      <c r="A60" s="9"/>
      <c r="B60" s="178"/>
      <c r="C60" s="179"/>
      <c r="D60" s="180" t="s">
        <v>4964</v>
      </c>
      <c r="E60" s="181"/>
      <c r="F60" s="181"/>
      <c r="G60" s="181"/>
      <c r="H60" s="181"/>
      <c r="I60" s="182"/>
      <c r="J60" s="183">
        <f>J81</f>
        <v>0</v>
      </c>
      <c r="K60" s="179"/>
      <c r="L60" s="184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2" customFormat="1" ht="21.8" customHeight="1">
      <c r="A61" s="38"/>
      <c r="B61" s="39"/>
      <c r="C61" s="40"/>
      <c r="D61" s="40"/>
      <c r="E61" s="40"/>
      <c r="F61" s="40"/>
      <c r="G61" s="40"/>
      <c r="H61" s="40"/>
      <c r="I61" s="137"/>
      <c r="J61" s="40"/>
      <c r="K61" s="40"/>
      <c r="L61" s="1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1:31" s="2" customFormat="1" ht="6.95" customHeight="1">
      <c r="A62" s="38"/>
      <c r="B62" s="59"/>
      <c r="C62" s="60"/>
      <c r="D62" s="60"/>
      <c r="E62" s="60"/>
      <c r="F62" s="60"/>
      <c r="G62" s="60"/>
      <c r="H62" s="60"/>
      <c r="I62" s="168"/>
      <c r="J62" s="60"/>
      <c r="K62" s="60"/>
      <c r="L62" s="1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6" spans="1:31" s="2" customFormat="1" ht="6.95" customHeight="1">
      <c r="A66" s="38"/>
      <c r="B66" s="61"/>
      <c r="C66" s="62"/>
      <c r="D66" s="62"/>
      <c r="E66" s="62"/>
      <c r="F66" s="62"/>
      <c r="G66" s="62"/>
      <c r="H66" s="62"/>
      <c r="I66" s="171"/>
      <c r="J66" s="62"/>
      <c r="K66" s="62"/>
      <c r="L66" s="1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</row>
    <row r="67" spans="1:31" s="2" customFormat="1" ht="24.95" customHeight="1">
      <c r="A67" s="38"/>
      <c r="B67" s="39"/>
      <c r="C67" s="23" t="s">
        <v>337</v>
      </c>
      <c r="D67" s="40"/>
      <c r="E67" s="40"/>
      <c r="F67" s="40"/>
      <c r="G67" s="40"/>
      <c r="H67" s="40"/>
      <c r="I67" s="137"/>
      <c r="J67" s="40"/>
      <c r="K67" s="40"/>
      <c r="L67" s="1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</row>
    <row r="68" spans="1:31" s="2" customFormat="1" ht="6.95" customHeight="1">
      <c r="A68" s="38"/>
      <c r="B68" s="39"/>
      <c r="C68" s="40"/>
      <c r="D68" s="40"/>
      <c r="E68" s="40"/>
      <c r="F68" s="40"/>
      <c r="G68" s="40"/>
      <c r="H68" s="40"/>
      <c r="I68" s="137"/>
      <c r="J68" s="40"/>
      <c r="K68" s="40"/>
      <c r="L68" s="1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</row>
    <row r="69" spans="1:31" s="2" customFormat="1" ht="12" customHeight="1">
      <c r="A69" s="38"/>
      <c r="B69" s="39"/>
      <c r="C69" s="32" t="s">
        <v>16</v>
      </c>
      <c r="D69" s="40"/>
      <c r="E69" s="40"/>
      <c r="F69" s="40"/>
      <c r="G69" s="40"/>
      <c r="H69" s="40"/>
      <c r="I69" s="137"/>
      <c r="J69" s="40"/>
      <c r="K69" s="40"/>
      <c r="L69" s="1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16.5" customHeight="1">
      <c r="A70" s="38"/>
      <c r="B70" s="39"/>
      <c r="C70" s="40"/>
      <c r="D70" s="40"/>
      <c r="E70" s="172" t="str">
        <f>E7</f>
        <v>Transform. domova Kamelie Křižanov IV - SO.3 výstavba Měřín DA a DS</v>
      </c>
      <c r="F70" s="32"/>
      <c r="G70" s="32"/>
      <c r="H70" s="32"/>
      <c r="I70" s="137"/>
      <c r="J70" s="40"/>
      <c r="K70" s="40"/>
      <c r="L70" s="1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12" customHeight="1">
      <c r="A71" s="38"/>
      <c r="B71" s="39"/>
      <c r="C71" s="32" t="s">
        <v>149</v>
      </c>
      <c r="D71" s="40"/>
      <c r="E71" s="40"/>
      <c r="F71" s="40"/>
      <c r="G71" s="40"/>
      <c r="H71" s="40"/>
      <c r="I71" s="137"/>
      <c r="J71" s="40"/>
      <c r="K71" s="40"/>
      <c r="L71" s="1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6.5" customHeight="1">
      <c r="A72" s="38"/>
      <c r="B72" s="39"/>
      <c r="C72" s="40"/>
      <c r="D72" s="40"/>
      <c r="E72" s="69" t="str">
        <f>E9</f>
        <v>ALFA-26508 - D.1.4.7. - centrální vysavač</v>
      </c>
      <c r="F72" s="40"/>
      <c r="G72" s="40"/>
      <c r="H72" s="40"/>
      <c r="I72" s="137"/>
      <c r="J72" s="40"/>
      <c r="K72" s="40"/>
      <c r="L72" s="1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6.95" customHeight="1">
      <c r="A73" s="38"/>
      <c r="B73" s="39"/>
      <c r="C73" s="40"/>
      <c r="D73" s="40"/>
      <c r="E73" s="40"/>
      <c r="F73" s="40"/>
      <c r="G73" s="40"/>
      <c r="H73" s="40"/>
      <c r="I73" s="137"/>
      <c r="J73" s="40"/>
      <c r="K73" s="40"/>
      <c r="L73" s="1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2" customHeight="1">
      <c r="A74" s="38"/>
      <c r="B74" s="39"/>
      <c r="C74" s="32" t="s">
        <v>22</v>
      </c>
      <c r="D74" s="40"/>
      <c r="E74" s="40"/>
      <c r="F74" s="27" t="str">
        <f>F12</f>
        <v>Měřín</v>
      </c>
      <c r="G74" s="40"/>
      <c r="H74" s="40"/>
      <c r="I74" s="141" t="s">
        <v>24</v>
      </c>
      <c r="J74" s="72" t="str">
        <f>IF(J12="","",J12)</f>
        <v>27. 1. 2020</v>
      </c>
      <c r="K74" s="40"/>
      <c r="L74" s="1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6.95" customHeight="1">
      <c r="A75" s="38"/>
      <c r="B75" s="39"/>
      <c r="C75" s="40"/>
      <c r="D75" s="40"/>
      <c r="E75" s="40"/>
      <c r="F75" s="40"/>
      <c r="G75" s="40"/>
      <c r="H75" s="40"/>
      <c r="I75" s="137"/>
      <c r="J75" s="40"/>
      <c r="K75" s="40"/>
      <c r="L75" s="1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40.05" customHeight="1">
      <c r="A76" s="38"/>
      <c r="B76" s="39"/>
      <c r="C76" s="32" t="s">
        <v>26</v>
      </c>
      <c r="D76" s="40"/>
      <c r="E76" s="40"/>
      <c r="F76" s="27" t="str">
        <f>E15</f>
        <v>Kraj Výsočina, Žižkova57, Jihlava</v>
      </c>
      <c r="G76" s="40"/>
      <c r="H76" s="40"/>
      <c r="I76" s="141" t="s">
        <v>33</v>
      </c>
      <c r="J76" s="36" t="str">
        <f>E21</f>
        <v>Atelier Alfa, spol. s r.o., Brněnská 48, Jihlava</v>
      </c>
      <c r="K76" s="40"/>
      <c r="L76" s="1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5.15" customHeight="1">
      <c r="A77" s="38"/>
      <c r="B77" s="39"/>
      <c r="C77" s="32" t="s">
        <v>31</v>
      </c>
      <c r="D77" s="40"/>
      <c r="E77" s="40"/>
      <c r="F77" s="27" t="str">
        <f>IF(E18="","",E18)</f>
        <v>Vyplň údaj</v>
      </c>
      <c r="G77" s="40"/>
      <c r="H77" s="40"/>
      <c r="I77" s="141" t="s">
        <v>36</v>
      </c>
      <c r="J77" s="36" t="str">
        <f>E24</f>
        <v xml:space="preserve"> </v>
      </c>
      <c r="K77" s="40"/>
      <c r="L77" s="1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0.3" customHeight="1">
      <c r="A78" s="38"/>
      <c r="B78" s="39"/>
      <c r="C78" s="40"/>
      <c r="D78" s="40"/>
      <c r="E78" s="40"/>
      <c r="F78" s="40"/>
      <c r="G78" s="40"/>
      <c r="H78" s="40"/>
      <c r="I78" s="137"/>
      <c r="J78" s="40"/>
      <c r="K78" s="40"/>
      <c r="L78" s="1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10" customFormat="1" ht="29.25" customHeight="1">
      <c r="A79" s="186"/>
      <c r="B79" s="187"/>
      <c r="C79" s="188" t="s">
        <v>338</v>
      </c>
      <c r="D79" s="189" t="s">
        <v>59</v>
      </c>
      <c r="E79" s="189" t="s">
        <v>55</v>
      </c>
      <c r="F79" s="189" t="s">
        <v>56</v>
      </c>
      <c r="G79" s="189" t="s">
        <v>339</v>
      </c>
      <c r="H79" s="189" t="s">
        <v>340</v>
      </c>
      <c r="I79" s="190" t="s">
        <v>341</v>
      </c>
      <c r="J79" s="189" t="s">
        <v>244</v>
      </c>
      <c r="K79" s="191" t="s">
        <v>342</v>
      </c>
      <c r="L79" s="192"/>
      <c r="M79" s="92" t="s">
        <v>28</v>
      </c>
      <c r="N79" s="93" t="s">
        <v>44</v>
      </c>
      <c r="O79" s="93" t="s">
        <v>343</v>
      </c>
      <c r="P79" s="93" t="s">
        <v>344</v>
      </c>
      <c r="Q79" s="93" t="s">
        <v>345</v>
      </c>
      <c r="R79" s="93" t="s">
        <v>346</v>
      </c>
      <c r="S79" s="93" t="s">
        <v>347</v>
      </c>
      <c r="T79" s="94" t="s">
        <v>348</v>
      </c>
      <c r="U79" s="186"/>
      <c r="V79" s="186"/>
      <c r="W79" s="186"/>
      <c r="X79" s="186"/>
      <c r="Y79" s="186"/>
      <c r="Z79" s="186"/>
      <c r="AA79" s="186"/>
      <c r="AB79" s="186"/>
      <c r="AC79" s="186"/>
      <c r="AD79" s="186"/>
      <c r="AE79" s="186"/>
    </row>
    <row r="80" spans="1:63" s="2" customFormat="1" ht="22.8" customHeight="1">
      <c r="A80" s="38"/>
      <c r="B80" s="39"/>
      <c r="C80" s="99" t="s">
        <v>349</v>
      </c>
      <c r="D80" s="40"/>
      <c r="E80" s="40"/>
      <c r="F80" s="40"/>
      <c r="G80" s="40"/>
      <c r="H80" s="40"/>
      <c r="I80" s="137"/>
      <c r="J80" s="193">
        <f>BK80</f>
        <v>0</v>
      </c>
      <c r="K80" s="40"/>
      <c r="L80" s="44"/>
      <c r="M80" s="95"/>
      <c r="N80" s="194"/>
      <c r="O80" s="96"/>
      <c r="P80" s="195">
        <f>P81</f>
        <v>0</v>
      </c>
      <c r="Q80" s="96"/>
      <c r="R80" s="195">
        <f>R81</f>
        <v>0</v>
      </c>
      <c r="S80" s="96"/>
      <c r="T80" s="196">
        <f>T81</f>
        <v>0</v>
      </c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T80" s="17" t="s">
        <v>73</v>
      </c>
      <c r="AU80" s="17" t="s">
        <v>84</v>
      </c>
      <c r="BK80" s="197">
        <f>BK81</f>
        <v>0</v>
      </c>
    </row>
    <row r="81" spans="1:63" s="11" customFormat="1" ht="25.9" customHeight="1">
      <c r="A81" s="11"/>
      <c r="B81" s="198"/>
      <c r="C81" s="199"/>
      <c r="D81" s="200" t="s">
        <v>73</v>
      </c>
      <c r="E81" s="201" t="s">
        <v>4965</v>
      </c>
      <c r="F81" s="201" t="s">
        <v>4966</v>
      </c>
      <c r="G81" s="199"/>
      <c r="H81" s="199"/>
      <c r="I81" s="202"/>
      <c r="J81" s="203">
        <f>BK81</f>
        <v>0</v>
      </c>
      <c r="K81" s="199"/>
      <c r="L81" s="204"/>
      <c r="M81" s="205"/>
      <c r="N81" s="206"/>
      <c r="O81" s="206"/>
      <c r="P81" s="207">
        <f>SUM(P82:P119)</f>
        <v>0</v>
      </c>
      <c r="Q81" s="206"/>
      <c r="R81" s="207">
        <f>SUM(R82:R119)</f>
        <v>0</v>
      </c>
      <c r="S81" s="206"/>
      <c r="T81" s="208">
        <f>SUM(T82:T119)</f>
        <v>0</v>
      </c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R81" s="209" t="s">
        <v>228</v>
      </c>
      <c r="AT81" s="210" t="s">
        <v>73</v>
      </c>
      <c r="AU81" s="210" t="s">
        <v>74</v>
      </c>
      <c r="AY81" s="209" t="s">
        <v>351</v>
      </c>
      <c r="BK81" s="211">
        <f>SUM(BK82:BK119)</f>
        <v>0</v>
      </c>
    </row>
    <row r="82" spans="1:65" s="2" customFormat="1" ht="16.5" customHeight="1">
      <c r="A82" s="38"/>
      <c r="B82" s="39"/>
      <c r="C82" s="212" t="s">
        <v>82</v>
      </c>
      <c r="D82" s="212" t="s">
        <v>352</v>
      </c>
      <c r="E82" s="213" t="s">
        <v>4967</v>
      </c>
      <c r="F82" s="214" t="s">
        <v>4968</v>
      </c>
      <c r="G82" s="215" t="s">
        <v>1086</v>
      </c>
      <c r="H82" s="216">
        <v>3</v>
      </c>
      <c r="I82" s="217"/>
      <c r="J82" s="218">
        <f>ROUND(I82*H82,2)</f>
        <v>0</v>
      </c>
      <c r="K82" s="214" t="s">
        <v>28</v>
      </c>
      <c r="L82" s="44"/>
      <c r="M82" s="219" t="s">
        <v>28</v>
      </c>
      <c r="N82" s="220" t="s">
        <v>45</v>
      </c>
      <c r="O82" s="84"/>
      <c r="P82" s="221">
        <f>O82*H82</f>
        <v>0</v>
      </c>
      <c r="Q82" s="221">
        <v>0</v>
      </c>
      <c r="R82" s="221">
        <f>Q82*H82</f>
        <v>0</v>
      </c>
      <c r="S82" s="221">
        <v>0</v>
      </c>
      <c r="T82" s="222">
        <f>S82*H82</f>
        <v>0</v>
      </c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R82" s="223" t="s">
        <v>228</v>
      </c>
      <c r="AT82" s="223" t="s">
        <v>352</v>
      </c>
      <c r="AU82" s="223" t="s">
        <v>82</v>
      </c>
      <c r="AY82" s="17" t="s">
        <v>351</v>
      </c>
      <c r="BE82" s="224">
        <f>IF(N82="základní",J82,0)</f>
        <v>0</v>
      </c>
      <c r="BF82" s="224">
        <f>IF(N82="snížená",J82,0)</f>
        <v>0</v>
      </c>
      <c r="BG82" s="224">
        <f>IF(N82="zákl. přenesená",J82,0)</f>
        <v>0</v>
      </c>
      <c r="BH82" s="224">
        <f>IF(N82="sníž. přenesená",J82,0)</f>
        <v>0</v>
      </c>
      <c r="BI82" s="224">
        <f>IF(N82="nulová",J82,0)</f>
        <v>0</v>
      </c>
      <c r="BJ82" s="17" t="s">
        <v>82</v>
      </c>
      <c r="BK82" s="224">
        <f>ROUND(I82*H82,2)</f>
        <v>0</v>
      </c>
      <c r="BL82" s="17" t="s">
        <v>228</v>
      </c>
      <c r="BM82" s="223" t="s">
        <v>4969</v>
      </c>
    </row>
    <row r="83" spans="1:51" s="12" customFormat="1" ht="12">
      <c r="A83" s="12"/>
      <c r="B83" s="225"/>
      <c r="C83" s="226"/>
      <c r="D83" s="227" t="s">
        <v>358</v>
      </c>
      <c r="E83" s="228" t="s">
        <v>28</v>
      </c>
      <c r="F83" s="229" t="s">
        <v>4970</v>
      </c>
      <c r="G83" s="226"/>
      <c r="H83" s="228" t="s">
        <v>28</v>
      </c>
      <c r="I83" s="230"/>
      <c r="J83" s="226"/>
      <c r="K83" s="226"/>
      <c r="L83" s="231"/>
      <c r="M83" s="232"/>
      <c r="N83" s="233"/>
      <c r="O83" s="233"/>
      <c r="P83" s="233"/>
      <c r="Q83" s="233"/>
      <c r="R83" s="233"/>
      <c r="S83" s="233"/>
      <c r="T83" s="234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T83" s="235" t="s">
        <v>358</v>
      </c>
      <c r="AU83" s="235" t="s">
        <v>82</v>
      </c>
      <c r="AV83" s="12" t="s">
        <v>82</v>
      </c>
      <c r="AW83" s="12" t="s">
        <v>35</v>
      </c>
      <c r="AX83" s="12" t="s">
        <v>74</v>
      </c>
      <c r="AY83" s="235" t="s">
        <v>351</v>
      </c>
    </row>
    <row r="84" spans="1:51" s="13" customFormat="1" ht="12">
      <c r="A84" s="13"/>
      <c r="B84" s="236"/>
      <c r="C84" s="237"/>
      <c r="D84" s="227" t="s">
        <v>358</v>
      </c>
      <c r="E84" s="238" t="s">
        <v>360</v>
      </c>
      <c r="F84" s="239" t="s">
        <v>367</v>
      </c>
      <c r="G84" s="237"/>
      <c r="H84" s="240">
        <v>3</v>
      </c>
      <c r="I84" s="241"/>
      <c r="J84" s="237"/>
      <c r="K84" s="237"/>
      <c r="L84" s="242"/>
      <c r="M84" s="243"/>
      <c r="N84" s="244"/>
      <c r="O84" s="244"/>
      <c r="P84" s="244"/>
      <c r="Q84" s="244"/>
      <c r="R84" s="244"/>
      <c r="S84" s="244"/>
      <c r="T84" s="245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T84" s="246" t="s">
        <v>358</v>
      </c>
      <c r="AU84" s="246" t="s">
        <v>82</v>
      </c>
      <c r="AV84" s="13" t="s">
        <v>138</v>
      </c>
      <c r="AW84" s="13" t="s">
        <v>35</v>
      </c>
      <c r="AX84" s="13" t="s">
        <v>82</v>
      </c>
      <c r="AY84" s="246" t="s">
        <v>351</v>
      </c>
    </row>
    <row r="85" spans="1:65" s="2" customFormat="1" ht="21.75" customHeight="1">
      <c r="A85" s="38"/>
      <c r="B85" s="39"/>
      <c r="C85" s="212" t="s">
        <v>138</v>
      </c>
      <c r="D85" s="212" t="s">
        <v>352</v>
      </c>
      <c r="E85" s="213" t="s">
        <v>4971</v>
      </c>
      <c r="F85" s="214" t="s">
        <v>4972</v>
      </c>
      <c r="G85" s="215" t="s">
        <v>1086</v>
      </c>
      <c r="H85" s="216">
        <v>1</v>
      </c>
      <c r="I85" s="217"/>
      <c r="J85" s="218">
        <f>ROUND(I85*H85,2)</f>
        <v>0</v>
      </c>
      <c r="K85" s="214" t="s">
        <v>28</v>
      </c>
      <c r="L85" s="44"/>
      <c r="M85" s="219" t="s">
        <v>28</v>
      </c>
      <c r="N85" s="220" t="s">
        <v>45</v>
      </c>
      <c r="O85" s="84"/>
      <c r="P85" s="221">
        <f>O85*H85</f>
        <v>0</v>
      </c>
      <c r="Q85" s="221">
        <v>0</v>
      </c>
      <c r="R85" s="221">
        <f>Q85*H85</f>
        <v>0</v>
      </c>
      <c r="S85" s="221">
        <v>0</v>
      </c>
      <c r="T85" s="222">
        <f>S85*H85</f>
        <v>0</v>
      </c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R85" s="223" t="s">
        <v>228</v>
      </c>
      <c r="AT85" s="223" t="s">
        <v>352</v>
      </c>
      <c r="AU85" s="223" t="s">
        <v>82</v>
      </c>
      <c r="AY85" s="17" t="s">
        <v>351</v>
      </c>
      <c r="BE85" s="224">
        <f>IF(N85="základní",J85,0)</f>
        <v>0</v>
      </c>
      <c r="BF85" s="224">
        <f>IF(N85="snížená",J85,0)</f>
        <v>0</v>
      </c>
      <c r="BG85" s="224">
        <f>IF(N85="zákl. přenesená",J85,0)</f>
        <v>0</v>
      </c>
      <c r="BH85" s="224">
        <f>IF(N85="sníž. přenesená",J85,0)</f>
        <v>0</v>
      </c>
      <c r="BI85" s="224">
        <f>IF(N85="nulová",J85,0)</f>
        <v>0</v>
      </c>
      <c r="BJ85" s="17" t="s">
        <v>82</v>
      </c>
      <c r="BK85" s="224">
        <f>ROUND(I85*H85,2)</f>
        <v>0</v>
      </c>
      <c r="BL85" s="17" t="s">
        <v>228</v>
      </c>
      <c r="BM85" s="223" t="s">
        <v>4973</v>
      </c>
    </row>
    <row r="86" spans="1:51" s="12" customFormat="1" ht="12">
      <c r="A86" s="12"/>
      <c r="B86" s="225"/>
      <c r="C86" s="226"/>
      <c r="D86" s="227" t="s">
        <v>358</v>
      </c>
      <c r="E86" s="228" t="s">
        <v>28</v>
      </c>
      <c r="F86" s="229" t="s">
        <v>4970</v>
      </c>
      <c r="G86" s="226"/>
      <c r="H86" s="228" t="s">
        <v>28</v>
      </c>
      <c r="I86" s="230"/>
      <c r="J86" s="226"/>
      <c r="K86" s="226"/>
      <c r="L86" s="231"/>
      <c r="M86" s="232"/>
      <c r="N86" s="233"/>
      <c r="O86" s="233"/>
      <c r="P86" s="233"/>
      <c r="Q86" s="233"/>
      <c r="R86" s="233"/>
      <c r="S86" s="233"/>
      <c r="T86" s="234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T86" s="235" t="s">
        <v>358</v>
      </c>
      <c r="AU86" s="235" t="s">
        <v>82</v>
      </c>
      <c r="AV86" s="12" t="s">
        <v>82</v>
      </c>
      <c r="AW86" s="12" t="s">
        <v>35</v>
      </c>
      <c r="AX86" s="12" t="s">
        <v>74</v>
      </c>
      <c r="AY86" s="235" t="s">
        <v>351</v>
      </c>
    </row>
    <row r="87" spans="1:51" s="13" customFormat="1" ht="12">
      <c r="A87" s="13"/>
      <c r="B87" s="236"/>
      <c r="C87" s="237"/>
      <c r="D87" s="227" t="s">
        <v>358</v>
      </c>
      <c r="E87" s="238" t="s">
        <v>365</v>
      </c>
      <c r="F87" s="239" t="s">
        <v>82</v>
      </c>
      <c r="G87" s="237"/>
      <c r="H87" s="240">
        <v>1</v>
      </c>
      <c r="I87" s="241"/>
      <c r="J87" s="237"/>
      <c r="K87" s="237"/>
      <c r="L87" s="242"/>
      <c r="M87" s="243"/>
      <c r="N87" s="244"/>
      <c r="O87" s="244"/>
      <c r="P87" s="244"/>
      <c r="Q87" s="244"/>
      <c r="R87" s="244"/>
      <c r="S87" s="244"/>
      <c r="T87" s="245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T87" s="246" t="s">
        <v>358</v>
      </c>
      <c r="AU87" s="246" t="s">
        <v>82</v>
      </c>
      <c r="AV87" s="13" t="s">
        <v>138</v>
      </c>
      <c r="AW87" s="13" t="s">
        <v>35</v>
      </c>
      <c r="AX87" s="13" t="s">
        <v>82</v>
      </c>
      <c r="AY87" s="246" t="s">
        <v>351</v>
      </c>
    </row>
    <row r="88" spans="1:65" s="2" customFormat="1" ht="21.75" customHeight="1">
      <c r="A88" s="38"/>
      <c r="B88" s="39"/>
      <c r="C88" s="247" t="s">
        <v>367</v>
      </c>
      <c r="D88" s="247" t="s">
        <v>612</v>
      </c>
      <c r="E88" s="248" t="s">
        <v>4974</v>
      </c>
      <c r="F88" s="249" t="s">
        <v>4975</v>
      </c>
      <c r="G88" s="250" t="s">
        <v>1086</v>
      </c>
      <c r="H88" s="251">
        <v>1</v>
      </c>
      <c r="I88" s="252"/>
      <c r="J88" s="253">
        <f>ROUND(I88*H88,2)</f>
        <v>0</v>
      </c>
      <c r="K88" s="249" t="s">
        <v>28</v>
      </c>
      <c r="L88" s="254"/>
      <c r="M88" s="255" t="s">
        <v>28</v>
      </c>
      <c r="N88" s="256" t="s">
        <v>45</v>
      </c>
      <c r="O88" s="84"/>
      <c r="P88" s="221">
        <f>O88*H88</f>
        <v>0</v>
      </c>
      <c r="Q88" s="221">
        <v>0</v>
      </c>
      <c r="R88" s="221">
        <f>Q88*H88</f>
        <v>0</v>
      </c>
      <c r="S88" s="221">
        <v>0</v>
      </c>
      <c r="T88" s="222">
        <f>S88*H88</f>
        <v>0</v>
      </c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R88" s="223" t="s">
        <v>405</v>
      </c>
      <c r="AT88" s="223" t="s">
        <v>612</v>
      </c>
      <c r="AU88" s="223" t="s">
        <v>82</v>
      </c>
      <c r="AY88" s="17" t="s">
        <v>351</v>
      </c>
      <c r="BE88" s="224">
        <f>IF(N88="základní",J88,0)</f>
        <v>0</v>
      </c>
      <c r="BF88" s="224">
        <f>IF(N88="snížená",J88,0)</f>
        <v>0</v>
      </c>
      <c r="BG88" s="224">
        <f>IF(N88="zákl. přenesená",J88,0)</f>
        <v>0</v>
      </c>
      <c r="BH88" s="224">
        <f>IF(N88="sníž. přenesená",J88,0)</f>
        <v>0</v>
      </c>
      <c r="BI88" s="224">
        <f>IF(N88="nulová",J88,0)</f>
        <v>0</v>
      </c>
      <c r="BJ88" s="17" t="s">
        <v>82</v>
      </c>
      <c r="BK88" s="224">
        <f>ROUND(I88*H88,2)</f>
        <v>0</v>
      </c>
      <c r="BL88" s="17" t="s">
        <v>228</v>
      </c>
      <c r="BM88" s="223" t="s">
        <v>4976</v>
      </c>
    </row>
    <row r="89" spans="1:51" s="12" customFormat="1" ht="12">
      <c r="A89" s="12"/>
      <c r="B89" s="225"/>
      <c r="C89" s="226"/>
      <c r="D89" s="227" t="s">
        <v>358</v>
      </c>
      <c r="E89" s="228" t="s">
        <v>28</v>
      </c>
      <c r="F89" s="229" t="s">
        <v>4970</v>
      </c>
      <c r="G89" s="226"/>
      <c r="H89" s="228" t="s">
        <v>28</v>
      </c>
      <c r="I89" s="230"/>
      <c r="J89" s="226"/>
      <c r="K89" s="226"/>
      <c r="L89" s="231"/>
      <c r="M89" s="232"/>
      <c r="N89" s="233"/>
      <c r="O89" s="233"/>
      <c r="P89" s="233"/>
      <c r="Q89" s="233"/>
      <c r="R89" s="233"/>
      <c r="S89" s="233"/>
      <c r="T89" s="234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T89" s="235" t="s">
        <v>358</v>
      </c>
      <c r="AU89" s="235" t="s">
        <v>82</v>
      </c>
      <c r="AV89" s="12" t="s">
        <v>82</v>
      </c>
      <c r="AW89" s="12" t="s">
        <v>35</v>
      </c>
      <c r="AX89" s="12" t="s">
        <v>74</v>
      </c>
      <c r="AY89" s="235" t="s">
        <v>351</v>
      </c>
    </row>
    <row r="90" spans="1:51" s="13" customFormat="1" ht="12">
      <c r="A90" s="13"/>
      <c r="B90" s="236"/>
      <c r="C90" s="237"/>
      <c r="D90" s="227" t="s">
        <v>358</v>
      </c>
      <c r="E90" s="238" t="s">
        <v>371</v>
      </c>
      <c r="F90" s="239" t="s">
        <v>82</v>
      </c>
      <c r="G90" s="237"/>
      <c r="H90" s="240">
        <v>1</v>
      </c>
      <c r="I90" s="241"/>
      <c r="J90" s="237"/>
      <c r="K90" s="237"/>
      <c r="L90" s="242"/>
      <c r="M90" s="243"/>
      <c r="N90" s="244"/>
      <c r="O90" s="244"/>
      <c r="P90" s="244"/>
      <c r="Q90" s="244"/>
      <c r="R90" s="244"/>
      <c r="S90" s="244"/>
      <c r="T90" s="245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T90" s="246" t="s">
        <v>358</v>
      </c>
      <c r="AU90" s="246" t="s">
        <v>82</v>
      </c>
      <c r="AV90" s="13" t="s">
        <v>138</v>
      </c>
      <c r="AW90" s="13" t="s">
        <v>35</v>
      </c>
      <c r="AX90" s="13" t="s">
        <v>82</v>
      </c>
      <c r="AY90" s="246" t="s">
        <v>351</v>
      </c>
    </row>
    <row r="91" spans="1:65" s="2" customFormat="1" ht="21.75" customHeight="1">
      <c r="A91" s="38"/>
      <c r="B91" s="39"/>
      <c r="C91" s="212" t="s">
        <v>228</v>
      </c>
      <c r="D91" s="212" t="s">
        <v>352</v>
      </c>
      <c r="E91" s="213" t="s">
        <v>4977</v>
      </c>
      <c r="F91" s="214" t="s">
        <v>4978</v>
      </c>
      <c r="G91" s="215" t="s">
        <v>612</v>
      </c>
      <c r="H91" s="216">
        <v>26.2</v>
      </c>
      <c r="I91" s="217"/>
      <c r="J91" s="218">
        <f>ROUND(I91*H91,2)</f>
        <v>0</v>
      </c>
      <c r="K91" s="214" t="s">
        <v>28</v>
      </c>
      <c r="L91" s="44"/>
      <c r="M91" s="219" t="s">
        <v>28</v>
      </c>
      <c r="N91" s="220" t="s">
        <v>45</v>
      </c>
      <c r="O91" s="84"/>
      <c r="P91" s="221">
        <f>O91*H91</f>
        <v>0</v>
      </c>
      <c r="Q91" s="221">
        <v>0</v>
      </c>
      <c r="R91" s="221">
        <f>Q91*H91</f>
        <v>0</v>
      </c>
      <c r="S91" s="221">
        <v>0</v>
      </c>
      <c r="T91" s="222">
        <f>S91*H91</f>
        <v>0</v>
      </c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R91" s="223" t="s">
        <v>228</v>
      </c>
      <c r="AT91" s="223" t="s">
        <v>352</v>
      </c>
      <c r="AU91" s="223" t="s">
        <v>82</v>
      </c>
      <c r="AY91" s="17" t="s">
        <v>351</v>
      </c>
      <c r="BE91" s="224">
        <f>IF(N91="základní",J91,0)</f>
        <v>0</v>
      </c>
      <c r="BF91" s="224">
        <f>IF(N91="snížená",J91,0)</f>
        <v>0</v>
      </c>
      <c r="BG91" s="224">
        <f>IF(N91="zákl. přenesená",J91,0)</f>
        <v>0</v>
      </c>
      <c r="BH91" s="224">
        <f>IF(N91="sníž. přenesená",J91,0)</f>
        <v>0</v>
      </c>
      <c r="BI91" s="224">
        <f>IF(N91="nulová",J91,0)</f>
        <v>0</v>
      </c>
      <c r="BJ91" s="17" t="s">
        <v>82</v>
      </c>
      <c r="BK91" s="224">
        <f>ROUND(I91*H91,2)</f>
        <v>0</v>
      </c>
      <c r="BL91" s="17" t="s">
        <v>228</v>
      </c>
      <c r="BM91" s="223" t="s">
        <v>4979</v>
      </c>
    </row>
    <row r="92" spans="1:51" s="12" customFormat="1" ht="12">
      <c r="A92" s="12"/>
      <c r="B92" s="225"/>
      <c r="C92" s="226"/>
      <c r="D92" s="227" t="s">
        <v>358</v>
      </c>
      <c r="E92" s="228" t="s">
        <v>28</v>
      </c>
      <c r="F92" s="229" t="s">
        <v>4970</v>
      </c>
      <c r="G92" s="226"/>
      <c r="H92" s="228" t="s">
        <v>28</v>
      </c>
      <c r="I92" s="230"/>
      <c r="J92" s="226"/>
      <c r="K92" s="226"/>
      <c r="L92" s="231"/>
      <c r="M92" s="232"/>
      <c r="N92" s="233"/>
      <c r="O92" s="233"/>
      <c r="P92" s="233"/>
      <c r="Q92" s="233"/>
      <c r="R92" s="233"/>
      <c r="S92" s="233"/>
      <c r="T92" s="234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T92" s="235" t="s">
        <v>358</v>
      </c>
      <c r="AU92" s="235" t="s">
        <v>82</v>
      </c>
      <c r="AV92" s="12" t="s">
        <v>82</v>
      </c>
      <c r="AW92" s="12" t="s">
        <v>35</v>
      </c>
      <c r="AX92" s="12" t="s">
        <v>74</v>
      </c>
      <c r="AY92" s="235" t="s">
        <v>351</v>
      </c>
    </row>
    <row r="93" spans="1:51" s="13" customFormat="1" ht="12">
      <c r="A93" s="13"/>
      <c r="B93" s="236"/>
      <c r="C93" s="237"/>
      <c r="D93" s="227" t="s">
        <v>358</v>
      </c>
      <c r="E93" s="238" t="s">
        <v>375</v>
      </c>
      <c r="F93" s="239" t="s">
        <v>4980</v>
      </c>
      <c r="G93" s="237"/>
      <c r="H93" s="240">
        <v>26.2</v>
      </c>
      <c r="I93" s="241"/>
      <c r="J93" s="237"/>
      <c r="K93" s="237"/>
      <c r="L93" s="242"/>
      <c r="M93" s="243"/>
      <c r="N93" s="244"/>
      <c r="O93" s="244"/>
      <c r="P93" s="244"/>
      <c r="Q93" s="244"/>
      <c r="R93" s="244"/>
      <c r="S93" s="244"/>
      <c r="T93" s="245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46" t="s">
        <v>358</v>
      </c>
      <c r="AU93" s="246" t="s">
        <v>82</v>
      </c>
      <c r="AV93" s="13" t="s">
        <v>138</v>
      </c>
      <c r="AW93" s="13" t="s">
        <v>35</v>
      </c>
      <c r="AX93" s="13" t="s">
        <v>82</v>
      </c>
      <c r="AY93" s="246" t="s">
        <v>351</v>
      </c>
    </row>
    <row r="94" spans="1:65" s="2" customFormat="1" ht="21.75" customHeight="1">
      <c r="A94" s="38"/>
      <c r="B94" s="39"/>
      <c r="C94" s="212" t="s">
        <v>376</v>
      </c>
      <c r="D94" s="212" t="s">
        <v>352</v>
      </c>
      <c r="E94" s="213" t="s">
        <v>4981</v>
      </c>
      <c r="F94" s="214" t="s">
        <v>4982</v>
      </c>
      <c r="G94" s="215" t="s">
        <v>612</v>
      </c>
      <c r="H94" s="216">
        <v>26.2</v>
      </c>
      <c r="I94" s="217"/>
      <c r="J94" s="218">
        <f>ROUND(I94*H94,2)</f>
        <v>0</v>
      </c>
      <c r="K94" s="214" t="s">
        <v>28</v>
      </c>
      <c r="L94" s="44"/>
      <c r="M94" s="219" t="s">
        <v>28</v>
      </c>
      <c r="N94" s="220" t="s">
        <v>45</v>
      </c>
      <c r="O94" s="84"/>
      <c r="P94" s="221">
        <f>O94*H94</f>
        <v>0</v>
      </c>
      <c r="Q94" s="221">
        <v>0</v>
      </c>
      <c r="R94" s="221">
        <f>Q94*H94</f>
        <v>0</v>
      </c>
      <c r="S94" s="221">
        <v>0</v>
      </c>
      <c r="T94" s="222">
        <f>S94*H94</f>
        <v>0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223" t="s">
        <v>228</v>
      </c>
      <c r="AT94" s="223" t="s">
        <v>352</v>
      </c>
      <c r="AU94" s="223" t="s">
        <v>82</v>
      </c>
      <c r="AY94" s="17" t="s">
        <v>351</v>
      </c>
      <c r="BE94" s="224">
        <f>IF(N94="základní",J94,0)</f>
        <v>0</v>
      </c>
      <c r="BF94" s="224">
        <f>IF(N94="snížená",J94,0)</f>
        <v>0</v>
      </c>
      <c r="BG94" s="224">
        <f>IF(N94="zákl. přenesená",J94,0)</f>
        <v>0</v>
      </c>
      <c r="BH94" s="224">
        <f>IF(N94="sníž. přenesená",J94,0)</f>
        <v>0</v>
      </c>
      <c r="BI94" s="224">
        <f>IF(N94="nulová",J94,0)</f>
        <v>0</v>
      </c>
      <c r="BJ94" s="17" t="s">
        <v>82</v>
      </c>
      <c r="BK94" s="224">
        <f>ROUND(I94*H94,2)</f>
        <v>0</v>
      </c>
      <c r="BL94" s="17" t="s">
        <v>228</v>
      </c>
      <c r="BM94" s="223" t="s">
        <v>4983</v>
      </c>
    </row>
    <row r="95" spans="1:51" s="13" customFormat="1" ht="12">
      <c r="A95" s="13"/>
      <c r="B95" s="236"/>
      <c r="C95" s="237"/>
      <c r="D95" s="227" t="s">
        <v>358</v>
      </c>
      <c r="E95" s="238" t="s">
        <v>380</v>
      </c>
      <c r="F95" s="239" t="s">
        <v>4984</v>
      </c>
      <c r="G95" s="237"/>
      <c r="H95" s="240">
        <v>26.2</v>
      </c>
      <c r="I95" s="241"/>
      <c r="J95" s="237"/>
      <c r="K95" s="237"/>
      <c r="L95" s="242"/>
      <c r="M95" s="243"/>
      <c r="N95" s="244"/>
      <c r="O95" s="244"/>
      <c r="P95" s="244"/>
      <c r="Q95" s="244"/>
      <c r="R95" s="244"/>
      <c r="S95" s="244"/>
      <c r="T95" s="245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46" t="s">
        <v>358</v>
      </c>
      <c r="AU95" s="246" t="s">
        <v>82</v>
      </c>
      <c r="AV95" s="13" t="s">
        <v>138</v>
      </c>
      <c r="AW95" s="13" t="s">
        <v>35</v>
      </c>
      <c r="AX95" s="13" t="s">
        <v>82</v>
      </c>
      <c r="AY95" s="246" t="s">
        <v>351</v>
      </c>
    </row>
    <row r="96" spans="1:65" s="2" customFormat="1" ht="16.5" customHeight="1">
      <c r="A96" s="38"/>
      <c r="B96" s="39"/>
      <c r="C96" s="247" t="s">
        <v>385</v>
      </c>
      <c r="D96" s="247" t="s">
        <v>612</v>
      </c>
      <c r="E96" s="248" t="s">
        <v>4985</v>
      </c>
      <c r="F96" s="249" t="s">
        <v>4986</v>
      </c>
      <c r="G96" s="250" t="s">
        <v>612</v>
      </c>
      <c r="H96" s="251">
        <v>26.2</v>
      </c>
      <c r="I96" s="252"/>
      <c r="J96" s="253">
        <f>ROUND(I96*H96,2)</f>
        <v>0</v>
      </c>
      <c r="K96" s="249" t="s">
        <v>28</v>
      </c>
      <c r="L96" s="254"/>
      <c r="M96" s="255" t="s">
        <v>28</v>
      </c>
      <c r="N96" s="256" t="s">
        <v>45</v>
      </c>
      <c r="O96" s="84"/>
      <c r="P96" s="221">
        <f>O96*H96</f>
        <v>0</v>
      </c>
      <c r="Q96" s="221">
        <v>0</v>
      </c>
      <c r="R96" s="221">
        <f>Q96*H96</f>
        <v>0</v>
      </c>
      <c r="S96" s="221">
        <v>0</v>
      </c>
      <c r="T96" s="222">
        <f>S96*H96</f>
        <v>0</v>
      </c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R96" s="223" t="s">
        <v>405</v>
      </c>
      <c r="AT96" s="223" t="s">
        <v>612</v>
      </c>
      <c r="AU96" s="223" t="s">
        <v>82</v>
      </c>
      <c r="AY96" s="17" t="s">
        <v>351</v>
      </c>
      <c r="BE96" s="224">
        <f>IF(N96="základní",J96,0)</f>
        <v>0</v>
      </c>
      <c r="BF96" s="224">
        <f>IF(N96="snížená",J96,0)</f>
        <v>0</v>
      </c>
      <c r="BG96" s="224">
        <f>IF(N96="zákl. přenesená",J96,0)</f>
        <v>0</v>
      </c>
      <c r="BH96" s="224">
        <f>IF(N96="sníž. přenesená",J96,0)</f>
        <v>0</v>
      </c>
      <c r="BI96" s="224">
        <f>IF(N96="nulová",J96,0)</f>
        <v>0</v>
      </c>
      <c r="BJ96" s="17" t="s">
        <v>82</v>
      </c>
      <c r="BK96" s="224">
        <f>ROUND(I96*H96,2)</f>
        <v>0</v>
      </c>
      <c r="BL96" s="17" t="s">
        <v>228</v>
      </c>
      <c r="BM96" s="223" t="s">
        <v>4987</v>
      </c>
    </row>
    <row r="97" spans="1:51" s="13" customFormat="1" ht="12">
      <c r="A97" s="13"/>
      <c r="B97" s="236"/>
      <c r="C97" s="237"/>
      <c r="D97" s="227" t="s">
        <v>358</v>
      </c>
      <c r="E97" s="238" t="s">
        <v>389</v>
      </c>
      <c r="F97" s="239" t="s">
        <v>4984</v>
      </c>
      <c r="G97" s="237"/>
      <c r="H97" s="240">
        <v>26.2</v>
      </c>
      <c r="I97" s="241"/>
      <c r="J97" s="237"/>
      <c r="K97" s="237"/>
      <c r="L97" s="242"/>
      <c r="M97" s="243"/>
      <c r="N97" s="244"/>
      <c r="O97" s="244"/>
      <c r="P97" s="244"/>
      <c r="Q97" s="244"/>
      <c r="R97" s="244"/>
      <c r="S97" s="244"/>
      <c r="T97" s="245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46" t="s">
        <v>358</v>
      </c>
      <c r="AU97" s="246" t="s">
        <v>82</v>
      </c>
      <c r="AV97" s="13" t="s">
        <v>138</v>
      </c>
      <c r="AW97" s="13" t="s">
        <v>35</v>
      </c>
      <c r="AX97" s="13" t="s">
        <v>82</v>
      </c>
      <c r="AY97" s="246" t="s">
        <v>351</v>
      </c>
    </row>
    <row r="98" spans="1:65" s="2" customFormat="1" ht="16.5" customHeight="1">
      <c r="A98" s="38"/>
      <c r="B98" s="39"/>
      <c r="C98" s="212" t="s">
        <v>395</v>
      </c>
      <c r="D98" s="212" t="s">
        <v>352</v>
      </c>
      <c r="E98" s="213" t="s">
        <v>4988</v>
      </c>
      <c r="F98" s="214" t="s">
        <v>4989</v>
      </c>
      <c r="G98" s="215" t="s">
        <v>1086</v>
      </c>
      <c r="H98" s="216">
        <v>3</v>
      </c>
      <c r="I98" s="217"/>
      <c r="J98" s="218">
        <f>ROUND(I98*H98,2)</f>
        <v>0</v>
      </c>
      <c r="K98" s="214" t="s">
        <v>28</v>
      </c>
      <c r="L98" s="44"/>
      <c r="M98" s="219" t="s">
        <v>28</v>
      </c>
      <c r="N98" s="220" t="s">
        <v>45</v>
      </c>
      <c r="O98" s="84"/>
      <c r="P98" s="221">
        <f>O98*H98</f>
        <v>0</v>
      </c>
      <c r="Q98" s="221">
        <v>0</v>
      </c>
      <c r="R98" s="221">
        <f>Q98*H98</f>
        <v>0</v>
      </c>
      <c r="S98" s="221">
        <v>0</v>
      </c>
      <c r="T98" s="222">
        <f>S98*H98</f>
        <v>0</v>
      </c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R98" s="223" t="s">
        <v>228</v>
      </c>
      <c r="AT98" s="223" t="s">
        <v>352</v>
      </c>
      <c r="AU98" s="223" t="s">
        <v>82</v>
      </c>
      <c r="AY98" s="17" t="s">
        <v>351</v>
      </c>
      <c r="BE98" s="224">
        <f>IF(N98="základní",J98,0)</f>
        <v>0</v>
      </c>
      <c r="BF98" s="224">
        <f>IF(N98="snížená",J98,0)</f>
        <v>0</v>
      </c>
      <c r="BG98" s="224">
        <f>IF(N98="zákl. přenesená",J98,0)</f>
        <v>0</v>
      </c>
      <c r="BH98" s="224">
        <f>IF(N98="sníž. přenesená",J98,0)</f>
        <v>0</v>
      </c>
      <c r="BI98" s="224">
        <f>IF(N98="nulová",J98,0)</f>
        <v>0</v>
      </c>
      <c r="BJ98" s="17" t="s">
        <v>82</v>
      </c>
      <c r="BK98" s="224">
        <f>ROUND(I98*H98,2)</f>
        <v>0</v>
      </c>
      <c r="BL98" s="17" t="s">
        <v>228</v>
      </c>
      <c r="BM98" s="223" t="s">
        <v>4990</v>
      </c>
    </row>
    <row r="99" spans="1:51" s="13" customFormat="1" ht="12">
      <c r="A99" s="13"/>
      <c r="B99" s="236"/>
      <c r="C99" s="237"/>
      <c r="D99" s="227" t="s">
        <v>358</v>
      </c>
      <c r="E99" s="238" t="s">
        <v>400</v>
      </c>
      <c r="F99" s="239" t="s">
        <v>367</v>
      </c>
      <c r="G99" s="237"/>
      <c r="H99" s="240">
        <v>3</v>
      </c>
      <c r="I99" s="241"/>
      <c r="J99" s="237"/>
      <c r="K99" s="237"/>
      <c r="L99" s="242"/>
      <c r="M99" s="243"/>
      <c r="N99" s="244"/>
      <c r="O99" s="244"/>
      <c r="P99" s="244"/>
      <c r="Q99" s="244"/>
      <c r="R99" s="244"/>
      <c r="S99" s="244"/>
      <c r="T99" s="245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46" t="s">
        <v>358</v>
      </c>
      <c r="AU99" s="246" t="s">
        <v>82</v>
      </c>
      <c r="AV99" s="13" t="s">
        <v>138</v>
      </c>
      <c r="AW99" s="13" t="s">
        <v>35</v>
      </c>
      <c r="AX99" s="13" t="s">
        <v>82</v>
      </c>
      <c r="AY99" s="246" t="s">
        <v>351</v>
      </c>
    </row>
    <row r="100" spans="1:65" s="2" customFormat="1" ht="16.5" customHeight="1">
      <c r="A100" s="38"/>
      <c r="B100" s="39"/>
      <c r="C100" s="212" t="s">
        <v>405</v>
      </c>
      <c r="D100" s="212" t="s">
        <v>352</v>
      </c>
      <c r="E100" s="213" t="s">
        <v>4991</v>
      </c>
      <c r="F100" s="214" t="s">
        <v>4992</v>
      </c>
      <c r="G100" s="215" t="s">
        <v>1086</v>
      </c>
      <c r="H100" s="216">
        <v>2</v>
      </c>
      <c r="I100" s="217"/>
      <c r="J100" s="218">
        <f>ROUND(I100*H100,2)</f>
        <v>0</v>
      </c>
      <c r="K100" s="214" t="s">
        <v>28</v>
      </c>
      <c r="L100" s="44"/>
      <c r="M100" s="219" t="s">
        <v>28</v>
      </c>
      <c r="N100" s="220" t="s">
        <v>45</v>
      </c>
      <c r="O100" s="84"/>
      <c r="P100" s="221">
        <f>O100*H100</f>
        <v>0</v>
      </c>
      <c r="Q100" s="221">
        <v>0</v>
      </c>
      <c r="R100" s="221">
        <f>Q100*H100</f>
        <v>0</v>
      </c>
      <c r="S100" s="221">
        <v>0</v>
      </c>
      <c r="T100" s="222">
        <f>S100*H100</f>
        <v>0</v>
      </c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R100" s="223" t="s">
        <v>228</v>
      </c>
      <c r="AT100" s="223" t="s">
        <v>352</v>
      </c>
      <c r="AU100" s="223" t="s">
        <v>82</v>
      </c>
      <c r="AY100" s="17" t="s">
        <v>351</v>
      </c>
      <c r="BE100" s="224">
        <f>IF(N100="základní",J100,0)</f>
        <v>0</v>
      </c>
      <c r="BF100" s="224">
        <f>IF(N100="snížená",J100,0)</f>
        <v>0</v>
      </c>
      <c r="BG100" s="224">
        <f>IF(N100="zákl. přenesená",J100,0)</f>
        <v>0</v>
      </c>
      <c r="BH100" s="224">
        <f>IF(N100="sníž. přenesená",J100,0)</f>
        <v>0</v>
      </c>
      <c r="BI100" s="224">
        <f>IF(N100="nulová",J100,0)</f>
        <v>0</v>
      </c>
      <c r="BJ100" s="17" t="s">
        <v>82</v>
      </c>
      <c r="BK100" s="224">
        <f>ROUND(I100*H100,2)</f>
        <v>0</v>
      </c>
      <c r="BL100" s="17" t="s">
        <v>228</v>
      </c>
      <c r="BM100" s="223" t="s">
        <v>4993</v>
      </c>
    </row>
    <row r="101" spans="1:51" s="12" customFormat="1" ht="12">
      <c r="A101" s="12"/>
      <c r="B101" s="225"/>
      <c r="C101" s="226"/>
      <c r="D101" s="227" t="s">
        <v>358</v>
      </c>
      <c r="E101" s="228" t="s">
        <v>28</v>
      </c>
      <c r="F101" s="229" t="s">
        <v>4970</v>
      </c>
      <c r="G101" s="226"/>
      <c r="H101" s="228" t="s">
        <v>28</v>
      </c>
      <c r="I101" s="230"/>
      <c r="J101" s="226"/>
      <c r="K101" s="226"/>
      <c r="L101" s="231"/>
      <c r="M101" s="232"/>
      <c r="N101" s="233"/>
      <c r="O101" s="233"/>
      <c r="P101" s="233"/>
      <c r="Q101" s="233"/>
      <c r="R101" s="233"/>
      <c r="S101" s="233"/>
      <c r="T101" s="234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T101" s="235" t="s">
        <v>358</v>
      </c>
      <c r="AU101" s="235" t="s">
        <v>82</v>
      </c>
      <c r="AV101" s="12" t="s">
        <v>82</v>
      </c>
      <c r="AW101" s="12" t="s">
        <v>35</v>
      </c>
      <c r="AX101" s="12" t="s">
        <v>74</v>
      </c>
      <c r="AY101" s="235" t="s">
        <v>351</v>
      </c>
    </row>
    <row r="102" spans="1:51" s="13" customFormat="1" ht="12">
      <c r="A102" s="13"/>
      <c r="B102" s="236"/>
      <c r="C102" s="237"/>
      <c r="D102" s="227" t="s">
        <v>358</v>
      </c>
      <c r="E102" s="238" t="s">
        <v>409</v>
      </c>
      <c r="F102" s="239" t="s">
        <v>138</v>
      </c>
      <c r="G102" s="237"/>
      <c r="H102" s="240">
        <v>2</v>
      </c>
      <c r="I102" s="241"/>
      <c r="J102" s="237"/>
      <c r="K102" s="237"/>
      <c r="L102" s="242"/>
      <c r="M102" s="243"/>
      <c r="N102" s="244"/>
      <c r="O102" s="244"/>
      <c r="P102" s="244"/>
      <c r="Q102" s="244"/>
      <c r="R102" s="244"/>
      <c r="S102" s="244"/>
      <c r="T102" s="245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46" t="s">
        <v>358</v>
      </c>
      <c r="AU102" s="246" t="s">
        <v>82</v>
      </c>
      <c r="AV102" s="13" t="s">
        <v>138</v>
      </c>
      <c r="AW102" s="13" t="s">
        <v>35</v>
      </c>
      <c r="AX102" s="13" t="s">
        <v>82</v>
      </c>
      <c r="AY102" s="246" t="s">
        <v>351</v>
      </c>
    </row>
    <row r="103" spans="1:65" s="2" customFormat="1" ht="16.5" customHeight="1">
      <c r="A103" s="38"/>
      <c r="B103" s="39"/>
      <c r="C103" s="212" t="s">
        <v>411</v>
      </c>
      <c r="D103" s="212" t="s">
        <v>352</v>
      </c>
      <c r="E103" s="213" t="s">
        <v>4994</v>
      </c>
      <c r="F103" s="214" t="s">
        <v>4995</v>
      </c>
      <c r="G103" s="215" t="s">
        <v>1086</v>
      </c>
      <c r="H103" s="216">
        <v>1</v>
      </c>
      <c r="I103" s="217"/>
      <c r="J103" s="218">
        <f>ROUND(I103*H103,2)</f>
        <v>0</v>
      </c>
      <c r="K103" s="214" t="s">
        <v>28</v>
      </c>
      <c r="L103" s="44"/>
      <c r="M103" s="219" t="s">
        <v>28</v>
      </c>
      <c r="N103" s="220" t="s">
        <v>45</v>
      </c>
      <c r="O103" s="84"/>
      <c r="P103" s="221">
        <f>O103*H103</f>
        <v>0</v>
      </c>
      <c r="Q103" s="221">
        <v>0</v>
      </c>
      <c r="R103" s="221">
        <f>Q103*H103</f>
        <v>0</v>
      </c>
      <c r="S103" s="221">
        <v>0</v>
      </c>
      <c r="T103" s="222">
        <f>S103*H103</f>
        <v>0</v>
      </c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R103" s="223" t="s">
        <v>228</v>
      </c>
      <c r="AT103" s="223" t="s">
        <v>352</v>
      </c>
      <c r="AU103" s="223" t="s">
        <v>82</v>
      </c>
      <c r="AY103" s="17" t="s">
        <v>351</v>
      </c>
      <c r="BE103" s="224">
        <f>IF(N103="základní",J103,0)</f>
        <v>0</v>
      </c>
      <c r="BF103" s="224">
        <f>IF(N103="snížená",J103,0)</f>
        <v>0</v>
      </c>
      <c r="BG103" s="224">
        <f>IF(N103="zákl. přenesená",J103,0)</f>
        <v>0</v>
      </c>
      <c r="BH103" s="224">
        <f>IF(N103="sníž. přenesená",J103,0)</f>
        <v>0</v>
      </c>
      <c r="BI103" s="224">
        <f>IF(N103="nulová",J103,0)</f>
        <v>0</v>
      </c>
      <c r="BJ103" s="17" t="s">
        <v>82</v>
      </c>
      <c r="BK103" s="224">
        <f>ROUND(I103*H103,2)</f>
        <v>0</v>
      </c>
      <c r="BL103" s="17" t="s">
        <v>228</v>
      </c>
      <c r="BM103" s="223" t="s">
        <v>4996</v>
      </c>
    </row>
    <row r="104" spans="1:51" s="12" customFormat="1" ht="12">
      <c r="A104" s="12"/>
      <c r="B104" s="225"/>
      <c r="C104" s="226"/>
      <c r="D104" s="227" t="s">
        <v>358</v>
      </c>
      <c r="E104" s="228" t="s">
        <v>28</v>
      </c>
      <c r="F104" s="229" t="s">
        <v>4970</v>
      </c>
      <c r="G104" s="226"/>
      <c r="H104" s="228" t="s">
        <v>28</v>
      </c>
      <c r="I104" s="230"/>
      <c r="J104" s="226"/>
      <c r="K104" s="226"/>
      <c r="L104" s="231"/>
      <c r="M104" s="232"/>
      <c r="N104" s="233"/>
      <c r="O104" s="233"/>
      <c r="P104" s="233"/>
      <c r="Q104" s="233"/>
      <c r="R104" s="233"/>
      <c r="S104" s="233"/>
      <c r="T104" s="234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T104" s="235" t="s">
        <v>358</v>
      </c>
      <c r="AU104" s="235" t="s">
        <v>82</v>
      </c>
      <c r="AV104" s="12" t="s">
        <v>82</v>
      </c>
      <c r="AW104" s="12" t="s">
        <v>35</v>
      </c>
      <c r="AX104" s="12" t="s">
        <v>74</v>
      </c>
      <c r="AY104" s="235" t="s">
        <v>351</v>
      </c>
    </row>
    <row r="105" spans="1:51" s="13" customFormat="1" ht="12">
      <c r="A105" s="13"/>
      <c r="B105" s="236"/>
      <c r="C105" s="237"/>
      <c r="D105" s="227" t="s">
        <v>358</v>
      </c>
      <c r="E105" s="238" t="s">
        <v>415</v>
      </c>
      <c r="F105" s="239" t="s">
        <v>82</v>
      </c>
      <c r="G105" s="237"/>
      <c r="H105" s="240">
        <v>1</v>
      </c>
      <c r="I105" s="241"/>
      <c r="J105" s="237"/>
      <c r="K105" s="237"/>
      <c r="L105" s="242"/>
      <c r="M105" s="243"/>
      <c r="N105" s="244"/>
      <c r="O105" s="244"/>
      <c r="P105" s="244"/>
      <c r="Q105" s="244"/>
      <c r="R105" s="244"/>
      <c r="S105" s="244"/>
      <c r="T105" s="245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46" t="s">
        <v>358</v>
      </c>
      <c r="AU105" s="246" t="s">
        <v>82</v>
      </c>
      <c r="AV105" s="13" t="s">
        <v>138</v>
      </c>
      <c r="AW105" s="13" t="s">
        <v>35</v>
      </c>
      <c r="AX105" s="13" t="s">
        <v>82</v>
      </c>
      <c r="AY105" s="246" t="s">
        <v>351</v>
      </c>
    </row>
    <row r="106" spans="1:65" s="2" customFormat="1" ht="16.5" customHeight="1">
      <c r="A106" s="38"/>
      <c r="B106" s="39"/>
      <c r="C106" s="212" t="s">
        <v>417</v>
      </c>
      <c r="D106" s="212" t="s">
        <v>352</v>
      </c>
      <c r="E106" s="213" t="s">
        <v>4997</v>
      </c>
      <c r="F106" s="214" t="s">
        <v>4998</v>
      </c>
      <c r="G106" s="215" t="s">
        <v>1086</v>
      </c>
      <c r="H106" s="216">
        <v>1</v>
      </c>
      <c r="I106" s="217"/>
      <c r="J106" s="218">
        <f>ROUND(I106*H106,2)</f>
        <v>0</v>
      </c>
      <c r="K106" s="214" t="s">
        <v>28</v>
      </c>
      <c r="L106" s="44"/>
      <c r="M106" s="219" t="s">
        <v>28</v>
      </c>
      <c r="N106" s="220" t="s">
        <v>45</v>
      </c>
      <c r="O106" s="84"/>
      <c r="P106" s="221">
        <f>O106*H106</f>
        <v>0</v>
      </c>
      <c r="Q106" s="221">
        <v>0</v>
      </c>
      <c r="R106" s="221">
        <f>Q106*H106</f>
        <v>0</v>
      </c>
      <c r="S106" s="221">
        <v>0</v>
      </c>
      <c r="T106" s="222">
        <f>S106*H106</f>
        <v>0</v>
      </c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R106" s="223" t="s">
        <v>228</v>
      </c>
      <c r="AT106" s="223" t="s">
        <v>352</v>
      </c>
      <c r="AU106" s="223" t="s">
        <v>82</v>
      </c>
      <c r="AY106" s="17" t="s">
        <v>351</v>
      </c>
      <c r="BE106" s="224">
        <f>IF(N106="základní",J106,0)</f>
        <v>0</v>
      </c>
      <c r="BF106" s="224">
        <f>IF(N106="snížená",J106,0)</f>
        <v>0</v>
      </c>
      <c r="BG106" s="224">
        <f>IF(N106="zákl. přenesená",J106,0)</f>
        <v>0</v>
      </c>
      <c r="BH106" s="224">
        <f>IF(N106="sníž. přenesená",J106,0)</f>
        <v>0</v>
      </c>
      <c r="BI106" s="224">
        <f>IF(N106="nulová",J106,0)</f>
        <v>0</v>
      </c>
      <c r="BJ106" s="17" t="s">
        <v>82</v>
      </c>
      <c r="BK106" s="224">
        <f>ROUND(I106*H106,2)</f>
        <v>0</v>
      </c>
      <c r="BL106" s="17" t="s">
        <v>228</v>
      </c>
      <c r="BM106" s="223" t="s">
        <v>4999</v>
      </c>
    </row>
    <row r="107" spans="1:51" s="12" customFormat="1" ht="12">
      <c r="A107" s="12"/>
      <c r="B107" s="225"/>
      <c r="C107" s="226"/>
      <c r="D107" s="227" t="s">
        <v>358</v>
      </c>
      <c r="E107" s="228" t="s">
        <v>28</v>
      </c>
      <c r="F107" s="229" t="s">
        <v>4970</v>
      </c>
      <c r="G107" s="226"/>
      <c r="H107" s="228" t="s">
        <v>28</v>
      </c>
      <c r="I107" s="230"/>
      <c r="J107" s="226"/>
      <c r="K107" s="226"/>
      <c r="L107" s="231"/>
      <c r="M107" s="232"/>
      <c r="N107" s="233"/>
      <c r="O107" s="233"/>
      <c r="P107" s="233"/>
      <c r="Q107" s="233"/>
      <c r="R107" s="233"/>
      <c r="S107" s="233"/>
      <c r="T107" s="234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T107" s="235" t="s">
        <v>358</v>
      </c>
      <c r="AU107" s="235" t="s">
        <v>82</v>
      </c>
      <c r="AV107" s="12" t="s">
        <v>82</v>
      </c>
      <c r="AW107" s="12" t="s">
        <v>35</v>
      </c>
      <c r="AX107" s="12" t="s">
        <v>74</v>
      </c>
      <c r="AY107" s="235" t="s">
        <v>351</v>
      </c>
    </row>
    <row r="108" spans="1:51" s="13" customFormat="1" ht="12">
      <c r="A108" s="13"/>
      <c r="B108" s="236"/>
      <c r="C108" s="237"/>
      <c r="D108" s="227" t="s">
        <v>358</v>
      </c>
      <c r="E108" s="238" t="s">
        <v>421</v>
      </c>
      <c r="F108" s="239" t="s">
        <v>82</v>
      </c>
      <c r="G108" s="237"/>
      <c r="H108" s="240">
        <v>1</v>
      </c>
      <c r="I108" s="241"/>
      <c r="J108" s="237"/>
      <c r="K108" s="237"/>
      <c r="L108" s="242"/>
      <c r="M108" s="243"/>
      <c r="N108" s="244"/>
      <c r="O108" s="244"/>
      <c r="P108" s="244"/>
      <c r="Q108" s="244"/>
      <c r="R108" s="244"/>
      <c r="S108" s="244"/>
      <c r="T108" s="245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46" t="s">
        <v>358</v>
      </c>
      <c r="AU108" s="246" t="s">
        <v>82</v>
      </c>
      <c r="AV108" s="13" t="s">
        <v>138</v>
      </c>
      <c r="AW108" s="13" t="s">
        <v>35</v>
      </c>
      <c r="AX108" s="13" t="s">
        <v>82</v>
      </c>
      <c r="AY108" s="246" t="s">
        <v>351</v>
      </c>
    </row>
    <row r="109" spans="1:65" s="2" customFormat="1" ht="16.5" customHeight="1">
      <c r="A109" s="38"/>
      <c r="B109" s="39"/>
      <c r="C109" s="212" t="s">
        <v>422</v>
      </c>
      <c r="D109" s="212" t="s">
        <v>352</v>
      </c>
      <c r="E109" s="213" t="s">
        <v>5000</v>
      </c>
      <c r="F109" s="214" t="s">
        <v>5001</v>
      </c>
      <c r="G109" s="215" t="s">
        <v>1086</v>
      </c>
      <c r="H109" s="216">
        <v>1</v>
      </c>
      <c r="I109" s="217"/>
      <c r="J109" s="218">
        <f>ROUND(I109*H109,2)</f>
        <v>0</v>
      </c>
      <c r="K109" s="214" t="s">
        <v>28</v>
      </c>
      <c r="L109" s="44"/>
      <c r="M109" s="219" t="s">
        <v>28</v>
      </c>
      <c r="N109" s="220" t="s">
        <v>45</v>
      </c>
      <c r="O109" s="84"/>
      <c r="P109" s="221">
        <f>O109*H109</f>
        <v>0</v>
      </c>
      <c r="Q109" s="221">
        <v>0</v>
      </c>
      <c r="R109" s="221">
        <f>Q109*H109</f>
        <v>0</v>
      </c>
      <c r="S109" s="221">
        <v>0</v>
      </c>
      <c r="T109" s="222">
        <f>S109*H109</f>
        <v>0</v>
      </c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R109" s="223" t="s">
        <v>228</v>
      </c>
      <c r="AT109" s="223" t="s">
        <v>352</v>
      </c>
      <c r="AU109" s="223" t="s">
        <v>82</v>
      </c>
      <c r="AY109" s="17" t="s">
        <v>351</v>
      </c>
      <c r="BE109" s="224">
        <f>IF(N109="základní",J109,0)</f>
        <v>0</v>
      </c>
      <c r="BF109" s="224">
        <f>IF(N109="snížená",J109,0)</f>
        <v>0</v>
      </c>
      <c r="BG109" s="224">
        <f>IF(N109="zákl. přenesená",J109,0)</f>
        <v>0</v>
      </c>
      <c r="BH109" s="224">
        <f>IF(N109="sníž. přenesená",J109,0)</f>
        <v>0</v>
      </c>
      <c r="BI109" s="224">
        <f>IF(N109="nulová",J109,0)</f>
        <v>0</v>
      </c>
      <c r="BJ109" s="17" t="s">
        <v>82</v>
      </c>
      <c r="BK109" s="224">
        <f>ROUND(I109*H109,2)</f>
        <v>0</v>
      </c>
      <c r="BL109" s="17" t="s">
        <v>228</v>
      </c>
      <c r="BM109" s="223" t="s">
        <v>5002</v>
      </c>
    </row>
    <row r="110" spans="1:51" s="12" customFormat="1" ht="12">
      <c r="A110" s="12"/>
      <c r="B110" s="225"/>
      <c r="C110" s="226"/>
      <c r="D110" s="227" t="s">
        <v>358</v>
      </c>
      <c r="E110" s="228" t="s">
        <v>28</v>
      </c>
      <c r="F110" s="229" t="s">
        <v>4970</v>
      </c>
      <c r="G110" s="226"/>
      <c r="H110" s="228" t="s">
        <v>28</v>
      </c>
      <c r="I110" s="230"/>
      <c r="J110" s="226"/>
      <c r="K110" s="226"/>
      <c r="L110" s="231"/>
      <c r="M110" s="232"/>
      <c r="N110" s="233"/>
      <c r="O110" s="233"/>
      <c r="P110" s="233"/>
      <c r="Q110" s="233"/>
      <c r="R110" s="233"/>
      <c r="S110" s="233"/>
      <c r="T110" s="234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T110" s="235" t="s">
        <v>358</v>
      </c>
      <c r="AU110" s="235" t="s">
        <v>82</v>
      </c>
      <c r="AV110" s="12" t="s">
        <v>82</v>
      </c>
      <c r="AW110" s="12" t="s">
        <v>35</v>
      </c>
      <c r="AX110" s="12" t="s">
        <v>74</v>
      </c>
      <c r="AY110" s="235" t="s">
        <v>351</v>
      </c>
    </row>
    <row r="111" spans="1:51" s="13" customFormat="1" ht="12">
      <c r="A111" s="13"/>
      <c r="B111" s="236"/>
      <c r="C111" s="237"/>
      <c r="D111" s="227" t="s">
        <v>358</v>
      </c>
      <c r="E111" s="238" t="s">
        <v>426</v>
      </c>
      <c r="F111" s="239" t="s">
        <v>82</v>
      </c>
      <c r="G111" s="237"/>
      <c r="H111" s="240">
        <v>1</v>
      </c>
      <c r="I111" s="241"/>
      <c r="J111" s="237"/>
      <c r="K111" s="237"/>
      <c r="L111" s="242"/>
      <c r="M111" s="243"/>
      <c r="N111" s="244"/>
      <c r="O111" s="244"/>
      <c r="P111" s="244"/>
      <c r="Q111" s="244"/>
      <c r="R111" s="244"/>
      <c r="S111" s="244"/>
      <c r="T111" s="245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46" t="s">
        <v>358</v>
      </c>
      <c r="AU111" s="246" t="s">
        <v>82</v>
      </c>
      <c r="AV111" s="13" t="s">
        <v>138</v>
      </c>
      <c r="AW111" s="13" t="s">
        <v>35</v>
      </c>
      <c r="AX111" s="13" t="s">
        <v>82</v>
      </c>
      <c r="AY111" s="246" t="s">
        <v>351</v>
      </c>
    </row>
    <row r="112" spans="1:65" s="2" customFormat="1" ht="16.5" customHeight="1">
      <c r="A112" s="38"/>
      <c r="B112" s="39"/>
      <c r="C112" s="212" t="s">
        <v>428</v>
      </c>
      <c r="D112" s="212" t="s">
        <v>352</v>
      </c>
      <c r="E112" s="213" t="s">
        <v>5003</v>
      </c>
      <c r="F112" s="214" t="s">
        <v>5004</v>
      </c>
      <c r="G112" s="215" t="s">
        <v>1086</v>
      </c>
      <c r="H112" s="216">
        <v>1</v>
      </c>
      <c r="I112" s="217"/>
      <c r="J112" s="218">
        <f>ROUND(I112*H112,2)</f>
        <v>0</v>
      </c>
      <c r="K112" s="214" t="s">
        <v>28</v>
      </c>
      <c r="L112" s="44"/>
      <c r="M112" s="219" t="s">
        <v>28</v>
      </c>
      <c r="N112" s="220" t="s">
        <v>45</v>
      </c>
      <c r="O112" s="84"/>
      <c r="P112" s="221">
        <f>O112*H112</f>
        <v>0</v>
      </c>
      <c r="Q112" s="221">
        <v>0</v>
      </c>
      <c r="R112" s="221">
        <f>Q112*H112</f>
        <v>0</v>
      </c>
      <c r="S112" s="221">
        <v>0</v>
      </c>
      <c r="T112" s="222">
        <f>S112*H112</f>
        <v>0</v>
      </c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R112" s="223" t="s">
        <v>228</v>
      </c>
      <c r="AT112" s="223" t="s">
        <v>352</v>
      </c>
      <c r="AU112" s="223" t="s">
        <v>82</v>
      </c>
      <c r="AY112" s="17" t="s">
        <v>351</v>
      </c>
      <c r="BE112" s="224">
        <f>IF(N112="základní",J112,0)</f>
        <v>0</v>
      </c>
      <c r="BF112" s="224">
        <f>IF(N112="snížená",J112,0)</f>
        <v>0</v>
      </c>
      <c r="BG112" s="224">
        <f>IF(N112="zákl. přenesená",J112,0)</f>
        <v>0</v>
      </c>
      <c r="BH112" s="224">
        <f>IF(N112="sníž. přenesená",J112,0)</f>
        <v>0</v>
      </c>
      <c r="BI112" s="224">
        <f>IF(N112="nulová",J112,0)</f>
        <v>0</v>
      </c>
      <c r="BJ112" s="17" t="s">
        <v>82</v>
      </c>
      <c r="BK112" s="224">
        <f>ROUND(I112*H112,2)</f>
        <v>0</v>
      </c>
      <c r="BL112" s="17" t="s">
        <v>228</v>
      </c>
      <c r="BM112" s="223" t="s">
        <v>5005</v>
      </c>
    </row>
    <row r="113" spans="1:51" s="12" customFormat="1" ht="12">
      <c r="A113" s="12"/>
      <c r="B113" s="225"/>
      <c r="C113" s="226"/>
      <c r="D113" s="227" t="s">
        <v>358</v>
      </c>
      <c r="E113" s="228" t="s">
        <v>28</v>
      </c>
      <c r="F113" s="229" t="s">
        <v>4970</v>
      </c>
      <c r="G113" s="226"/>
      <c r="H113" s="228" t="s">
        <v>28</v>
      </c>
      <c r="I113" s="230"/>
      <c r="J113" s="226"/>
      <c r="K113" s="226"/>
      <c r="L113" s="231"/>
      <c r="M113" s="232"/>
      <c r="N113" s="233"/>
      <c r="O113" s="233"/>
      <c r="P113" s="233"/>
      <c r="Q113" s="233"/>
      <c r="R113" s="233"/>
      <c r="S113" s="233"/>
      <c r="T113" s="234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T113" s="235" t="s">
        <v>358</v>
      </c>
      <c r="AU113" s="235" t="s">
        <v>82</v>
      </c>
      <c r="AV113" s="12" t="s">
        <v>82</v>
      </c>
      <c r="AW113" s="12" t="s">
        <v>35</v>
      </c>
      <c r="AX113" s="12" t="s">
        <v>74</v>
      </c>
      <c r="AY113" s="235" t="s">
        <v>351</v>
      </c>
    </row>
    <row r="114" spans="1:51" s="13" customFormat="1" ht="12">
      <c r="A114" s="13"/>
      <c r="B114" s="236"/>
      <c r="C114" s="237"/>
      <c r="D114" s="227" t="s">
        <v>358</v>
      </c>
      <c r="E114" s="238" t="s">
        <v>432</v>
      </c>
      <c r="F114" s="239" t="s">
        <v>82</v>
      </c>
      <c r="G114" s="237"/>
      <c r="H114" s="240">
        <v>1</v>
      </c>
      <c r="I114" s="241"/>
      <c r="J114" s="237"/>
      <c r="K114" s="237"/>
      <c r="L114" s="242"/>
      <c r="M114" s="243"/>
      <c r="N114" s="244"/>
      <c r="O114" s="244"/>
      <c r="P114" s="244"/>
      <c r="Q114" s="244"/>
      <c r="R114" s="244"/>
      <c r="S114" s="244"/>
      <c r="T114" s="245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46" t="s">
        <v>358</v>
      </c>
      <c r="AU114" s="246" t="s">
        <v>82</v>
      </c>
      <c r="AV114" s="13" t="s">
        <v>138</v>
      </c>
      <c r="AW114" s="13" t="s">
        <v>35</v>
      </c>
      <c r="AX114" s="13" t="s">
        <v>82</v>
      </c>
      <c r="AY114" s="246" t="s">
        <v>351</v>
      </c>
    </row>
    <row r="115" spans="1:65" s="2" customFormat="1" ht="16.5" customHeight="1">
      <c r="A115" s="38"/>
      <c r="B115" s="39"/>
      <c r="C115" s="212" t="s">
        <v>433</v>
      </c>
      <c r="D115" s="212" t="s">
        <v>352</v>
      </c>
      <c r="E115" s="213" t="s">
        <v>5006</v>
      </c>
      <c r="F115" s="214" t="s">
        <v>5007</v>
      </c>
      <c r="G115" s="215" t="s">
        <v>1086</v>
      </c>
      <c r="H115" s="216">
        <v>1</v>
      </c>
      <c r="I115" s="217"/>
      <c r="J115" s="218">
        <f>ROUND(I115*H115,2)</f>
        <v>0</v>
      </c>
      <c r="K115" s="214" t="s">
        <v>28</v>
      </c>
      <c r="L115" s="44"/>
      <c r="M115" s="219" t="s">
        <v>28</v>
      </c>
      <c r="N115" s="220" t="s">
        <v>45</v>
      </c>
      <c r="O115" s="84"/>
      <c r="P115" s="221">
        <f>O115*H115</f>
        <v>0</v>
      </c>
      <c r="Q115" s="221">
        <v>0</v>
      </c>
      <c r="R115" s="221">
        <f>Q115*H115</f>
        <v>0</v>
      </c>
      <c r="S115" s="221">
        <v>0</v>
      </c>
      <c r="T115" s="222">
        <f>S115*H115</f>
        <v>0</v>
      </c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R115" s="223" t="s">
        <v>228</v>
      </c>
      <c r="AT115" s="223" t="s">
        <v>352</v>
      </c>
      <c r="AU115" s="223" t="s">
        <v>82</v>
      </c>
      <c r="AY115" s="17" t="s">
        <v>351</v>
      </c>
      <c r="BE115" s="224">
        <f>IF(N115="základní",J115,0)</f>
        <v>0</v>
      </c>
      <c r="BF115" s="224">
        <f>IF(N115="snížená",J115,0)</f>
        <v>0</v>
      </c>
      <c r="BG115" s="224">
        <f>IF(N115="zákl. přenesená",J115,0)</f>
        <v>0</v>
      </c>
      <c r="BH115" s="224">
        <f>IF(N115="sníž. přenesená",J115,0)</f>
        <v>0</v>
      </c>
      <c r="BI115" s="224">
        <f>IF(N115="nulová",J115,0)</f>
        <v>0</v>
      </c>
      <c r="BJ115" s="17" t="s">
        <v>82</v>
      </c>
      <c r="BK115" s="224">
        <f>ROUND(I115*H115,2)</f>
        <v>0</v>
      </c>
      <c r="BL115" s="17" t="s">
        <v>228</v>
      </c>
      <c r="BM115" s="223" t="s">
        <v>5008</v>
      </c>
    </row>
    <row r="116" spans="1:51" s="12" customFormat="1" ht="12">
      <c r="A116" s="12"/>
      <c r="B116" s="225"/>
      <c r="C116" s="226"/>
      <c r="D116" s="227" t="s">
        <v>358</v>
      </c>
      <c r="E116" s="228" t="s">
        <v>28</v>
      </c>
      <c r="F116" s="229" t="s">
        <v>4970</v>
      </c>
      <c r="G116" s="226"/>
      <c r="H116" s="228" t="s">
        <v>28</v>
      </c>
      <c r="I116" s="230"/>
      <c r="J116" s="226"/>
      <c r="K116" s="226"/>
      <c r="L116" s="231"/>
      <c r="M116" s="232"/>
      <c r="N116" s="233"/>
      <c r="O116" s="233"/>
      <c r="P116" s="233"/>
      <c r="Q116" s="233"/>
      <c r="R116" s="233"/>
      <c r="S116" s="233"/>
      <c r="T116" s="234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T116" s="235" t="s">
        <v>358</v>
      </c>
      <c r="AU116" s="235" t="s">
        <v>82</v>
      </c>
      <c r="AV116" s="12" t="s">
        <v>82</v>
      </c>
      <c r="AW116" s="12" t="s">
        <v>35</v>
      </c>
      <c r="AX116" s="12" t="s">
        <v>74</v>
      </c>
      <c r="AY116" s="235" t="s">
        <v>351</v>
      </c>
    </row>
    <row r="117" spans="1:51" s="13" customFormat="1" ht="12">
      <c r="A117" s="13"/>
      <c r="B117" s="236"/>
      <c r="C117" s="237"/>
      <c r="D117" s="227" t="s">
        <v>358</v>
      </c>
      <c r="E117" s="238" t="s">
        <v>437</v>
      </c>
      <c r="F117" s="239" t="s">
        <v>82</v>
      </c>
      <c r="G117" s="237"/>
      <c r="H117" s="240">
        <v>1</v>
      </c>
      <c r="I117" s="241"/>
      <c r="J117" s="237"/>
      <c r="K117" s="237"/>
      <c r="L117" s="242"/>
      <c r="M117" s="243"/>
      <c r="N117" s="244"/>
      <c r="O117" s="244"/>
      <c r="P117" s="244"/>
      <c r="Q117" s="244"/>
      <c r="R117" s="244"/>
      <c r="S117" s="244"/>
      <c r="T117" s="245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46" t="s">
        <v>358</v>
      </c>
      <c r="AU117" s="246" t="s">
        <v>82</v>
      </c>
      <c r="AV117" s="13" t="s">
        <v>138</v>
      </c>
      <c r="AW117" s="13" t="s">
        <v>35</v>
      </c>
      <c r="AX117" s="13" t="s">
        <v>82</v>
      </c>
      <c r="AY117" s="246" t="s">
        <v>351</v>
      </c>
    </row>
    <row r="118" spans="1:65" s="2" customFormat="1" ht="33" customHeight="1">
      <c r="A118" s="38"/>
      <c r="B118" s="39"/>
      <c r="C118" s="212" t="s">
        <v>438</v>
      </c>
      <c r="D118" s="212" t="s">
        <v>352</v>
      </c>
      <c r="E118" s="213" t="s">
        <v>5009</v>
      </c>
      <c r="F118" s="214" t="s">
        <v>5010</v>
      </c>
      <c r="G118" s="215" t="s">
        <v>540</v>
      </c>
      <c r="H118" s="216">
        <v>0.2</v>
      </c>
      <c r="I118" s="217"/>
      <c r="J118" s="218">
        <f>ROUND(I118*H118,2)</f>
        <v>0</v>
      </c>
      <c r="K118" s="214" t="s">
        <v>28</v>
      </c>
      <c r="L118" s="44"/>
      <c r="M118" s="219" t="s">
        <v>28</v>
      </c>
      <c r="N118" s="220" t="s">
        <v>45</v>
      </c>
      <c r="O118" s="84"/>
      <c r="P118" s="221">
        <f>O118*H118</f>
        <v>0</v>
      </c>
      <c r="Q118" s="221">
        <v>0</v>
      </c>
      <c r="R118" s="221">
        <f>Q118*H118</f>
        <v>0</v>
      </c>
      <c r="S118" s="221">
        <v>0</v>
      </c>
      <c r="T118" s="222">
        <f>S118*H118</f>
        <v>0</v>
      </c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R118" s="223" t="s">
        <v>228</v>
      </c>
      <c r="AT118" s="223" t="s">
        <v>352</v>
      </c>
      <c r="AU118" s="223" t="s">
        <v>82</v>
      </c>
      <c r="AY118" s="17" t="s">
        <v>351</v>
      </c>
      <c r="BE118" s="224">
        <f>IF(N118="základní",J118,0)</f>
        <v>0</v>
      </c>
      <c r="BF118" s="224">
        <f>IF(N118="snížená",J118,0)</f>
        <v>0</v>
      </c>
      <c r="BG118" s="224">
        <f>IF(N118="zákl. přenesená",J118,0)</f>
        <v>0</v>
      </c>
      <c r="BH118" s="224">
        <f>IF(N118="sníž. přenesená",J118,0)</f>
        <v>0</v>
      </c>
      <c r="BI118" s="224">
        <f>IF(N118="nulová",J118,0)</f>
        <v>0</v>
      </c>
      <c r="BJ118" s="17" t="s">
        <v>82</v>
      </c>
      <c r="BK118" s="224">
        <f>ROUND(I118*H118,2)</f>
        <v>0</v>
      </c>
      <c r="BL118" s="17" t="s">
        <v>228</v>
      </c>
      <c r="BM118" s="223" t="s">
        <v>5011</v>
      </c>
    </row>
    <row r="119" spans="1:51" s="13" customFormat="1" ht="12">
      <c r="A119" s="13"/>
      <c r="B119" s="236"/>
      <c r="C119" s="237"/>
      <c r="D119" s="227" t="s">
        <v>358</v>
      </c>
      <c r="E119" s="238" t="s">
        <v>442</v>
      </c>
      <c r="F119" s="239" t="s">
        <v>5012</v>
      </c>
      <c r="G119" s="237"/>
      <c r="H119" s="240">
        <v>0.2</v>
      </c>
      <c r="I119" s="241"/>
      <c r="J119" s="237"/>
      <c r="K119" s="237"/>
      <c r="L119" s="242"/>
      <c r="M119" s="274"/>
      <c r="N119" s="275"/>
      <c r="O119" s="275"/>
      <c r="P119" s="275"/>
      <c r="Q119" s="275"/>
      <c r="R119" s="275"/>
      <c r="S119" s="275"/>
      <c r="T119" s="276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46" t="s">
        <v>358</v>
      </c>
      <c r="AU119" s="246" t="s">
        <v>82</v>
      </c>
      <c r="AV119" s="13" t="s">
        <v>138</v>
      </c>
      <c r="AW119" s="13" t="s">
        <v>35</v>
      </c>
      <c r="AX119" s="13" t="s">
        <v>82</v>
      </c>
      <c r="AY119" s="246" t="s">
        <v>351</v>
      </c>
    </row>
    <row r="120" spans="1:31" s="2" customFormat="1" ht="6.95" customHeight="1">
      <c r="A120" s="38"/>
      <c r="B120" s="59"/>
      <c r="C120" s="60"/>
      <c r="D120" s="60"/>
      <c r="E120" s="60"/>
      <c r="F120" s="60"/>
      <c r="G120" s="60"/>
      <c r="H120" s="60"/>
      <c r="I120" s="168"/>
      <c r="J120" s="60"/>
      <c r="K120" s="60"/>
      <c r="L120" s="44"/>
      <c r="M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</sheetData>
  <sheetProtection password="CC35" sheet="1" objects="1" scenarios="1" formatColumns="0" formatRows="0" autoFilter="0"/>
  <autoFilter ref="C79:K119"/>
  <mergeCells count="9">
    <mergeCell ref="E7:H7"/>
    <mergeCell ref="E9:H9"/>
    <mergeCell ref="E18:H18"/>
    <mergeCell ref="E27:H27"/>
    <mergeCell ref="E48:H48"/>
    <mergeCell ref="E50:H50"/>
    <mergeCell ref="E70:H70"/>
    <mergeCell ref="E72:H7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DESKTOP-JCK6SLS\Uzivatel</dc:creator>
  <cp:keywords/>
  <dc:description/>
  <cp:lastModifiedBy>DESKTOP-JCK6SLS\Uzivatel</cp:lastModifiedBy>
  <dcterms:created xsi:type="dcterms:W3CDTF">2020-04-14T11:45:39Z</dcterms:created>
  <dcterms:modified xsi:type="dcterms:W3CDTF">2020-04-14T11:46:42Z</dcterms:modified>
  <cp:category/>
  <cp:version/>
  <cp:contentType/>
  <cp:contentStatus/>
</cp:coreProperties>
</file>