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Rekapitulace stavby" sheetId="1" r:id="rId1"/>
    <sheet name="1 - Kácení dřevin - rekud..." sheetId="2" r:id="rId2"/>
    <sheet name="2A - Asanační management ..." sheetId="3" r:id="rId3"/>
    <sheet name="3A - Zásahy na podporu gr..." sheetId="4" r:id="rId4"/>
    <sheet name="VRN - Vedlejší rozpočtové..." sheetId="5" r:id="rId5"/>
  </sheets>
  <definedNames>
    <definedName name="_xlnm._FilterDatabase" localSheetId="1" hidden="1">'1 - Kácení dřevin - rekud...'!$C$117:$K$130</definedName>
    <definedName name="_xlnm._FilterDatabase" localSheetId="2" hidden="1">'2A - Asanační management ...'!$C$117:$K$201</definedName>
    <definedName name="_xlnm._FilterDatabase" localSheetId="3" hidden="1">'3A - Zásahy na podporu gr...'!$C$117:$K$129</definedName>
    <definedName name="_xlnm._FilterDatabase" localSheetId="4" hidden="1">'VRN - Vedlejší rozpočtové...'!$C$117:$K$124</definedName>
    <definedName name="_xlnm.Print_Area" localSheetId="1">'1 - Kácení dřevin - rekud...'!$C$4:$J$76,'1 - Kácení dřevin - rekud...'!$C$105:$K$130</definedName>
    <definedName name="_xlnm.Print_Area" localSheetId="2">'2A - Asanační management ...'!$C$4:$J$76,'2A - Asanační management ...'!$C$105:$K$201</definedName>
    <definedName name="_xlnm.Print_Area" localSheetId="3">'3A - Zásahy na podporu gr...'!$C$4:$J$76,'3A - Zásahy na podporu gr...'!$C$105:$K$129</definedName>
    <definedName name="_xlnm.Print_Area" localSheetId="0">'Rekapitulace stavby'!$D$4:$AO$76,'Rekapitulace stavby'!$C$82:$AQ$99</definedName>
    <definedName name="_xlnm.Print_Area" localSheetId="4">'VRN - Vedlejší rozpočtové...'!$C$4:$J$76,'VRN - Vedlejší rozpočtové...'!$C$105:$K$124</definedName>
    <definedName name="_xlnm.Print_Titles" localSheetId="0">'Rekapitulace stavby'!$92:$92</definedName>
    <definedName name="_xlnm.Print_Titles" localSheetId="1">'1 - Kácení dřevin - rekud...'!$117:$117</definedName>
    <definedName name="_xlnm.Print_Titles" localSheetId="2">'2A - Asanační management ...'!$117:$117</definedName>
    <definedName name="_xlnm.Print_Titles" localSheetId="3">'3A - Zásahy na podporu gr...'!$117:$117</definedName>
    <definedName name="_xlnm.Print_Titles" localSheetId="4">'VRN - Vedlejší rozpočtové...'!$117:$117</definedName>
  </definedNames>
  <calcPr calcId="162913"/>
  <extLst/>
</workbook>
</file>

<file path=xl/sharedStrings.xml><?xml version="1.0" encoding="utf-8"?>
<sst xmlns="http://schemas.openxmlformats.org/spreadsheetml/2006/main" count="1563" uniqueCount="268">
  <si>
    <t>Export Komplet</t>
  </si>
  <si>
    <t/>
  </si>
  <si>
    <t>2.0</t>
  </si>
  <si>
    <t>False</t>
  </si>
  <si>
    <t>{aac7e269-299e-4a5f-bf78-9977f33ae7e7}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</si>
  <si>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</si>
  <si>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</si>
  <si>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</si>
  <si>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</si>
  <si>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</si>
  <si>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</si>
  <si>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</si>
  <si>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</si>
  <si>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</si>
  <si>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</si>
  <si>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</si>
  <si>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</si>
  <si>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Asanační opatření (OPŽP SC 4.1) v EVL Havranka</t>
  </si>
  <si>
    <t>KSO:</t>
  </si>
  <si>
    <t>CC-CZ:</t>
  </si>
  <si>
    <t>Místo:</t>
  </si>
  <si>
    <t xml:space="preserve"> </t>
  </si>
  <si>
    <t>Datum:</t>
  </si>
  <si>
    <t>3. 10. 2018</t>
  </si>
  <si>
    <t>Zadavatel:</t>
  </si>
  <si>
    <t>IČ:</t>
  </si>
  <si>
    <t>70890749</t>
  </si>
  <si>
    <t>Kraj Vysočina</t>
  </si>
  <si>
    <t>DIČ:</t>
  </si>
  <si>
    <t>CZ70890749</t>
  </si>
  <si>
    <t>Uchazeč:</t>
  </si>
  <si>
    <t>Vyplň údaj</t>
  </si>
  <si>
    <t>Projektant:</t>
  </si>
  <si>
    <t>71566767</t>
  </si>
  <si>
    <t>Ing. Miroslav Červenka</t>
  </si>
  <si>
    <t>CZ8011231503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</si>
  <si>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</si>
  <si>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</si>
  <si>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</si>
  <si>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</si>
  <si>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</si>
  <si>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</si>
  <si>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</si>
  <si>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</si>
  <si>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</si>
  <si>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</si>
  <si>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</si>
  <si>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</si>
  <si>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</si>
  <si>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</si>
  <si>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</si>
  <si>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</si>
  <si>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</si>
  <si>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</si>
  <si>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</si>
  <si>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</si>
  <si>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</si>
  <si>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</si>
  <si>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</si>
  <si>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</si>
  <si>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</si>
  <si>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</si>
  <si>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</si>
  <si>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</si>
  <si>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</si>
  <si>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</si>
  <si>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</si>
  <si>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</si>
  <si>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</si>
  <si>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</si>
  <si>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</si>
  <si>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</si>
  <si>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</si>
  <si>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</si>
  <si>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</si>
  <si>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</si>
  <si>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</si>
  <si>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</si>
  <si>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</si>
  <si>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</si>
  <si>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</si>
  <si>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</si>
  <si>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</si>
  <si>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</si>
  <si>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</si>
  <si>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Kácení dřevin - rekudkce keřových vrb</t>
  </si>
  <si>
    <t>STA</t>
  </si>
  <si>
    <t>{6a131537-a272-499d-83e1-bceec6cbcb2e}</t>
  </si>
  <si>
    <t>2</t>
  </si>
  <si>
    <t>2A</t>
  </si>
  <si>
    <t>Asanační management na dlouhodobě neudržovaných travních porostech v EVL Havranka</t>
  </si>
  <si>
    <t>{f0a1bb1c-bffe-4c1d-95e0-3949b9126109}</t>
  </si>
  <si>
    <t>3A</t>
  </si>
  <si>
    <t>Zásahy na podporu gracilních rostlin v kosených porostech v EVL Havranka</t>
  </si>
  <si>
    <t>{f2be7f68-6cfa-4d56-9241-ea8af4e03d9a}</t>
  </si>
  <si>
    <t>VRN</t>
  </si>
  <si>
    <t>Vedlejší rozpočtové náklady</t>
  </si>
  <si>
    <t>{f6441786-8cd0-416a-8ca8-4b605d999c9a}</t>
  </si>
  <si>
    <t>KRYCÍ LIST SOUPISU PRACÍ</t>
  </si>
  <si>
    <t>Objekt:</t>
  </si>
  <si>
    <t>1 - Kácení dřevin - rekudkce keřových vrb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</si>
  <si>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</si>
  <si>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</si>
  <si>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</si>
  <si>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</si>
  <si>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</si>
  <si>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</si>
  <si>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</si>
  <si>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</si>
  <si>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</si>
  <si>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</si>
  <si>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</si>
  <si>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</si>
  <si>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</si>
  <si>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</si>
  <si>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</si>
  <si>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</si>
  <si>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</si>
  <si>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</si>
  <si>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</si>
  <si>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</si>
  <si>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</si>
  <si>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</si>
  <si>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</si>
  <si>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</si>
  <si>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</si>
  <si>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</si>
  <si>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111203201</t>
  </si>
  <si>
    <t>Odstranění křovin a stromů s ponecháním kořenů z plochy do 1000 m2</t>
  </si>
  <si>
    <t>m2</t>
  </si>
  <si>
    <t>-1914025011</t>
  </si>
  <si>
    <t>PP</t>
  </si>
  <si>
    <t>Odstranění křovin a stromů s ponecháním kořenů  průměru kmene do 100 mm, při jakémkoliv sklonu terénu mimo LTM, při celkové ploše do 1 000 m2</t>
  </si>
  <si>
    <t>3</t>
  </si>
  <si>
    <t>112251211</t>
  </si>
  <si>
    <t>Odstranění pařezů rovině nebo na svahu do 1:5 odfrézováním do hloubky 0,2 m,                       Pozn.: odstranění všech vzniklých pařízků po kácení 13 polykormonů keřových vrb.</t>
  </si>
  <si>
    <t>1592357495</t>
  </si>
  <si>
    <t>Odstranění pařezu odfrézováním nebo odvrtáním hloubky do 200 mm v rovině nebo na svahu do 1:5</t>
  </si>
  <si>
    <t>111201401</t>
  </si>
  <si>
    <t>Spálení křovin a stromů průměru kmene do 100 mm</t>
  </si>
  <si>
    <t>-277050110</t>
  </si>
  <si>
    <t>Spálení odstraněných křovin a stromů na hromadách  průměru kmene do 100 mm pro jakoukoliv plochu</t>
  </si>
  <si>
    <t>6</t>
  </si>
  <si>
    <t>R.02</t>
  </si>
  <si>
    <t>Úklid ploch po kácení polykormonů vrb, důkladné vyhrabání a odstranění všech těžebních zbytků po kácení a frézování. Odsekání a likvidace zbytků kořenů vyčnívajích nad půdní povrch.</t>
  </si>
  <si>
    <t>kpl</t>
  </si>
  <si>
    <t>512</t>
  </si>
  <si>
    <t>-1976842580</t>
  </si>
  <si>
    <t>Úklid ploch po kácení polykormonů vrb, důkladné vyhrabání a odstranění všech těžebních zbytků po kácení a frézování.</t>
  </si>
  <si>
    <t>5</t>
  </si>
  <si>
    <t>R8.1</t>
  </si>
  <si>
    <t>Naložení a odvoz klestu a drti z pařezů mimo lokalitu na místo kde bude zlikvidována předpoklad spálení do 5 km, cena je včetně vyhledání vhodného pozemku, případního poplatku za pozemek, likvidaci popela a uvedení pozemku a příjezdové cesty do pův. stavu</t>
  </si>
  <si>
    <t>-1752022970</t>
  </si>
  <si>
    <t>Likvidace pokosené biomasy - odvoz pokosené hmoty na kompostárnu do 10 km</t>
  </si>
  <si>
    <t>2A - Asanační management na dlouhodobě neudržovaných travních porostech v EVL Havranka</t>
  </si>
  <si>
    <t xml:space="preserve">N00 - Asanační management </t>
  </si>
  <si>
    <t xml:space="preserve">    N01 - Asanační kosení</t>
  </si>
  <si>
    <t>N00</t>
  </si>
  <si>
    <t xml:space="preserve">Asanační management </t>
  </si>
  <si>
    <t>N01</t>
  </si>
  <si>
    <t>Asanační kosení</t>
  </si>
  <si>
    <t>R1</t>
  </si>
  <si>
    <t>Asanační kosení dlouhodobě neudržovaných travních porostů ručně či malou mechanizací</t>
  </si>
  <si>
    <t>ha</t>
  </si>
  <si>
    <t>1778942731</t>
  </si>
  <si>
    <t>VV</t>
  </si>
  <si>
    <t>"r.2019" 0,7*3,911</t>
  </si>
  <si>
    <t>"r. 2022" 0,3*3,911</t>
  </si>
  <si>
    <t>Součet</t>
  </si>
  <si>
    <t>R2</t>
  </si>
  <si>
    <t>Shabání a naložení pokosené biomasy</t>
  </si>
  <si>
    <t>265984568</t>
  </si>
  <si>
    <t>Shabání a odklizení pokosené biomasy, odvoz a likvidace biomasy na kompostárně. Předpokládaná vzdálenost odvozu do 10 km</t>
  </si>
  <si>
    <t>"r.2022" 0,3*3,911</t>
  </si>
  <si>
    <t>R2.1</t>
  </si>
  <si>
    <t>Likvidace pokosené biomasy - odvoz pokosené hmoty na kompostárnu do 10 km, vč. poplatku za kompostování a manipulaci na kompostárně</t>
  </si>
  <si>
    <t>-1774380961</t>
  </si>
  <si>
    <t>R3</t>
  </si>
  <si>
    <t>Rozrušení stařiny mulčovacím zařízení (popř. lesní frézou)</t>
  </si>
  <si>
    <t>1316579410</t>
  </si>
  <si>
    <t>"r.2019" 0,7*1,9955</t>
  </si>
  <si>
    <t>"r.2022" 0,3*1,9955</t>
  </si>
  <si>
    <t>17</t>
  </si>
  <si>
    <t>R3.1</t>
  </si>
  <si>
    <t>Vyhrabání a naložení boimasy po mulčování a strhávání drnu.</t>
  </si>
  <si>
    <t>-671127259</t>
  </si>
  <si>
    <t>Vyhrabání, naložení a odvoz boimysy po mulčování a strhávání drnu.</t>
  </si>
  <si>
    <t>R3.2</t>
  </si>
  <si>
    <t>Likvidace pokosené biomasy - odvoz pokosené hmoty na kompostárnu do 10 km,  vč. poplatku za kompostování a manipulaci na kompostárně</t>
  </si>
  <si>
    <t>-635311948</t>
  </si>
  <si>
    <t>R4</t>
  </si>
  <si>
    <t>Stržení stařiny z povrchu terénu pásovým rypadlem s měrným tlakem na povrch terénu</t>
  </si>
  <si>
    <t>75851271</t>
  </si>
  <si>
    <t>7</t>
  </si>
  <si>
    <t>R4.1</t>
  </si>
  <si>
    <t>881993123</t>
  </si>
  <si>
    <t>8</t>
  </si>
  <si>
    <t>R 4.2</t>
  </si>
  <si>
    <t>1807341919</t>
  </si>
  <si>
    <t>9</t>
  </si>
  <si>
    <t>R6</t>
  </si>
  <si>
    <t>Asanační kosení s nízkým strništěm r. 2020 první seč, vč. shrabání a naložení pokosené biomasy</t>
  </si>
  <si>
    <t>1072859751</t>
  </si>
  <si>
    <t>Asanační kosení s nízkým strništěm r. 2020 první seč</t>
  </si>
  <si>
    <t>"70% plochy" 0,7*3,911</t>
  </si>
  <si>
    <t>10</t>
  </si>
  <si>
    <t>R6.1</t>
  </si>
  <si>
    <t>1160121476</t>
  </si>
  <si>
    <t>"r.2020" 0,7*3,911</t>
  </si>
  <si>
    <t>11</t>
  </si>
  <si>
    <t>R7</t>
  </si>
  <si>
    <t>Asanační kosení s nízkým strništěm r. 2020 druhá seč, vč. shrabání a naložení pokosené biomasy</t>
  </si>
  <si>
    <t>1653162314</t>
  </si>
  <si>
    <t>Asanační kosení s nízkým strništěm r. 2020 druhá seč</t>
  </si>
  <si>
    <t>-565177796</t>
  </si>
  <si>
    <t>20</t>
  </si>
  <si>
    <t>R11</t>
  </si>
  <si>
    <t>Asanační kosení s nízkým strništěm r. 2020 třetí seč, vč. shrabání a naložení pokosené biomasy</t>
  </si>
  <si>
    <t>1012433540</t>
  </si>
  <si>
    <t>12</t>
  </si>
  <si>
    <t>R7.1</t>
  </si>
  <si>
    <t>-589748508</t>
  </si>
  <si>
    <t>13</t>
  </si>
  <si>
    <t>R8</t>
  </si>
  <si>
    <t>Asanační kosení s nízkým strništěm r. 2021 první seč, vč. shrabání a naložení pokosené biomasy</t>
  </si>
  <si>
    <t>-563128204</t>
  </si>
  <si>
    <t>Asanační kosení s nízkým strništěm r. 2021 první seč</t>
  </si>
  <si>
    <t>"70% plochy"0,7*3,911</t>
  </si>
  <si>
    <t>14</t>
  </si>
  <si>
    <t>-1171734598</t>
  </si>
  <si>
    <t>0,7*3,911</t>
  </si>
  <si>
    <t>R9</t>
  </si>
  <si>
    <t>Asanační kosení s nízkým strništěm r. 2021 druhá seč, vč. shrabání a naložení pokosené biomasy</t>
  </si>
  <si>
    <t>1028745082</t>
  </si>
  <si>
    <t>16</t>
  </si>
  <si>
    <t>R9.1</t>
  </si>
  <si>
    <t>1717449493</t>
  </si>
  <si>
    <t>18</t>
  </si>
  <si>
    <t>R10</t>
  </si>
  <si>
    <t>Asanační kosení s nízkým strništěm r. 2021 třetí seč, vč. shrabání a naložení pokosené biomasy</t>
  </si>
  <si>
    <t>177240184</t>
  </si>
  <si>
    <t>19</t>
  </si>
  <si>
    <t>R10.1</t>
  </si>
  <si>
    <t>1122809065</t>
  </si>
  <si>
    <t>3A - Zásahy na podporu gracilních rostlin v kosených porostech v EVL Havranka</t>
  </si>
  <si>
    <t>183403152</t>
  </si>
  <si>
    <t>Vláčení travních porostů v rovině a svahu do 1:5</t>
  </si>
  <si>
    <t>-13679175</t>
  </si>
  <si>
    <t>Obdělání půdy  vláčením v rovině nebo na svahu do 1:5</t>
  </si>
  <si>
    <t>"50% plochy"(8646+20102+38620+5524)*0,5-10000</t>
  </si>
  <si>
    <t>R183403152</t>
  </si>
  <si>
    <t>Vláčení travních porostů v rovině a svahu do 1:5 pomocí ručně tažených bran</t>
  </si>
  <si>
    <t>1914956222</t>
  </si>
  <si>
    <t>10000</t>
  </si>
  <si>
    <t>Likvidace biomasy po vláčení- odvoz hmoty na kompostárnu do 10 km,  vč. poplatku za kompostování a manipulaci na kompostárně</t>
  </si>
  <si>
    <t>2859856</t>
  </si>
  <si>
    <t>(8646+20102+38620+5524)*0,5*0,0001</t>
  </si>
  <si>
    <t>VRN - Vedlejší rozpočtové náklady</t>
  </si>
  <si>
    <t>N00 - VRN</t>
  </si>
  <si>
    <t xml:space="preserve">    N01 - Vedlejší rozpočtové náíklady</t>
  </si>
  <si>
    <t>Vedlejší rozpočtové náíklady</t>
  </si>
  <si>
    <t>RA</t>
  </si>
  <si>
    <t>Závěrečná zpráva - textová a výkresová část</t>
  </si>
  <si>
    <t>169333113</t>
  </si>
  <si>
    <t>RB</t>
  </si>
  <si>
    <t>-409244826</t>
  </si>
  <si>
    <t xml:space="preserve">Závěrečná zpráva - textová a výkresová část bude obsahovat popis všech provedených opatření, zásahů a úprav a návrh opatření pro následující roky +  mapové zákresy. Závěrečná zpráva musí zároveň obsahovat fotodokumentaci provádění díla, a to včetně zachycení stavu před jeho zahájením a po dokončení.
</t>
  </si>
  <si>
    <t xml:space="preserve">Zajištění přístupu na pozemky, vč. případného odsouhlasení přístupu od vlastníků, resp. Uživatelů pozemků. Uvedení pozemků po dokončení prací do původního stavu.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</si>
</sst>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>
      <selection activeCell="A2" sqref="A2:XFD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7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36" t="s">
        <v>14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19"/>
      <c r="BE5" s="233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37" t="s">
        <v>17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19"/>
      <c r="BE6" s="234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34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34"/>
      <c r="BS8" s="16" t="s">
        <v>6</v>
      </c>
    </row>
    <row r="9" spans="2:71" s="1" customFormat="1" ht="14.45" customHeight="1">
      <c r="B9" s="19"/>
      <c r="AR9" s="19"/>
      <c r="BE9" s="234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26</v>
      </c>
      <c r="AR10" s="19"/>
      <c r="BE10" s="234"/>
      <c r="BS10" s="16" t="s">
        <v>6</v>
      </c>
    </row>
    <row r="11" spans="2:71" s="1" customFormat="1" ht="18.4" customHeight="1">
      <c r="B11" s="19"/>
      <c r="E11" s="24" t="s">
        <v>27</v>
      </c>
      <c r="AK11" s="26" t="s">
        <v>28</v>
      </c>
      <c r="AN11" s="24" t="s">
        <v>29</v>
      </c>
      <c r="AR11" s="19"/>
      <c r="BE11" s="234"/>
      <c r="BS11" s="16" t="s">
        <v>6</v>
      </c>
    </row>
    <row r="12" spans="2:71" s="1" customFormat="1" ht="6.95" customHeight="1">
      <c r="B12" s="19"/>
      <c r="AR12" s="19"/>
      <c r="BE12" s="234"/>
      <c r="BS12" s="16" t="s">
        <v>6</v>
      </c>
    </row>
    <row r="13" spans="2:71" s="1" customFormat="1" ht="12" customHeight="1">
      <c r="B13" s="19"/>
      <c r="D13" s="26" t="s">
        <v>30</v>
      </c>
      <c r="AK13" s="26" t="s">
        <v>25</v>
      </c>
      <c r="AN13" s="28" t="s">
        <v>31</v>
      </c>
      <c r="AR13" s="19"/>
      <c r="BE13" s="234"/>
      <c r="BS13" s="16" t="s">
        <v>6</v>
      </c>
    </row>
    <row r="14" spans="2:71" ht="12.75">
      <c r="B14" s="19"/>
      <c r="E14" s="238" t="s">
        <v>31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6" t="s">
        <v>28</v>
      </c>
      <c r="AN14" s="28" t="s">
        <v>31</v>
      </c>
      <c r="AR14" s="19"/>
      <c r="BE14" s="234"/>
      <c r="BS14" s="16" t="s">
        <v>6</v>
      </c>
    </row>
    <row r="15" spans="2:71" s="1" customFormat="1" ht="6.95" customHeight="1">
      <c r="B15" s="19"/>
      <c r="AR15" s="19"/>
      <c r="BE15" s="234"/>
      <c r="BS15" s="16" t="s">
        <v>3</v>
      </c>
    </row>
    <row r="16" spans="2:71" s="1" customFormat="1" ht="12" customHeight="1">
      <c r="B16" s="19"/>
      <c r="D16" s="26" t="s">
        <v>32</v>
      </c>
      <c r="AK16" s="26" t="s">
        <v>25</v>
      </c>
      <c r="AN16" s="24" t="s">
        <v>33</v>
      </c>
      <c r="AR16" s="19"/>
      <c r="BE16" s="234"/>
      <c r="BS16" s="16" t="s">
        <v>3</v>
      </c>
    </row>
    <row r="17" spans="2:71" s="1" customFormat="1" ht="18.4" customHeight="1">
      <c r="B17" s="19"/>
      <c r="E17" s="24" t="s">
        <v>34</v>
      </c>
      <c r="AK17" s="26" t="s">
        <v>28</v>
      </c>
      <c r="AN17" s="24" t="s">
        <v>35</v>
      </c>
      <c r="AR17" s="19"/>
      <c r="BE17" s="234"/>
      <c r="BS17" s="16" t="s">
        <v>36</v>
      </c>
    </row>
    <row r="18" spans="2:71" s="1" customFormat="1" ht="6.95" customHeight="1">
      <c r="B18" s="19"/>
      <c r="AR18" s="19"/>
      <c r="BE18" s="234"/>
      <c r="BS18" s="16" t="s">
        <v>6</v>
      </c>
    </row>
    <row r="19" spans="2:71" s="1" customFormat="1" ht="12" customHeight="1">
      <c r="B19" s="19"/>
      <c r="D19" s="26" t="s">
        <v>37</v>
      </c>
      <c r="AK19" s="26" t="s">
        <v>25</v>
      </c>
      <c r="AN19" s="24" t="s">
        <v>33</v>
      </c>
      <c r="AR19" s="19"/>
      <c r="BE19" s="234"/>
      <c r="BS19" s="16" t="s">
        <v>6</v>
      </c>
    </row>
    <row r="20" spans="2:71" s="1" customFormat="1" ht="18.4" customHeight="1">
      <c r="B20" s="19"/>
      <c r="E20" s="24" t="s">
        <v>34</v>
      </c>
      <c r="AK20" s="26" t="s">
        <v>28</v>
      </c>
      <c r="AN20" s="24" t="s">
        <v>35</v>
      </c>
      <c r="AR20" s="19"/>
      <c r="BE20" s="234"/>
      <c r="BS20" s="16" t="s">
        <v>36</v>
      </c>
    </row>
    <row r="21" spans="2:57" s="1" customFormat="1" ht="6.95" customHeight="1">
      <c r="B21" s="19"/>
      <c r="AR21" s="19"/>
      <c r="BE21" s="234"/>
    </row>
    <row r="22" spans="2:57" s="1" customFormat="1" ht="12" customHeight="1">
      <c r="B22" s="19"/>
      <c r="D22" s="26" t="s">
        <v>38</v>
      </c>
      <c r="AR22" s="19"/>
      <c r="BE22" s="234"/>
    </row>
    <row r="23" spans="2:57" s="1" customFormat="1" ht="16.5" customHeight="1">
      <c r="B23" s="19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19"/>
      <c r="BE23" s="234"/>
    </row>
    <row r="24" spans="2:57" s="1" customFormat="1" ht="6.95" customHeight="1">
      <c r="B24" s="19"/>
      <c r="AR24" s="19"/>
      <c r="BE24" s="234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4"/>
    </row>
    <row r="26" spans="1:57" s="2" customFormat="1" ht="25.9" customHeight="1">
      <c r="A26" s="31"/>
      <c r="B26" s="32"/>
      <c r="C26" s="31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4">
        <f>ROUND(AG94,2)</f>
        <v>0</v>
      </c>
      <c r="AL26" s="225"/>
      <c r="AM26" s="225"/>
      <c r="AN26" s="225"/>
      <c r="AO26" s="225"/>
      <c r="AP26" s="31"/>
      <c r="AQ26" s="31"/>
      <c r="AR26" s="32"/>
      <c r="BE26" s="234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34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26" t="s">
        <v>40</v>
      </c>
      <c r="M28" s="226"/>
      <c r="N28" s="226"/>
      <c r="O28" s="226"/>
      <c r="P28" s="226"/>
      <c r="Q28" s="31"/>
      <c r="R28" s="31"/>
      <c r="S28" s="31"/>
      <c r="T28" s="31"/>
      <c r="U28" s="31"/>
      <c r="V28" s="31"/>
      <c r="W28" s="226" t="s">
        <v>41</v>
      </c>
      <c r="X28" s="226"/>
      <c r="Y28" s="226"/>
      <c r="Z28" s="226"/>
      <c r="AA28" s="226"/>
      <c r="AB28" s="226"/>
      <c r="AC28" s="226"/>
      <c r="AD28" s="226"/>
      <c r="AE28" s="226"/>
      <c r="AF28" s="31"/>
      <c r="AG28" s="31"/>
      <c r="AH28" s="31"/>
      <c r="AI28" s="31"/>
      <c r="AJ28" s="31"/>
      <c r="AK28" s="226" t="s">
        <v>42</v>
      </c>
      <c r="AL28" s="226"/>
      <c r="AM28" s="226"/>
      <c r="AN28" s="226"/>
      <c r="AO28" s="226"/>
      <c r="AP28" s="31"/>
      <c r="AQ28" s="31"/>
      <c r="AR28" s="32"/>
      <c r="BE28" s="234"/>
    </row>
    <row r="29" spans="2:57" s="3" customFormat="1" ht="14.45" customHeight="1">
      <c r="B29" s="36"/>
      <c r="D29" s="26" t="s">
        <v>43</v>
      </c>
      <c r="F29" s="26" t="s">
        <v>44</v>
      </c>
      <c r="L29" s="220">
        <v>0.21</v>
      </c>
      <c r="M29" s="219"/>
      <c r="N29" s="219"/>
      <c r="O29" s="219"/>
      <c r="P29" s="219"/>
      <c r="W29" s="218">
        <f>ROUND(AZ94,2)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ROUND(AV94,2)</f>
        <v>0</v>
      </c>
      <c r="AL29" s="219"/>
      <c r="AM29" s="219"/>
      <c r="AN29" s="219"/>
      <c r="AO29" s="219"/>
      <c r="AR29" s="36"/>
      <c r="BE29" s="235"/>
    </row>
    <row r="30" spans="2:57" s="3" customFormat="1" ht="14.45" customHeight="1">
      <c r="B30" s="36"/>
      <c r="F30" s="26" t="s">
        <v>45</v>
      </c>
      <c r="L30" s="220">
        <v>0.15</v>
      </c>
      <c r="M30" s="219"/>
      <c r="N30" s="219"/>
      <c r="O30" s="219"/>
      <c r="P30" s="219"/>
      <c r="W30" s="218">
        <f>ROUND(BA94,2)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ROUND(AW94,2)</f>
        <v>0</v>
      </c>
      <c r="AL30" s="219"/>
      <c r="AM30" s="219"/>
      <c r="AN30" s="219"/>
      <c r="AO30" s="219"/>
      <c r="AR30" s="36"/>
      <c r="BE30" s="235"/>
    </row>
    <row r="31" spans="2:57" s="3" customFormat="1" ht="14.45" customHeight="1" hidden="1">
      <c r="B31" s="36"/>
      <c r="F31" s="26" t="s">
        <v>46</v>
      </c>
      <c r="L31" s="220">
        <v>0.21</v>
      </c>
      <c r="M31" s="219"/>
      <c r="N31" s="219"/>
      <c r="O31" s="219"/>
      <c r="P31" s="219"/>
      <c r="W31" s="218">
        <f>ROUND(BB94,2)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6"/>
      <c r="BE31" s="235"/>
    </row>
    <row r="32" spans="2:57" s="3" customFormat="1" ht="14.45" customHeight="1" hidden="1">
      <c r="B32" s="36"/>
      <c r="F32" s="26" t="s">
        <v>47</v>
      </c>
      <c r="L32" s="220">
        <v>0.15</v>
      </c>
      <c r="M32" s="219"/>
      <c r="N32" s="219"/>
      <c r="O32" s="219"/>
      <c r="P32" s="219"/>
      <c r="W32" s="218">
        <f>ROUND(BC94,2)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6"/>
      <c r="BE32" s="235"/>
    </row>
    <row r="33" spans="2:57" s="3" customFormat="1" ht="14.45" customHeight="1" hidden="1">
      <c r="B33" s="36"/>
      <c r="F33" s="26" t="s">
        <v>48</v>
      </c>
      <c r="L33" s="220">
        <v>0</v>
      </c>
      <c r="M33" s="219"/>
      <c r="N33" s="219"/>
      <c r="O33" s="219"/>
      <c r="P33" s="219"/>
      <c r="W33" s="218">
        <f>ROUND(BD94,2)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6"/>
      <c r="BE33" s="235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34"/>
    </row>
    <row r="35" spans="1:57" s="2" customFormat="1" ht="25.9" customHeight="1">
      <c r="A35" s="31"/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32" t="s">
        <v>51</v>
      </c>
      <c r="Y35" s="230"/>
      <c r="Z35" s="230"/>
      <c r="AA35" s="230"/>
      <c r="AB35" s="230"/>
      <c r="AC35" s="39"/>
      <c r="AD35" s="39"/>
      <c r="AE35" s="39"/>
      <c r="AF35" s="39"/>
      <c r="AG35" s="39"/>
      <c r="AH35" s="39"/>
      <c r="AI35" s="39"/>
      <c r="AJ35" s="39"/>
      <c r="AK35" s="229">
        <f>SUM(AK26:AK33)</f>
        <v>0</v>
      </c>
      <c r="AL35" s="230"/>
      <c r="AM35" s="230"/>
      <c r="AN35" s="230"/>
      <c r="AO35" s="231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52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53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54</v>
      </c>
      <c r="AI60" s="34"/>
      <c r="AJ60" s="34"/>
      <c r="AK60" s="34"/>
      <c r="AL60" s="34"/>
      <c r="AM60" s="44" t="s">
        <v>55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56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57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54</v>
      </c>
      <c r="AI75" s="34"/>
      <c r="AJ75" s="34"/>
      <c r="AK75" s="34"/>
      <c r="AL75" s="34"/>
      <c r="AM75" s="44" t="s">
        <v>55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58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2018-20</v>
      </c>
      <c r="AR84" s="50"/>
    </row>
    <row r="85" spans="2:44" s="5" customFormat="1" ht="36.95" customHeight="1">
      <c r="B85" s="51"/>
      <c r="C85" s="52" t="s">
        <v>16</v>
      </c>
      <c r="L85" s="221" t="str">
        <f>K6</f>
        <v>Asanační opatření (OPŽP SC 4.1) v EVL Havranka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23" t="str">
        <f>IF(AN8="","",AN8)</f>
        <v>3. 10. 2018</v>
      </c>
      <c r="AN87" s="223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Kraj Vysočina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32</v>
      </c>
      <c r="AJ89" s="31"/>
      <c r="AK89" s="31"/>
      <c r="AL89" s="31"/>
      <c r="AM89" s="206" t="str">
        <f>IF(E17="","",E17)</f>
        <v>Ing. Miroslav Červenka</v>
      </c>
      <c r="AN89" s="207"/>
      <c r="AO89" s="207"/>
      <c r="AP89" s="207"/>
      <c r="AQ89" s="31"/>
      <c r="AR89" s="32"/>
      <c r="AS89" s="202" t="s">
        <v>59</v>
      </c>
      <c r="AT89" s="203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30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37</v>
      </c>
      <c r="AJ90" s="31"/>
      <c r="AK90" s="31"/>
      <c r="AL90" s="31"/>
      <c r="AM90" s="206" t="str">
        <f>IF(E20="","",E20)</f>
        <v>Ing. Miroslav Červenka</v>
      </c>
      <c r="AN90" s="207"/>
      <c r="AO90" s="207"/>
      <c r="AP90" s="207"/>
      <c r="AQ90" s="31"/>
      <c r="AR90" s="32"/>
      <c r="AS90" s="204"/>
      <c r="AT90" s="205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04"/>
      <c r="AT91" s="205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08" t="s">
        <v>60</v>
      </c>
      <c r="D92" s="209"/>
      <c r="E92" s="209"/>
      <c r="F92" s="209"/>
      <c r="G92" s="209"/>
      <c r="H92" s="59"/>
      <c r="I92" s="211" t="s">
        <v>61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0" t="s">
        <v>62</v>
      </c>
      <c r="AH92" s="209"/>
      <c r="AI92" s="209"/>
      <c r="AJ92" s="209"/>
      <c r="AK92" s="209"/>
      <c r="AL92" s="209"/>
      <c r="AM92" s="209"/>
      <c r="AN92" s="211" t="s">
        <v>63</v>
      </c>
      <c r="AO92" s="209"/>
      <c r="AP92" s="212"/>
      <c r="AQ92" s="60" t="s">
        <v>64</v>
      </c>
      <c r="AR92" s="32"/>
      <c r="AS92" s="61" t="s">
        <v>65</v>
      </c>
      <c r="AT92" s="62" t="s">
        <v>66</v>
      </c>
      <c r="AU92" s="62" t="s">
        <v>67</v>
      </c>
      <c r="AV92" s="62" t="s">
        <v>68</v>
      </c>
      <c r="AW92" s="62" t="s">
        <v>69</v>
      </c>
      <c r="AX92" s="62" t="s">
        <v>70</v>
      </c>
      <c r="AY92" s="62" t="s">
        <v>71</v>
      </c>
      <c r="AZ92" s="62" t="s">
        <v>72</v>
      </c>
      <c r="BA92" s="62" t="s">
        <v>73</v>
      </c>
      <c r="BB92" s="62" t="s">
        <v>74</v>
      </c>
      <c r="BC92" s="62" t="s">
        <v>75</v>
      </c>
      <c r="BD92" s="63" t="s">
        <v>76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16">
        <f>ROUND(SUM(AG95:AG98),2)</f>
        <v>0</v>
      </c>
      <c r="AH94" s="216"/>
      <c r="AI94" s="216"/>
      <c r="AJ94" s="216"/>
      <c r="AK94" s="216"/>
      <c r="AL94" s="216"/>
      <c r="AM94" s="216"/>
      <c r="AN94" s="217">
        <f>SUM(AG94,AT94)</f>
        <v>0</v>
      </c>
      <c r="AO94" s="217"/>
      <c r="AP94" s="217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78</v>
      </c>
      <c r="BT94" s="76" t="s">
        <v>79</v>
      </c>
      <c r="BU94" s="77" t="s">
        <v>80</v>
      </c>
      <c r="BV94" s="76" t="s">
        <v>81</v>
      </c>
      <c r="BW94" s="76" t="s">
        <v>4</v>
      </c>
      <c r="BX94" s="76" t="s">
        <v>82</v>
      </c>
      <c r="CL94" s="76" t="s">
        <v>1</v>
      </c>
    </row>
    <row r="95" spans="1:91" s="7" customFormat="1" ht="16.5" customHeight="1">
      <c r="A95" s="78" t="s">
        <v>83</v>
      </c>
      <c r="B95" s="79"/>
      <c r="C95" s="80"/>
      <c r="D95" s="213" t="s">
        <v>84</v>
      </c>
      <c r="E95" s="213"/>
      <c r="F95" s="213"/>
      <c r="G95" s="213"/>
      <c r="H95" s="213"/>
      <c r="I95" s="81"/>
      <c r="J95" s="213" t="s">
        <v>85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4">
        <f>'1 - Kácení dřevin - rekud...'!J30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82" t="s">
        <v>86</v>
      </c>
      <c r="AR95" s="79"/>
      <c r="AS95" s="83">
        <v>0</v>
      </c>
      <c r="AT95" s="84">
        <f>ROUND(SUM(AV95:AW95),2)</f>
        <v>0</v>
      </c>
      <c r="AU95" s="85">
        <f>'1 - Kácení dřevin - rekud...'!P118</f>
        <v>0</v>
      </c>
      <c r="AV95" s="84">
        <f>'1 - Kácení dřevin - rekud...'!J33</f>
        <v>0</v>
      </c>
      <c r="AW95" s="84">
        <f>'1 - Kácení dřevin - rekud...'!J34</f>
        <v>0</v>
      </c>
      <c r="AX95" s="84">
        <f>'1 - Kácení dřevin - rekud...'!J35</f>
        <v>0</v>
      </c>
      <c r="AY95" s="84">
        <f>'1 - Kácení dřevin - rekud...'!J36</f>
        <v>0</v>
      </c>
      <c r="AZ95" s="84">
        <f>'1 - Kácení dřevin - rekud...'!F33</f>
        <v>0</v>
      </c>
      <c r="BA95" s="84">
        <f>'1 - Kácení dřevin - rekud...'!F34</f>
        <v>0</v>
      </c>
      <c r="BB95" s="84">
        <f>'1 - Kácení dřevin - rekud...'!F35</f>
        <v>0</v>
      </c>
      <c r="BC95" s="84">
        <f>'1 - Kácení dřevin - rekud...'!F36</f>
        <v>0</v>
      </c>
      <c r="BD95" s="86">
        <f>'1 - Kácení dřevin - rekud...'!F37</f>
        <v>0</v>
      </c>
      <c r="BT95" s="87" t="s">
        <v>84</v>
      </c>
      <c r="BV95" s="87" t="s">
        <v>81</v>
      </c>
      <c r="BW95" s="87" t="s">
        <v>87</v>
      </c>
      <c r="BX95" s="87" t="s">
        <v>4</v>
      </c>
      <c r="CL95" s="87" t="s">
        <v>1</v>
      </c>
      <c r="CM95" s="87" t="s">
        <v>88</v>
      </c>
    </row>
    <row r="96" spans="1:91" s="7" customFormat="1" ht="37.5" customHeight="1">
      <c r="A96" s="78" t="s">
        <v>83</v>
      </c>
      <c r="B96" s="79"/>
      <c r="C96" s="80"/>
      <c r="D96" s="213" t="s">
        <v>89</v>
      </c>
      <c r="E96" s="213"/>
      <c r="F96" s="213"/>
      <c r="G96" s="213"/>
      <c r="H96" s="213"/>
      <c r="I96" s="81"/>
      <c r="J96" s="213" t="s">
        <v>90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4">
        <f>'2A - Asanační management ...'!J30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82" t="s">
        <v>86</v>
      </c>
      <c r="AR96" s="79"/>
      <c r="AS96" s="83">
        <v>0</v>
      </c>
      <c r="AT96" s="84">
        <f>ROUND(SUM(AV96:AW96),2)</f>
        <v>0</v>
      </c>
      <c r="AU96" s="85">
        <f>'2A - Asanační management ...'!P118</f>
        <v>0</v>
      </c>
      <c r="AV96" s="84">
        <f>'2A - Asanační management ...'!J33</f>
        <v>0</v>
      </c>
      <c r="AW96" s="84">
        <f>'2A - Asanační management ...'!J34</f>
        <v>0</v>
      </c>
      <c r="AX96" s="84">
        <f>'2A - Asanační management ...'!J35</f>
        <v>0</v>
      </c>
      <c r="AY96" s="84">
        <f>'2A - Asanační management ...'!J36</f>
        <v>0</v>
      </c>
      <c r="AZ96" s="84">
        <f>'2A - Asanační management ...'!F33</f>
        <v>0</v>
      </c>
      <c r="BA96" s="84">
        <f>'2A - Asanační management ...'!F34</f>
        <v>0</v>
      </c>
      <c r="BB96" s="84">
        <f>'2A - Asanační management ...'!F35</f>
        <v>0</v>
      </c>
      <c r="BC96" s="84">
        <f>'2A - Asanační management ...'!F36</f>
        <v>0</v>
      </c>
      <c r="BD96" s="86">
        <f>'2A - Asanační management ...'!F37</f>
        <v>0</v>
      </c>
      <c r="BT96" s="87" t="s">
        <v>84</v>
      </c>
      <c r="BV96" s="87" t="s">
        <v>81</v>
      </c>
      <c r="BW96" s="87" t="s">
        <v>91</v>
      </c>
      <c r="BX96" s="87" t="s">
        <v>4</v>
      </c>
      <c r="CL96" s="87" t="s">
        <v>1</v>
      </c>
      <c r="CM96" s="87" t="s">
        <v>88</v>
      </c>
    </row>
    <row r="97" spans="1:91" s="7" customFormat="1" ht="24.75" customHeight="1">
      <c r="A97" s="78" t="s">
        <v>83</v>
      </c>
      <c r="B97" s="79"/>
      <c r="C97" s="80"/>
      <c r="D97" s="213" t="s">
        <v>92</v>
      </c>
      <c r="E97" s="213"/>
      <c r="F97" s="213"/>
      <c r="G97" s="213"/>
      <c r="H97" s="213"/>
      <c r="I97" s="81"/>
      <c r="J97" s="213" t="s">
        <v>93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4">
        <f>'3A - Zásahy na podporu gr...'!J30</f>
        <v>0</v>
      </c>
      <c r="AH97" s="215"/>
      <c r="AI97" s="215"/>
      <c r="AJ97" s="215"/>
      <c r="AK97" s="215"/>
      <c r="AL97" s="215"/>
      <c r="AM97" s="215"/>
      <c r="AN97" s="214">
        <f>SUM(AG97,AT97)</f>
        <v>0</v>
      </c>
      <c r="AO97" s="215"/>
      <c r="AP97" s="215"/>
      <c r="AQ97" s="82" t="s">
        <v>86</v>
      </c>
      <c r="AR97" s="79"/>
      <c r="AS97" s="83">
        <v>0</v>
      </c>
      <c r="AT97" s="84">
        <f>ROUND(SUM(AV97:AW97),2)</f>
        <v>0</v>
      </c>
      <c r="AU97" s="85">
        <f>'3A - Zásahy na podporu gr...'!P118</f>
        <v>0</v>
      </c>
      <c r="AV97" s="84">
        <f>'3A - Zásahy na podporu gr...'!J33</f>
        <v>0</v>
      </c>
      <c r="AW97" s="84">
        <f>'3A - Zásahy na podporu gr...'!J34</f>
        <v>0</v>
      </c>
      <c r="AX97" s="84">
        <f>'3A - Zásahy na podporu gr...'!J35</f>
        <v>0</v>
      </c>
      <c r="AY97" s="84">
        <f>'3A - Zásahy na podporu gr...'!J36</f>
        <v>0</v>
      </c>
      <c r="AZ97" s="84">
        <f>'3A - Zásahy na podporu gr...'!F33</f>
        <v>0</v>
      </c>
      <c r="BA97" s="84">
        <f>'3A - Zásahy na podporu gr...'!F34</f>
        <v>0</v>
      </c>
      <c r="BB97" s="84">
        <f>'3A - Zásahy na podporu gr...'!F35</f>
        <v>0</v>
      </c>
      <c r="BC97" s="84">
        <f>'3A - Zásahy na podporu gr...'!F36</f>
        <v>0</v>
      </c>
      <c r="BD97" s="86">
        <f>'3A - Zásahy na podporu gr...'!F37</f>
        <v>0</v>
      </c>
      <c r="BT97" s="87" t="s">
        <v>84</v>
      </c>
      <c r="BV97" s="87" t="s">
        <v>81</v>
      </c>
      <c r="BW97" s="87" t="s">
        <v>94</v>
      </c>
      <c r="BX97" s="87" t="s">
        <v>4</v>
      </c>
      <c r="CL97" s="87" t="s">
        <v>1</v>
      </c>
      <c r="CM97" s="87" t="s">
        <v>88</v>
      </c>
    </row>
    <row r="98" spans="1:91" s="7" customFormat="1" ht="16.5" customHeight="1">
      <c r="A98" s="78" t="s">
        <v>83</v>
      </c>
      <c r="B98" s="79"/>
      <c r="C98" s="80"/>
      <c r="D98" s="213" t="s">
        <v>95</v>
      </c>
      <c r="E98" s="213"/>
      <c r="F98" s="213"/>
      <c r="G98" s="213"/>
      <c r="H98" s="213"/>
      <c r="I98" s="81"/>
      <c r="J98" s="213" t="s">
        <v>96</v>
      </c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4">
        <f>'VRN - Vedlejší rozpočtové...'!J30</f>
        <v>0</v>
      </c>
      <c r="AH98" s="215"/>
      <c r="AI98" s="215"/>
      <c r="AJ98" s="215"/>
      <c r="AK98" s="215"/>
      <c r="AL98" s="215"/>
      <c r="AM98" s="215"/>
      <c r="AN98" s="214">
        <f>SUM(AG98,AT98)</f>
        <v>0</v>
      </c>
      <c r="AO98" s="215"/>
      <c r="AP98" s="215"/>
      <c r="AQ98" s="82" t="s">
        <v>86</v>
      </c>
      <c r="AR98" s="79"/>
      <c r="AS98" s="88">
        <v>0</v>
      </c>
      <c r="AT98" s="89">
        <f>ROUND(SUM(AV98:AW98),2)</f>
        <v>0</v>
      </c>
      <c r="AU98" s="90">
        <f>'VRN - Vedlejší rozpočtové...'!P118</f>
        <v>0</v>
      </c>
      <c r="AV98" s="89">
        <f>'VRN - Vedlejší rozpočtové...'!J33</f>
        <v>0</v>
      </c>
      <c r="AW98" s="89">
        <f>'VRN - Vedlejší rozpočtové...'!J34</f>
        <v>0</v>
      </c>
      <c r="AX98" s="89">
        <f>'VRN - Vedlejší rozpočtové...'!J35</f>
        <v>0</v>
      </c>
      <c r="AY98" s="89">
        <f>'VRN - Vedlejší rozpočtové...'!J36</f>
        <v>0</v>
      </c>
      <c r="AZ98" s="89">
        <f>'VRN - Vedlejší rozpočtové...'!F33</f>
        <v>0</v>
      </c>
      <c r="BA98" s="89">
        <f>'VRN - Vedlejší rozpočtové...'!F34</f>
        <v>0</v>
      </c>
      <c r="BB98" s="89">
        <f>'VRN - Vedlejší rozpočtové...'!F35</f>
        <v>0</v>
      </c>
      <c r="BC98" s="89">
        <f>'VRN - Vedlejší rozpočtové...'!F36</f>
        <v>0</v>
      </c>
      <c r="BD98" s="91">
        <f>'VRN - Vedlejší rozpočtové...'!F37</f>
        <v>0</v>
      </c>
      <c r="BT98" s="87" t="s">
        <v>84</v>
      </c>
      <c r="BV98" s="87" t="s">
        <v>81</v>
      </c>
      <c r="BW98" s="87" t="s">
        <v>97</v>
      </c>
      <c r="BX98" s="87" t="s">
        <v>4</v>
      </c>
      <c r="CL98" s="87" t="s">
        <v>1</v>
      </c>
      <c r="CM98" s="87" t="s">
        <v>88</v>
      </c>
    </row>
    <row r="99" spans="1:57" s="2" customFormat="1" ht="30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s="2" customFormat="1" ht="6.95" customHeight="1">
      <c r="A100" s="31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D96:H96"/>
    <mergeCell ref="AG96:AM96"/>
    <mergeCell ref="AN96:AP96"/>
    <mergeCell ref="D95:H95"/>
    <mergeCell ref="AG95:AM95"/>
    <mergeCell ref="J95:AF95"/>
    <mergeCell ref="AN95:AP95"/>
    <mergeCell ref="D98:H98"/>
    <mergeCell ref="J98:AF98"/>
    <mergeCell ref="AN97:AP97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1 - Kácení dřevin - rekud...'!C2" display="/"/>
    <hyperlink ref="A96" location="'2A - Asanační management ...'!C2" display="/"/>
    <hyperlink ref="A97" location="'3A - Zásahy na podporu gr...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87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88</v>
      </c>
    </row>
    <row r="4" spans="2:46" s="1" customFormat="1" ht="24.95" customHeight="1">
      <c r="B4" s="19"/>
      <c r="D4" s="20" t="s">
        <v>98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42" t="str">
        <f>'Rekapitulace stavby'!K6</f>
        <v>Asanační opatření (OPŽP SC 4.1) v EVL Havranka</v>
      </c>
      <c r="F7" s="243"/>
      <c r="G7" s="243"/>
      <c r="H7" s="243"/>
      <c r="I7" s="92"/>
      <c r="L7" s="19"/>
    </row>
    <row r="8" spans="1:31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1" t="s">
        <v>100</v>
      </c>
      <c r="F9" s="241"/>
      <c r="G9" s="241"/>
      <c r="H9" s="241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3. 10. 2018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>70890749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>Kraj Vysočina</v>
      </c>
      <c r="F15" s="31"/>
      <c r="G15" s="31"/>
      <c r="H15" s="31"/>
      <c r="I15" s="96" t="s">
        <v>28</v>
      </c>
      <c r="J15" s="24" t="str">
        <f>IF('Rekapitulace stavby'!AN11="","",'Rekapitulace stavby'!AN11)</f>
        <v>CZ70890749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30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4" t="str">
        <f>'Rekapitulace stavby'!E14</f>
        <v>Vyplň údaj</v>
      </c>
      <c r="F18" s="236"/>
      <c r="G18" s="236"/>
      <c r="H18" s="236"/>
      <c r="I18" s="9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32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>71566767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>Ing. Miroslav Červenka</v>
      </c>
      <c r="F21" s="31"/>
      <c r="G21" s="31"/>
      <c r="H21" s="31"/>
      <c r="I21" s="96" t="s">
        <v>28</v>
      </c>
      <c r="J21" s="24" t="str">
        <f>IF('Rekapitulace stavby'!AN17="","",'Rekapitulace stavby'!AN17)</f>
        <v>CZ8011231503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>71566767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>Ing. Miroslav Červenka</v>
      </c>
      <c r="F24" s="31"/>
      <c r="G24" s="31"/>
      <c r="H24" s="31"/>
      <c r="I24" s="96" t="s">
        <v>28</v>
      </c>
      <c r="J24" s="24" t="str">
        <f>IF('Rekapitulace stavby'!AN20="","",'Rekapitulace stavby'!AN20)</f>
        <v>CZ8011231503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39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103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43</v>
      </c>
      <c r="E33" s="26" t="s">
        <v>44</v>
      </c>
      <c r="F33" s="105">
        <f>ROUND((SUM(BE118:BE130)),2)</f>
        <v>0</v>
      </c>
      <c r="G33" s="31"/>
      <c r="H33" s="31"/>
      <c r="I33" s="106">
        <v>0.21</v>
      </c>
      <c r="J33" s="105">
        <f>ROUND(((SUM(BE118:BE130))*I33),2)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105">
        <f>ROUND((SUM(BF118:BF130)),2)</f>
        <v>0</v>
      </c>
      <c r="G34" s="31"/>
      <c r="H34" s="31"/>
      <c r="I34" s="106">
        <v>0.15</v>
      </c>
      <c r="J34" s="105">
        <f>ROUND(((SUM(BF118:BF130))*I34),2)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46</v>
      </c>
      <c r="F35" s="105">
        <f>ROUND((SUM(BG118:BG130)),2)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47</v>
      </c>
      <c r="F36" s="105">
        <f>ROUND((SUM(BH118:BH130)),2)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48</v>
      </c>
      <c r="F37" s="105">
        <f>ROUND((SUM(BI118:BI130)),2)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49</v>
      </c>
      <c r="E39" s="59"/>
      <c r="F39" s="59"/>
      <c r="G39" s="109" t="s">
        <v>50</v>
      </c>
      <c r="H39" s="110" t="s">
        <v>51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15" t="s">
        <v>55</v>
      </c>
      <c r="G61" s="44" t="s">
        <v>54</v>
      </c>
      <c r="H61" s="34"/>
      <c r="I61" s="116"/>
      <c r="J61" s="11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15" t="s">
        <v>55</v>
      </c>
      <c r="G76" s="44" t="s">
        <v>54</v>
      </c>
      <c r="H76" s="34"/>
      <c r="I76" s="116"/>
      <c r="J76" s="11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101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42" t="str">
        <f>E7</f>
        <v>Asanační opatření (OPŽP SC 4.1) v EVL Havranka</v>
      </c>
      <c r="F85" s="243"/>
      <c r="G85" s="243"/>
      <c r="H85" s="243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99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21" t="str">
        <f>E9</f>
        <v>1 - Kácení dřevin - rekudkce keřových vrb</v>
      </c>
      <c r="F87" s="241"/>
      <c r="G87" s="241"/>
      <c r="H87" s="241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3. 10. 2018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1"/>
      <c r="E91" s="31"/>
      <c r="F91" s="24" t="str">
        <f>E15</f>
        <v>Kraj Vysočina</v>
      </c>
      <c r="G91" s="31"/>
      <c r="H91" s="31"/>
      <c r="I91" s="96" t="s">
        <v>32</v>
      </c>
      <c r="J91" s="29" t="str">
        <f>E21</f>
        <v>Ing. Miroslav Červenka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6" t="s">
        <v>30</v>
      </c>
      <c r="D92" s="31"/>
      <c r="E92" s="31"/>
      <c r="F92" s="24" t="str">
        <f>IF(E18="","",E18)</f>
        <v>Vyplň údaj</v>
      </c>
      <c r="G92" s="31"/>
      <c r="H92" s="31"/>
      <c r="I92" s="96" t="s">
        <v>37</v>
      </c>
      <c r="J92" s="29" t="str">
        <f>E24</f>
        <v>Ing. Miroslav Červenka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102</v>
      </c>
      <c r="D94" s="107"/>
      <c r="E94" s="107"/>
      <c r="F94" s="107"/>
      <c r="G94" s="107"/>
      <c r="H94" s="107"/>
      <c r="I94" s="122"/>
      <c r="J94" s="123" t="s">
        <v>103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104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105</v>
      </c>
    </row>
    <row r="97" spans="2:12" s="9" customFormat="1" ht="24.95" customHeight="1" hidden="1">
      <c r="B97" s="125"/>
      <c r="D97" s="126" t="s">
        <v>106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10" customFormat="1" ht="19.9" customHeight="1" hidden="1">
      <c r="B98" s="130"/>
      <c r="D98" s="131" t="s">
        <v>107</v>
      </c>
      <c r="E98" s="132"/>
      <c r="F98" s="132"/>
      <c r="G98" s="132"/>
      <c r="H98" s="132"/>
      <c r="I98" s="133"/>
      <c r="J98" s="134">
        <f>J120</f>
        <v>0</v>
      </c>
      <c r="L98" s="130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108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42" t="str">
        <f>E7</f>
        <v>Asanační opatření (OPŽP SC 4.1) v EVL Havranka</v>
      </c>
      <c r="F108" s="243"/>
      <c r="G108" s="243"/>
      <c r="H108" s="243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99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21" t="str">
        <f>E9</f>
        <v>1 - Kácení dřevin - rekudkce keřových vrb</v>
      </c>
      <c r="F110" s="241"/>
      <c r="G110" s="241"/>
      <c r="H110" s="24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3. 10. 2018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.7" customHeight="1">
      <c r="A114" s="31"/>
      <c r="B114" s="32"/>
      <c r="C114" s="26" t="s">
        <v>24</v>
      </c>
      <c r="D114" s="31"/>
      <c r="E114" s="31"/>
      <c r="F114" s="24" t="str">
        <f>E15</f>
        <v>Kraj Vysočina</v>
      </c>
      <c r="G114" s="31"/>
      <c r="H114" s="31"/>
      <c r="I114" s="96" t="s">
        <v>32</v>
      </c>
      <c r="J114" s="29" t="str">
        <f>E21</f>
        <v>Ing. Miroslav Červenka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30</v>
      </c>
      <c r="D115" s="31"/>
      <c r="E115" s="31"/>
      <c r="F115" s="24" t="str">
        <f>IF(E18="","",E18)</f>
        <v>Vyplň údaj</v>
      </c>
      <c r="G115" s="31"/>
      <c r="H115" s="31"/>
      <c r="I115" s="96" t="s">
        <v>37</v>
      </c>
      <c r="J115" s="29" t="str">
        <f>E24</f>
        <v>Ing. Miroslav Červenka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35"/>
      <c r="B117" s="136"/>
      <c r="C117" s="137" t="s">
        <v>109</v>
      </c>
      <c r="D117" s="138" t="s">
        <v>64</v>
      </c>
      <c r="E117" s="138" t="s">
        <v>60</v>
      </c>
      <c r="F117" s="138" t="s">
        <v>61</v>
      </c>
      <c r="G117" s="138" t="s">
        <v>110</v>
      </c>
      <c r="H117" s="138" t="s">
        <v>111</v>
      </c>
      <c r="I117" s="139" t="s">
        <v>112</v>
      </c>
      <c r="J117" s="140" t="s">
        <v>103</v>
      </c>
      <c r="K117" s="141" t="s">
        <v>113</v>
      </c>
      <c r="L117" s="142"/>
      <c r="M117" s="61" t="s">
        <v>1</v>
      </c>
      <c r="N117" s="62" t="s">
        <v>43</v>
      </c>
      <c r="O117" s="62" t="s">
        <v>114</v>
      </c>
      <c r="P117" s="62" t="s">
        <v>115</v>
      </c>
      <c r="Q117" s="62" t="s">
        <v>116</v>
      </c>
      <c r="R117" s="62" t="s">
        <v>117</v>
      </c>
      <c r="S117" s="62" t="s">
        <v>118</v>
      </c>
      <c r="T117" s="63" t="s">
        <v>119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3" s="2" customFormat="1" ht="22.9" customHeight="1">
      <c r="A118" s="31"/>
      <c r="B118" s="32"/>
      <c r="C118" s="68" t="s">
        <v>120</v>
      </c>
      <c r="D118" s="31"/>
      <c r="E118" s="31"/>
      <c r="F118" s="31"/>
      <c r="G118" s="31"/>
      <c r="H118" s="31"/>
      <c r="I118" s="95"/>
      <c r="J118" s="143">
        <f>BK118</f>
        <v>0</v>
      </c>
      <c r="K118" s="31"/>
      <c r="L118" s="32"/>
      <c r="M118" s="64"/>
      <c r="N118" s="55"/>
      <c r="O118" s="65"/>
      <c r="P118" s="144">
        <f>P119</f>
        <v>0</v>
      </c>
      <c r="Q118" s="65"/>
      <c r="R118" s="144">
        <f>R119</f>
        <v>0.171</v>
      </c>
      <c r="S118" s="65"/>
      <c r="T118" s="145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78</v>
      </c>
      <c r="AU118" s="16" t="s">
        <v>105</v>
      </c>
      <c r="BK118" s="146">
        <f>BK119</f>
        <v>0</v>
      </c>
    </row>
    <row r="119" spans="2:63" s="12" customFormat="1" ht="25.9" customHeight="1">
      <c r="B119" s="147"/>
      <c r="D119" s="148" t="s">
        <v>78</v>
      </c>
      <c r="E119" s="149" t="s">
        <v>121</v>
      </c>
      <c r="F119" s="149" t="s">
        <v>122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0.171</v>
      </c>
      <c r="S119" s="153"/>
      <c r="T119" s="155">
        <f>T120</f>
        <v>0</v>
      </c>
      <c r="AR119" s="148" t="s">
        <v>84</v>
      </c>
      <c r="AT119" s="156" t="s">
        <v>78</v>
      </c>
      <c r="AU119" s="156" t="s">
        <v>79</v>
      </c>
      <c r="AY119" s="148" t="s">
        <v>123</v>
      </c>
      <c r="BK119" s="157">
        <f>BK120</f>
        <v>0</v>
      </c>
    </row>
    <row r="120" spans="2:63" s="12" customFormat="1" ht="22.9" customHeight="1">
      <c r="B120" s="147"/>
      <c r="D120" s="148" t="s">
        <v>78</v>
      </c>
      <c r="E120" s="158" t="s">
        <v>84</v>
      </c>
      <c r="F120" s="158" t="s">
        <v>124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SUM(P121:P130)</f>
        <v>0</v>
      </c>
      <c r="Q120" s="153"/>
      <c r="R120" s="154">
        <f>SUM(R121:R130)</f>
        <v>0.171</v>
      </c>
      <c r="S120" s="153"/>
      <c r="T120" s="155">
        <f>SUM(T121:T130)</f>
        <v>0</v>
      </c>
      <c r="AR120" s="148" t="s">
        <v>84</v>
      </c>
      <c r="AT120" s="156" t="s">
        <v>78</v>
      </c>
      <c r="AU120" s="156" t="s">
        <v>84</v>
      </c>
      <c r="AY120" s="148" t="s">
        <v>123</v>
      </c>
      <c r="BK120" s="157">
        <f>SUM(BK121:BK130)</f>
        <v>0</v>
      </c>
    </row>
    <row r="121" spans="1:65" s="2" customFormat="1" ht="21.75" customHeight="1">
      <c r="A121" s="31"/>
      <c r="B121" s="160"/>
      <c r="C121" s="161" t="s">
        <v>125</v>
      </c>
      <c r="D121" s="161" t="s">
        <v>126</v>
      </c>
      <c r="E121" s="162" t="s">
        <v>127</v>
      </c>
      <c r="F121" s="163" t="s">
        <v>128</v>
      </c>
      <c r="G121" s="164" t="s">
        <v>129</v>
      </c>
      <c r="H121" s="165">
        <v>950</v>
      </c>
      <c r="I121" s="166"/>
      <c r="J121" s="167">
        <f>ROUND(I121*H121,2)</f>
        <v>0</v>
      </c>
      <c r="K121" s="168"/>
      <c r="L121" s="32"/>
      <c r="M121" s="169" t="s">
        <v>1</v>
      </c>
      <c r="N121" s="170" t="s">
        <v>44</v>
      </c>
      <c r="O121" s="57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73" t="s">
        <v>125</v>
      </c>
      <c r="AT121" s="173" t="s">
        <v>126</v>
      </c>
      <c r="AU121" s="173" t="s">
        <v>88</v>
      </c>
      <c r="AY121" s="16" t="s">
        <v>123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84</v>
      </c>
      <c r="BK121" s="174">
        <f>ROUND(I121*H121,2)</f>
        <v>0</v>
      </c>
      <c r="BL121" s="16" t="s">
        <v>125</v>
      </c>
      <c r="BM121" s="173" t="s">
        <v>130</v>
      </c>
    </row>
    <row r="122" spans="1:47" s="2" customFormat="1" ht="29.25">
      <c r="A122" s="31"/>
      <c r="B122" s="32"/>
      <c r="C122" s="31"/>
      <c r="D122" s="175" t="s">
        <v>131</v>
      </c>
      <c r="E122" s="31"/>
      <c r="F122" s="176" t="s">
        <v>132</v>
      </c>
      <c r="G122" s="31"/>
      <c r="H122" s="31"/>
      <c r="I122" s="95"/>
      <c r="J122" s="31"/>
      <c r="K122" s="31"/>
      <c r="L122" s="32"/>
      <c r="M122" s="177"/>
      <c r="N122" s="178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131</v>
      </c>
      <c r="AU122" s="16" t="s">
        <v>88</v>
      </c>
    </row>
    <row r="123" spans="1:65" s="2" customFormat="1" ht="44.25" customHeight="1">
      <c r="A123" s="31"/>
      <c r="B123" s="160"/>
      <c r="C123" s="161" t="s">
        <v>133</v>
      </c>
      <c r="D123" s="161" t="s">
        <v>126</v>
      </c>
      <c r="E123" s="162" t="s">
        <v>134</v>
      </c>
      <c r="F123" s="163" t="s">
        <v>135</v>
      </c>
      <c r="G123" s="164" t="s">
        <v>129</v>
      </c>
      <c r="H123" s="165">
        <v>9</v>
      </c>
      <c r="I123" s="166"/>
      <c r="J123" s="167">
        <f>ROUND(I123*H123,2)</f>
        <v>0</v>
      </c>
      <c r="K123" s="168"/>
      <c r="L123" s="32"/>
      <c r="M123" s="169" t="s">
        <v>1</v>
      </c>
      <c r="N123" s="170" t="s">
        <v>44</v>
      </c>
      <c r="O123" s="57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73" t="s">
        <v>125</v>
      </c>
      <c r="AT123" s="173" t="s">
        <v>126</v>
      </c>
      <c r="AU123" s="173" t="s">
        <v>88</v>
      </c>
      <c r="AY123" s="16" t="s">
        <v>123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6" t="s">
        <v>84</v>
      </c>
      <c r="BK123" s="174">
        <f>ROUND(I123*H123,2)</f>
        <v>0</v>
      </c>
      <c r="BL123" s="16" t="s">
        <v>125</v>
      </c>
      <c r="BM123" s="173" t="s">
        <v>136</v>
      </c>
    </row>
    <row r="124" spans="1:47" s="2" customFormat="1" ht="19.5">
      <c r="A124" s="31"/>
      <c r="B124" s="32"/>
      <c r="C124" s="31"/>
      <c r="D124" s="175" t="s">
        <v>131</v>
      </c>
      <c r="E124" s="31"/>
      <c r="F124" s="176" t="s">
        <v>137</v>
      </c>
      <c r="G124" s="31"/>
      <c r="H124" s="31"/>
      <c r="I124" s="95"/>
      <c r="J124" s="31"/>
      <c r="K124" s="31"/>
      <c r="L124" s="32"/>
      <c r="M124" s="177"/>
      <c r="N124" s="178"/>
      <c r="O124" s="57"/>
      <c r="P124" s="57"/>
      <c r="Q124" s="57"/>
      <c r="R124" s="57"/>
      <c r="S124" s="57"/>
      <c r="T124" s="58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131</v>
      </c>
      <c r="AU124" s="16" t="s">
        <v>88</v>
      </c>
    </row>
    <row r="125" spans="1:65" s="2" customFormat="1" ht="16.5" customHeight="1">
      <c r="A125" s="31"/>
      <c r="B125" s="160"/>
      <c r="C125" s="161" t="s">
        <v>88</v>
      </c>
      <c r="D125" s="161" t="s">
        <v>126</v>
      </c>
      <c r="E125" s="162" t="s">
        <v>138</v>
      </c>
      <c r="F125" s="163" t="s">
        <v>139</v>
      </c>
      <c r="G125" s="164" t="s">
        <v>129</v>
      </c>
      <c r="H125" s="165">
        <v>950</v>
      </c>
      <c r="I125" s="166"/>
      <c r="J125" s="167">
        <f>ROUND(I125*H125,2)</f>
        <v>0</v>
      </c>
      <c r="K125" s="168"/>
      <c r="L125" s="32"/>
      <c r="M125" s="169" t="s">
        <v>1</v>
      </c>
      <c r="N125" s="170" t="s">
        <v>44</v>
      </c>
      <c r="O125" s="57"/>
      <c r="P125" s="171">
        <f>O125*H125</f>
        <v>0</v>
      </c>
      <c r="Q125" s="171">
        <v>0.00018</v>
      </c>
      <c r="R125" s="171">
        <f>Q125*H125</f>
        <v>0.171</v>
      </c>
      <c r="S125" s="171">
        <v>0</v>
      </c>
      <c r="T125" s="17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73" t="s">
        <v>125</v>
      </c>
      <c r="AT125" s="173" t="s">
        <v>126</v>
      </c>
      <c r="AU125" s="173" t="s">
        <v>88</v>
      </c>
      <c r="AY125" s="16" t="s">
        <v>123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6" t="s">
        <v>84</v>
      </c>
      <c r="BK125" s="174">
        <f>ROUND(I125*H125,2)</f>
        <v>0</v>
      </c>
      <c r="BL125" s="16" t="s">
        <v>125</v>
      </c>
      <c r="BM125" s="173" t="s">
        <v>140</v>
      </c>
    </row>
    <row r="126" spans="1:47" s="2" customFormat="1" ht="19.5">
      <c r="A126" s="31"/>
      <c r="B126" s="32"/>
      <c r="C126" s="31"/>
      <c r="D126" s="175" t="s">
        <v>131</v>
      </c>
      <c r="E126" s="31"/>
      <c r="F126" s="176" t="s">
        <v>141</v>
      </c>
      <c r="G126" s="31"/>
      <c r="H126" s="31"/>
      <c r="I126" s="95"/>
      <c r="J126" s="31"/>
      <c r="K126" s="31"/>
      <c r="L126" s="32"/>
      <c r="M126" s="177"/>
      <c r="N126" s="178"/>
      <c r="O126" s="57"/>
      <c r="P126" s="57"/>
      <c r="Q126" s="57"/>
      <c r="R126" s="57"/>
      <c r="S126" s="57"/>
      <c r="T126" s="58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131</v>
      </c>
      <c r="AU126" s="16" t="s">
        <v>88</v>
      </c>
    </row>
    <row r="127" spans="1:65" s="2" customFormat="1" ht="44.25" customHeight="1">
      <c r="A127" s="31"/>
      <c r="B127" s="160"/>
      <c r="C127" s="161" t="s">
        <v>142</v>
      </c>
      <c r="D127" s="161" t="s">
        <v>126</v>
      </c>
      <c r="E127" s="162" t="s">
        <v>143</v>
      </c>
      <c r="F127" s="163" t="s">
        <v>144</v>
      </c>
      <c r="G127" s="164" t="s">
        <v>145</v>
      </c>
      <c r="H127" s="165">
        <v>13</v>
      </c>
      <c r="I127" s="166"/>
      <c r="J127" s="167">
        <f>ROUND(I127*H127,2)</f>
        <v>0</v>
      </c>
      <c r="K127" s="168"/>
      <c r="L127" s="32"/>
      <c r="M127" s="169" t="s">
        <v>1</v>
      </c>
      <c r="N127" s="170" t="s">
        <v>44</v>
      </c>
      <c r="O127" s="57"/>
      <c r="P127" s="171">
        <f>O127*H127</f>
        <v>0</v>
      </c>
      <c r="Q127" s="171">
        <v>0</v>
      </c>
      <c r="R127" s="171">
        <f>Q127*H127</f>
        <v>0</v>
      </c>
      <c r="S127" s="171">
        <v>0</v>
      </c>
      <c r="T127" s="17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73" t="s">
        <v>146</v>
      </c>
      <c r="AT127" s="173" t="s">
        <v>126</v>
      </c>
      <c r="AU127" s="173" t="s">
        <v>88</v>
      </c>
      <c r="AY127" s="16" t="s">
        <v>123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6" t="s">
        <v>84</v>
      </c>
      <c r="BK127" s="174">
        <f>ROUND(I127*H127,2)</f>
        <v>0</v>
      </c>
      <c r="BL127" s="16" t="s">
        <v>146</v>
      </c>
      <c r="BM127" s="173" t="s">
        <v>147</v>
      </c>
    </row>
    <row r="128" spans="1:47" s="2" customFormat="1" ht="19.5">
      <c r="A128" s="31"/>
      <c r="B128" s="32"/>
      <c r="C128" s="31"/>
      <c r="D128" s="175" t="s">
        <v>131</v>
      </c>
      <c r="E128" s="31"/>
      <c r="F128" s="176" t="s">
        <v>148</v>
      </c>
      <c r="G128" s="31"/>
      <c r="H128" s="31"/>
      <c r="I128" s="95"/>
      <c r="J128" s="31"/>
      <c r="K128" s="31"/>
      <c r="L128" s="32"/>
      <c r="M128" s="177"/>
      <c r="N128" s="178"/>
      <c r="O128" s="57"/>
      <c r="P128" s="57"/>
      <c r="Q128" s="57"/>
      <c r="R128" s="57"/>
      <c r="S128" s="57"/>
      <c r="T128" s="58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131</v>
      </c>
      <c r="AU128" s="16" t="s">
        <v>88</v>
      </c>
    </row>
    <row r="129" spans="1:65" s="2" customFormat="1" ht="55.5" customHeight="1">
      <c r="A129" s="31"/>
      <c r="B129" s="160"/>
      <c r="C129" s="161" t="s">
        <v>149</v>
      </c>
      <c r="D129" s="161" t="s">
        <v>126</v>
      </c>
      <c r="E129" s="162" t="s">
        <v>150</v>
      </c>
      <c r="F129" s="163" t="s">
        <v>151</v>
      </c>
      <c r="G129" s="164" t="s">
        <v>145</v>
      </c>
      <c r="H129" s="165">
        <v>1</v>
      </c>
      <c r="I129" s="166"/>
      <c r="J129" s="167">
        <f>ROUND(I129*H129,2)</f>
        <v>0</v>
      </c>
      <c r="K129" s="168"/>
      <c r="L129" s="32"/>
      <c r="M129" s="169" t="s">
        <v>1</v>
      </c>
      <c r="N129" s="170" t="s">
        <v>44</v>
      </c>
      <c r="O129" s="57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3" t="s">
        <v>146</v>
      </c>
      <c r="AT129" s="173" t="s">
        <v>126</v>
      </c>
      <c r="AU129" s="173" t="s">
        <v>88</v>
      </c>
      <c r="AY129" s="16" t="s">
        <v>123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84</v>
      </c>
      <c r="BK129" s="174">
        <f>ROUND(I129*H129,2)</f>
        <v>0</v>
      </c>
      <c r="BL129" s="16" t="s">
        <v>146</v>
      </c>
      <c r="BM129" s="173" t="s">
        <v>152</v>
      </c>
    </row>
    <row r="130" spans="1:47" s="2" customFormat="1" ht="19.5">
      <c r="A130" s="31"/>
      <c r="B130" s="32"/>
      <c r="C130" s="31"/>
      <c r="D130" s="175" t="s">
        <v>131</v>
      </c>
      <c r="E130" s="31"/>
      <c r="F130" s="176" t="s">
        <v>153</v>
      </c>
      <c r="G130" s="31"/>
      <c r="H130" s="31"/>
      <c r="I130" s="95"/>
      <c r="J130" s="31"/>
      <c r="K130" s="31"/>
      <c r="L130" s="32"/>
      <c r="M130" s="179"/>
      <c r="N130" s="180"/>
      <c r="O130" s="181"/>
      <c r="P130" s="181"/>
      <c r="Q130" s="181"/>
      <c r="R130" s="181"/>
      <c r="S130" s="181"/>
      <c r="T130" s="182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131</v>
      </c>
      <c r="AU130" s="16" t="s">
        <v>88</v>
      </c>
    </row>
    <row r="131" spans="1:31" s="2" customFormat="1" ht="6.95" customHeight="1">
      <c r="A131" s="31"/>
      <c r="B131" s="46"/>
      <c r="C131" s="47"/>
      <c r="D131" s="47"/>
      <c r="E131" s="47"/>
      <c r="F131" s="47"/>
      <c r="G131" s="47"/>
      <c r="H131" s="47"/>
      <c r="I131" s="119"/>
      <c r="J131" s="47"/>
      <c r="K131" s="47"/>
      <c r="L131" s="32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autoFilter ref="C117:K13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31">
      <selection activeCell="A136" sqref="A136:XFD13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88</v>
      </c>
    </row>
    <row r="4" spans="2:46" s="1" customFormat="1" ht="24.95" customHeight="1">
      <c r="B4" s="19"/>
      <c r="D4" s="20" t="s">
        <v>98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42" t="str">
        <f>'Rekapitulace stavby'!K6</f>
        <v>Asanační opatření (OPŽP SC 4.1) v EVL Havranka</v>
      </c>
      <c r="F7" s="243"/>
      <c r="G7" s="243"/>
      <c r="H7" s="243"/>
      <c r="I7" s="92"/>
      <c r="L7" s="19"/>
    </row>
    <row r="8" spans="1:31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24.75" customHeight="1">
      <c r="A9" s="31"/>
      <c r="B9" s="32"/>
      <c r="C9" s="31"/>
      <c r="D9" s="31"/>
      <c r="E9" s="221" t="s">
        <v>154</v>
      </c>
      <c r="F9" s="241"/>
      <c r="G9" s="241"/>
      <c r="H9" s="241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3. 10. 2018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>70890749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>Kraj Vysočina</v>
      </c>
      <c r="F15" s="31"/>
      <c r="G15" s="31"/>
      <c r="H15" s="31"/>
      <c r="I15" s="96" t="s">
        <v>28</v>
      </c>
      <c r="J15" s="24" t="str">
        <f>IF('Rekapitulace stavby'!AN11="","",'Rekapitulace stavby'!AN11)</f>
        <v>CZ70890749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30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4" t="str">
        <f>'Rekapitulace stavby'!E14</f>
        <v>Vyplň údaj</v>
      </c>
      <c r="F18" s="236"/>
      <c r="G18" s="236"/>
      <c r="H18" s="236"/>
      <c r="I18" s="9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32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>71566767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>Ing. Miroslav Červenka</v>
      </c>
      <c r="F21" s="31"/>
      <c r="G21" s="31"/>
      <c r="H21" s="31"/>
      <c r="I21" s="96" t="s">
        <v>28</v>
      </c>
      <c r="J21" s="24" t="str">
        <f>IF('Rekapitulace stavby'!AN17="","",'Rekapitulace stavby'!AN17)</f>
        <v>CZ8011231503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>71566767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>Ing. Miroslav Červenka</v>
      </c>
      <c r="F24" s="31"/>
      <c r="G24" s="31"/>
      <c r="H24" s="31"/>
      <c r="I24" s="96" t="s">
        <v>28</v>
      </c>
      <c r="J24" s="24" t="str">
        <f>IF('Rekapitulace stavby'!AN20="","",'Rekapitulace stavby'!AN20)</f>
        <v>CZ8011231503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39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103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43</v>
      </c>
      <c r="E33" s="26" t="s">
        <v>44</v>
      </c>
      <c r="F33" s="105">
        <f>ROUND((SUM(BE118:BE201)),2)</f>
        <v>0</v>
      </c>
      <c r="G33" s="31"/>
      <c r="H33" s="31"/>
      <c r="I33" s="106">
        <v>0.21</v>
      </c>
      <c r="J33" s="105">
        <f>ROUND(((SUM(BE118:BE201))*I33),2)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105">
        <f>ROUND((SUM(BF118:BF201)),2)</f>
        <v>0</v>
      </c>
      <c r="G34" s="31"/>
      <c r="H34" s="31"/>
      <c r="I34" s="106">
        <v>0.15</v>
      </c>
      <c r="J34" s="105">
        <f>ROUND(((SUM(BF118:BF201))*I34),2)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46</v>
      </c>
      <c r="F35" s="105">
        <f>ROUND((SUM(BG118:BG201)),2)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47</v>
      </c>
      <c r="F36" s="105">
        <f>ROUND((SUM(BH118:BH201)),2)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48</v>
      </c>
      <c r="F37" s="105">
        <f>ROUND((SUM(BI118:BI201)),2)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49</v>
      </c>
      <c r="E39" s="59"/>
      <c r="F39" s="59"/>
      <c r="G39" s="109" t="s">
        <v>50</v>
      </c>
      <c r="H39" s="110" t="s">
        <v>51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15" t="s">
        <v>55</v>
      </c>
      <c r="G61" s="44" t="s">
        <v>54</v>
      </c>
      <c r="H61" s="34"/>
      <c r="I61" s="116"/>
      <c r="J61" s="11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15" t="s">
        <v>55</v>
      </c>
      <c r="G76" s="44" t="s">
        <v>54</v>
      </c>
      <c r="H76" s="34"/>
      <c r="I76" s="116"/>
      <c r="J76" s="11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101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42" t="str">
        <f>E7</f>
        <v>Asanační opatření (OPŽP SC 4.1) v EVL Havranka</v>
      </c>
      <c r="F85" s="243"/>
      <c r="G85" s="243"/>
      <c r="H85" s="243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99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24.75" customHeight="1" hidden="1">
      <c r="A87" s="31"/>
      <c r="B87" s="32"/>
      <c r="C87" s="31"/>
      <c r="D87" s="31"/>
      <c r="E87" s="221" t="str">
        <f>E9</f>
        <v>2A - Asanační management na dlouhodobě neudržovaných travních porostech v EVL Havranka</v>
      </c>
      <c r="F87" s="241"/>
      <c r="G87" s="241"/>
      <c r="H87" s="241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3. 10. 2018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1"/>
      <c r="E91" s="31"/>
      <c r="F91" s="24" t="str">
        <f>E15</f>
        <v>Kraj Vysočina</v>
      </c>
      <c r="G91" s="31"/>
      <c r="H91" s="31"/>
      <c r="I91" s="96" t="s">
        <v>32</v>
      </c>
      <c r="J91" s="29" t="str">
        <f>E21</f>
        <v>Ing. Miroslav Červenka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6" t="s">
        <v>30</v>
      </c>
      <c r="D92" s="31"/>
      <c r="E92" s="31"/>
      <c r="F92" s="24" t="str">
        <f>IF(E18="","",E18)</f>
        <v>Vyplň údaj</v>
      </c>
      <c r="G92" s="31"/>
      <c r="H92" s="31"/>
      <c r="I92" s="96" t="s">
        <v>37</v>
      </c>
      <c r="J92" s="29" t="str">
        <f>E24</f>
        <v>Ing. Miroslav Červenka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102</v>
      </c>
      <c r="D94" s="107"/>
      <c r="E94" s="107"/>
      <c r="F94" s="107"/>
      <c r="G94" s="107"/>
      <c r="H94" s="107"/>
      <c r="I94" s="122"/>
      <c r="J94" s="123" t="s">
        <v>103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104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105</v>
      </c>
    </row>
    <row r="97" spans="2:12" s="9" customFormat="1" ht="24.95" customHeight="1" hidden="1">
      <c r="B97" s="125"/>
      <c r="D97" s="126" t="s">
        <v>155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10" customFormat="1" ht="19.9" customHeight="1" hidden="1">
      <c r="B98" s="130"/>
      <c r="D98" s="131" t="s">
        <v>156</v>
      </c>
      <c r="E98" s="132"/>
      <c r="F98" s="132"/>
      <c r="G98" s="132"/>
      <c r="H98" s="132"/>
      <c r="I98" s="133"/>
      <c r="J98" s="134">
        <f>J120</f>
        <v>0</v>
      </c>
      <c r="L98" s="130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108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42" t="str">
        <f>E7</f>
        <v>Asanační opatření (OPŽP SC 4.1) v EVL Havranka</v>
      </c>
      <c r="F108" s="243"/>
      <c r="G108" s="243"/>
      <c r="H108" s="243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99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75" customHeight="1">
      <c r="A110" s="31"/>
      <c r="B110" s="32"/>
      <c r="C110" s="31"/>
      <c r="D110" s="31"/>
      <c r="E110" s="221" t="str">
        <f>E9</f>
        <v>2A - Asanační management na dlouhodobě neudržovaných travních porostech v EVL Havranka</v>
      </c>
      <c r="F110" s="241"/>
      <c r="G110" s="241"/>
      <c r="H110" s="24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3. 10. 2018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.7" customHeight="1">
      <c r="A114" s="31"/>
      <c r="B114" s="32"/>
      <c r="C114" s="26" t="s">
        <v>24</v>
      </c>
      <c r="D114" s="31"/>
      <c r="E114" s="31"/>
      <c r="F114" s="24" t="str">
        <f>E15</f>
        <v>Kraj Vysočina</v>
      </c>
      <c r="G114" s="31"/>
      <c r="H114" s="31"/>
      <c r="I114" s="96" t="s">
        <v>32</v>
      </c>
      <c r="J114" s="29" t="str">
        <f>E21</f>
        <v>Ing. Miroslav Červenka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30</v>
      </c>
      <c r="D115" s="31"/>
      <c r="E115" s="31"/>
      <c r="F115" s="24" t="str">
        <f>IF(E18="","",E18)</f>
        <v>Vyplň údaj</v>
      </c>
      <c r="G115" s="31"/>
      <c r="H115" s="31"/>
      <c r="I115" s="96" t="s">
        <v>37</v>
      </c>
      <c r="J115" s="29" t="str">
        <f>E24</f>
        <v>Ing. Miroslav Červenka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35"/>
      <c r="B117" s="136"/>
      <c r="C117" s="137" t="s">
        <v>109</v>
      </c>
      <c r="D117" s="138" t="s">
        <v>64</v>
      </c>
      <c r="E117" s="138" t="s">
        <v>60</v>
      </c>
      <c r="F117" s="138" t="s">
        <v>61</v>
      </c>
      <c r="G117" s="138" t="s">
        <v>110</v>
      </c>
      <c r="H117" s="138" t="s">
        <v>111</v>
      </c>
      <c r="I117" s="139" t="s">
        <v>112</v>
      </c>
      <c r="J117" s="140" t="s">
        <v>103</v>
      </c>
      <c r="K117" s="141" t="s">
        <v>113</v>
      </c>
      <c r="L117" s="142"/>
      <c r="M117" s="61" t="s">
        <v>1</v>
      </c>
      <c r="N117" s="62" t="s">
        <v>43</v>
      </c>
      <c r="O117" s="62" t="s">
        <v>114</v>
      </c>
      <c r="P117" s="62" t="s">
        <v>115</v>
      </c>
      <c r="Q117" s="62" t="s">
        <v>116</v>
      </c>
      <c r="R117" s="62" t="s">
        <v>117</v>
      </c>
      <c r="S117" s="62" t="s">
        <v>118</v>
      </c>
      <c r="T117" s="63" t="s">
        <v>119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3" s="2" customFormat="1" ht="22.9" customHeight="1">
      <c r="A118" s="31"/>
      <c r="B118" s="32"/>
      <c r="C118" s="68" t="s">
        <v>120</v>
      </c>
      <c r="D118" s="31"/>
      <c r="E118" s="31"/>
      <c r="F118" s="31"/>
      <c r="G118" s="31"/>
      <c r="H118" s="31"/>
      <c r="I118" s="95"/>
      <c r="J118" s="143">
        <f>BK118</f>
        <v>0</v>
      </c>
      <c r="K118" s="31"/>
      <c r="L118" s="32"/>
      <c r="M118" s="64"/>
      <c r="N118" s="55"/>
      <c r="O118" s="65"/>
      <c r="P118" s="144">
        <f>P119</f>
        <v>0</v>
      </c>
      <c r="Q118" s="65"/>
      <c r="R118" s="144">
        <f>R119</f>
        <v>0</v>
      </c>
      <c r="S118" s="65"/>
      <c r="T118" s="145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78</v>
      </c>
      <c r="AU118" s="16" t="s">
        <v>105</v>
      </c>
      <c r="BK118" s="146">
        <f>BK119</f>
        <v>0</v>
      </c>
    </row>
    <row r="119" spans="2:63" s="12" customFormat="1" ht="25.9" customHeight="1">
      <c r="B119" s="147"/>
      <c r="D119" s="148" t="s">
        <v>78</v>
      </c>
      <c r="E119" s="149" t="s">
        <v>157</v>
      </c>
      <c r="F119" s="149" t="s">
        <v>158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</v>
      </c>
      <c r="S119" s="153"/>
      <c r="T119" s="155">
        <f>T120</f>
        <v>0</v>
      </c>
      <c r="AR119" s="148" t="s">
        <v>125</v>
      </c>
      <c r="AT119" s="156" t="s">
        <v>78</v>
      </c>
      <c r="AU119" s="156" t="s">
        <v>79</v>
      </c>
      <c r="AY119" s="148" t="s">
        <v>123</v>
      </c>
      <c r="BK119" s="157">
        <f>BK120</f>
        <v>0</v>
      </c>
    </row>
    <row r="120" spans="2:63" s="12" customFormat="1" ht="22.9" customHeight="1">
      <c r="B120" s="147"/>
      <c r="D120" s="148" t="s">
        <v>78</v>
      </c>
      <c r="E120" s="158" t="s">
        <v>159</v>
      </c>
      <c r="F120" s="158" t="s">
        <v>160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SUM(P121:P201)</f>
        <v>0</v>
      </c>
      <c r="Q120" s="153"/>
      <c r="R120" s="154">
        <f>SUM(R121:R201)</f>
        <v>0</v>
      </c>
      <c r="S120" s="153"/>
      <c r="T120" s="155">
        <f>SUM(T121:T201)</f>
        <v>0</v>
      </c>
      <c r="AR120" s="148" t="s">
        <v>125</v>
      </c>
      <c r="AT120" s="156" t="s">
        <v>78</v>
      </c>
      <c r="AU120" s="156" t="s">
        <v>84</v>
      </c>
      <c r="AY120" s="148" t="s">
        <v>123</v>
      </c>
      <c r="BK120" s="157">
        <f>SUM(BK121:BK201)</f>
        <v>0</v>
      </c>
    </row>
    <row r="121" spans="1:65" s="2" customFormat="1" ht="21.75" customHeight="1">
      <c r="A121" s="31"/>
      <c r="B121" s="160"/>
      <c r="C121" s="161" t="s">
        <v>84</v>
      </c>
      <c r="D121" s="161" t="s">
        <v>126</v>
      </c>
      <c r="E121" s="162" t="s">
        <v>161</v>
      </c>
      <c r="F121" s="163" t="s">
        <v>162</v>
      </c>
      <c r="G121" s="164" t="s">
        <v>163</v>
      </c>
      <c r="H121" s="165">
        <v>3.911</v>
      </c>
      <c r="I121" s="166"/>
      <c r="J121" s="167">
        <f>ROUND(I121*H121,2)</f>
        <v>0</v>
      </c>
      <c r="K121" s="168"/>
      <c r="L121" s="32"/>
      <c r="M121" s="169" t="s">
        <v>1</v>
      </c>
      <c r="N121" s="170" t="s">
        <v>44</v>
      </c>
      <c r="O121" s="57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73" t="s">
        <v>146</v>
      </c>
      <c r="AT121" s="173" t="s">
        <v>126</v>
      </c>
      <c r="AU121" s="173" t="s">
        <v>88</v>
      </c>
      <c r="AY121" s="16" t="s">
        <v>123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84</v>
      </c>
      <c r="BK121" s="174">
        <f>ROUND(I121*H121,2)</f>
        <v>0</v>
      </c>
      <c r="BL121" s="16" t="s">
        <v>146</v>
      </c>
      <c r="BM121" s="173" t="s">
        <v>164</v>
      </c>
    </row>
    <row r="122" spans="1:47" s="2" customFormat="1" ht="19.5">
      <c r="A122" s="31"/>
      <c r="B122" s="32"/>
      <c r="C122" s="31"/>
      <c r="D122" s="175" t="s">
        <v>131</v>
      </c>
      <c r="E122" s="31"/>
      <c r="F122" s="176" t="s">
        <v>162</v>
      </c>
      <c r="G122" s="31"/>
      <c r="H122" s="31"/>
      <c r="I122" s="95"/>
      <c r="J122" s="31"/>
      <c r="K122" s="31"/>
      <c r="L122" s="32"/>
      <c r="M122" s="177"/>
      <c r="N122" s="178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131</v>
      </c>
      <c r="AU122" s="16" t="s">
        <v>88</v>
      </c>
    </row>
    <row r="123" spans="2:51" s="13" customFormat="1" ht="12">
      <c r="B123" s="183"/>
      <c r="D123" s="175" t="s">
        <v>165</v>
      </c>
      <c r="E123" s="184" t="s">
        <v>1</v>
      </c>
      <c r="F123" s="185" t="s">
        <v>166</v>
      </c>
      <c r="H123" s="186">
        <v>2.738</v>
      </c>
      <c r="I123" s="187"/>
      <c r="L123" s="183"/>
      <c r="M123" s="188"/>
      <c r="N123" s="189"/>
      <c r="O123" s="189"/>
      <c r="P123" s="189"/>
      <c r="Q123" s="189"/>
      <c r="R123" s="189"/>
      <c r="S123" s="189"/>
      <c r="T123" s="190"/>
      <c r="AT123" s="184" t="s">
        <v>165</v>
      </c>
      <c r="AU123" s="184" t="s">
        <v>88</v>
      </c>
      <c r="AV123" s="13" t="s">
        <v>88</v>
      </c>
      <c r="AW123" s="13" t="s">
        <v>36</v>
      </c>
      <c r="AX123" s="13" t="s">
        <v>79</v>
      </c>
      <c r="AY123" s="184" t="s">
        <v>123</v>
      </c>
    </row>
    <row r="124" spans="2:51" s="13" customFormat="1" ht="12">
      <c r="B124" s="183"/>
      <c r="D124" s="175" t="s">
        <v>165</v>
      </c>
      <c r="E124" s="184" t="s">
        <v>1</v>
      </c>
      <c r="F124" s="185" t="s">
        <v>167</v>
      </c>
      <c r="H124" s="186">
        <v>1.173</v>
      </c>
      <c r="I124" s="187"/>
      <c r="L124" s="183"/>
      <c r="M124" s="188"/>
      <c r="N124" s="189"/>
      <c r="O124" s="189"/>
      <c r="P124" s="189"/>
      <c r="Q124" s="189"/>
      <c r="R124" s="189"/>
      <c r="S124" s="189"/>
      <c r="T124" s="190"/>
      <c r="AT124" s="184" t="s">
        <v>165</v>
      </c>
      <c r="AU124" s="184" t="s">
        <v>88</v>
      </c>
      <c r="AV124" s="13" t="s">
        <v>88</v>
      </c>
      <c r="AW124" s="13" t="s">
        <v>36</v>
      </c>
      <c r="AX124" s="13" t="s">
        <v>79</v>
      </c>
      <c r="AY124" s="184" t="s">
        <v>123</v>
      </c>
    </row>
    <row r="125" spans="2:51" s="14" customFormat="1" ht="12">
      <c r="B125" s="191"/>
      <c r="D125" s="175" t="s">
        <v>165</v>
      </c>
      <c r="E125" s="192" t="s">
        <v>1</v>
      </c>
      <c r="F125" s="193" t="s">
        <v>168</v>
      </c>
      <c r="H125" s="194">
        <v>3.911</v>
      </c>
      <c r="I125" s="195"/>
      <c r="L125" s="191"/>
      <c r="M125" s="196"/>
      <c r="N125" s="197"/>
      <c r="O125" s="197"/>
      <c r="P125" s="197"/>
      <c r="Q125" s="197"/>
      <c r="R125" s="197"/>
      <c r="S125" s="197"/>
      <c r="T125" s="198"/>
      <c r="AT125" s="192" t="s">
        <v>165</v>
      </c>
      <c r="AU125" s="192" t="s">
        <v>88</v>
      </c>
      <c r="AV125" s="14" t="s">
        <v>125</v>
      </c>
      <c r="AW125" s="14" t="s">
        <v>36</v>
      </c>
      <c r="AX125" s="14" t="s">
        <v>84</v>
      </c>
      <c r="AY125" s="192" t="s">
        <v>123</v>
      </c>
    </row>
    <row r="126" spans="1:65" s="2" customFormat="1" ht="16.5" customHeight="1">
      <c r="A126" s="31"/>
      <c r="B126" s="160"/>
      <c r="C126" s="161" t="s">
        <v>88</v>
      </c>
      <c r="D126" s="161" t="s">
        <v>126</v>
      </c>
      <c r="E126" s="162" t="s">
        <v>169</v>
      </c>
      <c r="F126" s="163" t="s">
        <v>170</v>
      </c>
      <c r="G126" s="164" t="s">
        <v>163</v>
      </c>
      <c r="H126" s="165">
        <v>3.911</v>
      </c>
      <c r="I126" s="166"/>
      <c r="J126" s="167">
        <f>ROUND(I126*H126,2)</f>
        <v>0</v>
      </c>
      <c r="K126" s="168"/>
      <c r="L126" s="32"/>
      <c r="M126" s="169" t="s">
        <v>1</v>
      </c>
      <c r="N126" s="170" t="s">
        <v>44</v>
      </c>
      <c r="O126" s="57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73" t="s">
        <v>146</v>
      </c>
      <c r="AT126" s="173" t="s">
        <v>126</v>
      </c>
      <c r="AU126" s="173" t="s">
        <v>88</v>
      </c>
      <c r="AY126" s="16" t="s">
        <v>123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6" t="s">
        <v>84</v>
      </c>
      <c r="BK126" s="174">
        <f>ROUND(I126*H126,2)</f>
        <v>0</v>
      </c>
      <c r="BL126" s="16" t="s">
        <v>146</v>
      </c>
      <c r="BM126" s="173" t="s">
        <v>171</v>
      </c>
    </row>
    <row r="127" spans="1:47" s="2" customFormat="1" ht="19.5">
      <c r="A127" s="31"/>
      <c r="B127" s="32"/>
      <c r="C127" s="31"/>
      <c r="D127" s="175" t="s">
        <v>131</v>
      </c>
      <c r="E127" s="31"/>
      <c r="F127" s="176" t="s">
        <v>172</v>
      </c>
      <c r="G127" s="31"/>
      <c r="H127" s="31"/>
      <c r="I127" s="95"/>
      <c r="J127" s="31"/>
      <c r="K127" s="31"/>
      <c r="L127" s="32"/>
      <c r="M127" s="177"/>
      <c r="N127" s="178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131</v>
      </c>
      <c r="AU127" s="16" t="s">
        <v>88</v>
      </c>
    </row>
    <row r="128" spans="2:51" s="13" customFormat="1" ht="12">
      <c r="B128" s="183"/>
      <c r="D128" s="175" t="s">
        <v>165</v>
      </c>
      <c r="E128" s="184" t="s">
        <v>1</v>
      </c>
      <c r="F128" s="185" t="s">
        <v>166</v>
      </c>
      <c r="H128" s="186">
        <v>2.738</v>
      </c>
      <c r="I128" s="187"/>
      <c r="L128" s="183"/>
      <c r="M128" s="188"/>
      <c r="N128" s="189"/>
      <c r="O128" s="189"/>
      <c r="P128" s="189"/>
      <c r="Q128" s="189"/>
      <c r="R128" s="189"/>
      <c r="S128" s="189"/>
      <c r="T128" s="190"/>
      <c r="AT128" s="184" t="s">
        <v>165</v>
      </c>
      <c r="AU128" s="184" t="s">
        <v>88</v>
      </c>
      <c r="AV128" s="13" t="s">
        <v>88</v>
      </c>
      <c r="AW128" s="13" t="s">
        <v>36</v>
      </c>
      <c r="AX128" s="13" t="s">
        <v>79</v>
      </c>
      <c r="AY128" s="184" t="s">
        <v>123</v>
      </c>
    </row>
    <row r="129" spans="2:51" s="13" customFormat="1" ht="12">
      <c r="B129" s="183"/>
      <c r="D129" s="175" t="s">
        <v>165</v>
      </c>
      <c r="E129" s="184" t="s">
        <v>1</v>
      </c>
      <c r="F129" s="185" t="s">
        <v>173</v>
      </c>
      <c r="H129" s="186">
        <v>1.173</v>
      </c>
      <c r="I129" s="187"/>
      <c r="L129" s="183"/>
      <c r="M129" s="188"/>
      <c r="N129" s="189"/>
      <c r="O129" s="189"/>
      <c r="P129" s="189"/>
      <c r="Q129" s="189"/>
      <c r="R129" s="189"/>
      <c r="S129" s="189"/>
      <c r="T129" s="190"/>
      <c r="AT129" s="184" t="s">
        <v>165</v>
      </c>
      <c r="AU129" s="184" t="s">
        <v>88</v>
      </c>
      <c r="AV129" s="13" t="s">
        <v>88</v>
      </c>
      <c r="AW129" s="13" t="s">
        <v>36</v>
      </c>
      <c r="AX129" s="13" t="s">
        <v>79</v>
      </c>
      <c r="AY129" s="184" t="s">
        <v>123</v>
      </c>
    </row>
    <row r="130" spans="2:51" s="14" customFormat="1" ht="12">
      <c r="B130" s="191"/>
      <c r="D130" s="175" t="s">
        <v>165</v>
      </c>
      <c r="E130" s="192" t="s">
        <v>1</v>
      </c>
      <c r="F130" s="193" t="s">
        <v>168</v>
      </c>
      <c r="H130" s="194">
        <v>3.911</v>
      </c>
      <c r="I130" s="195"/>
      <c r="L130" s="191"/>
      <c r="M130" s="196"/>
      <c r="N130" s="197"/>
      <c r="O130" s="197"/>
      <c r="P130" s="197"/>
      <c r="Q130" s="197"/>
      <c r="R130" s="197"/>
      <c r="S130" s="197"/>
      <c r="T130" s="198"/>
      <c r="AT130" s="192" t="s">
        <v>165</v>
      </c>
      <c r="AU130" s="192" t="s">
        <v>88</v>
      </c>
      <c r="AV130" s="14" t="s">
        <v>125</v>
      </c>
      <c r="AW130" s="14" t="s">
        <v>36</v>
      </c>
      <c r="AX130" s="14" t="s">
        <v>84</v>
      </c>
      <c r="AY130" s="192" t="s">
        <v>123</v>
      </c>
    </row>
    <row r="131" spans="1:65" s="2" customFormat="1" ht="33" customHeight="1">
      <c r="A131" s="31"/>
      <c r="B131" s="160"/>
      <c r="C131" s="161" t="s">
        <v>133</v>
      </c>
      <c r="D131" s="161" t="s">
        <v>126</v>
      </c>
      <c r="E131" s="162" t="s">
        <v>174</v>
      </c>
      <c r="F131" s="163" t="s">
        <v>175</v>
      </c>
      <c r="G131" s="164" t="s">
        <v>163</v>
      </c>
      <c r="H131" s="165">
        <v>3.911</v>
      </c>
      <c r="I131" s="166"/>
      <c r="J131" s="167">
        <f>ROUND(I131*H131,2)</f>
        <v>0</v>
      </c>
      <c r="K131" s="168"/>
      <c r="L131" s="32"/>
      <c r="M131" s="169" t="s">
        <v>1</v>
      </c>
      <c r="N131" s="170" t="s">
        <v>44</v>
      </c>
      <c r="O131" s="57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3" t="s">
        <v>146</v>
      </c>
      <c r="AT131" s="173" t="s">
        <v>126</v>
      </c>
      <c r="AU131" s="173" t="s">
        <v>88</v>
      </c>
      <c r="AY131" s="16" t="s">
        <v>123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84</v>
      </c>
      <c r="BK131" s="174">
        <f>ROUND(I131*H131,2)</f>
        <v>0</v>
      </c>
      <c r="BL131" s="16" t="s">
        <v>146</v>
      </c>
      <c r="BM131" s="173" t="s">
        <v>176</v>
      </c>
    </row>
    <row r="132" spans="1:47" s="2" customFormat="1" ht="19.5">
      <c r="A132" s="31"/>
      <c r="B132" s="32"/>
      <c r="C132" s="31"/>
      <c r="D132" s="175" t="s">
        <v>131</v>
      </c>
      <c r="E132" s="31"/>
      <c r="F132" s="176" t="s">
        <v>153</v>
      </c>
      <c r="G132" s="31"/>
      <c r="H132" s="31"/>
      <c r="I132" s="95"/>
      <c r="J132" s="31"/>
      <c r="K132" s="31"/>
      <c r="L132" s="32"/>
      <c r="M132" s="177"/>
      <c r="N132" s="178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131</v>
      </c>
      <c r="AU132" s="16" t="s">
        <v>88</v>
      </c>
    </row>
    <row r="133" spans="2:51" s="13" customFormat="1" ht="12">
      <c r="B133" s="183"/>
      <c r="D133" s="175" t="s">
        <v>165</v>
      </c>
      <c r="E133" s="184" t="s">
        <v>1</v>
      </c>
      <c r="F133" s="185" t="s">
        <v>166</v>
      </c>
      <c r="H133" s="186">
        <v>2.738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165</v>
      </c>
      <c r="AU133" s="184" t="s">
        <v>88</v>
      </c>
      <c r="AV133" s="13" t="s">
        <v>88</v>
      </c>
      <c r="AW133" s="13" t="s">
        <v>36</v>
      </c>
      <c r="AX133" s="13" t="s">
        <v>79</v>
      </c>
      <c r="AY133" s="184" t="s">
        <v>123</v>
      </c>
    </row>
    <row r="134" spans="2:51" s="13" customFormat="1" ht="12">
      <c r="B134" s="183"/>
      <c r="D134" s="175" t="s">
        <v>165</v>
      </c>
      <c r="E134" s="184" t="s">
        <v>1</v>
      </c>
      <c r="F134" s="185" t="s">
        <v>173</v>
      </c>
      <c r="H134" s="186">
        <v>1.173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165</v>
      </c>
      <c r="AU134" s="184" t="s">
        <v>88</v>
      </c>
      <c r="AV134" s="13" t="s">
        <v>88</v>
      </c>
      <c r="AW134" s="13" t="s">
        <v>36</v>
      </c>
      <c r="AX134" s="13" t="s">
        <v>79</v>
      </c>
      <c r="AY134" s="184" t="s">
        <v>123</v>
      </c>
    </row>
    <row r="135" spans="2:51" s="14" customFormat="1" ht="12">
      <c r="B135" s="191"/>
      <c r="D135" s="175" t="s">
        <v>165</v>
      </c>
      <c r="E135" s="192" t="s">
        <v>1</v>
      </c>
      <c r="F135" s="193" t="s">
        <v>168</v>
      </c>
      <c r="H135" s="194">
        <v>3.911</v>
      </c>
      <c r="I135" s="195"/>
      <c r="L135" s="191"/>
      <c r="M135" s="196"/>
      <c r="N135" s="197"/>
      <c r="O135" s="197"/>
      <c r="P135" s="197"/>
      <c r="Q135" s="197"/>
      <c r="R135" s="197"/>
      <c r="S135" s="197"/>
      <c r="T135" s="198"/>
      <c r="AT135" s="192" t="s">
        <v>165</v>
      </c>
      <c r="AU135" s="192" t="s">
        <v>88</v>
      </c>
      <c r="AV135" s="14" t="s">
        <v>125</v>
      </c>
      <c r="AW135" s="14" t="s">
        <v>36</v>
      </c>
      <c r="AX135" s="14" t="s">
        <v>84</v>
      </c>
      <c r="AY135" s="192" t="s">
        <v>123</v>
      </c>
    </row>
    <row r="136" spans="1:65" s="2" customFormat="1" ht="21.75" customHeight="1">
      <c r="A136" s="31"/>
      <c r="B136" s="160"/>
      <c r="C136" s="161" t="s">
        <v>125</v>
      </c>
      <c r="D136" s="161" t="s">
        <v>126</v>
      </c>
      <c r="E136" s="162" t="s">
        <v>177</v>
      </c>
      <c r="F136" s="163" t="s">
        <v>178</v>
      </c>
      <c r="G136" s="164" t="s">
        <v>163</v>
      </c>
      <c r="H136" s="165">
        <f>H140</f>
        <v>1.9554999999999998</v>
      </c>
      <c r="I136" s="166"/>
      <c r="J136" s="167">
        <f>ROUND(I136*H136,2)</f>
        <v>0</v>
      </c>
      <c r="K136" s="168"/>
      <c r="L136" s="32"/>
      <c r="M136" s="169" t="s">
        <v>1</v>
      </c>
      <c r="N136" s="170" t="s">
        <v>44</v>
      </c>
      <c r="O136" s="57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3" t="s">
        <v>146</v>
      </c>
      <c r="AT136" s="173" t="s">
        <v>126</v>
      </c>
      <c r="AU136" s="173" t="s">
        <v>88</v>
      </c>
      <c r="AY136" s="16" t="s">
        <v>123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84</v>
      </c>
      <c r="BK136" s="174">
        <f>ROUND(I136*H136,2)</f>
        <v>0</v>
      </c>
      <c r="BL136" s="16" t="s">
        <v>146</v>
      </c>
      <c r="BM136" s="173" t="s">
        <v>179</v>
      </c>
    </row>
    <row r="137" spans="1:47" s="2" customFormat="1" ht="12">
      <c r="A137" s="31"/>
      <c r="B137" s="32"/>
      <c r="C137" s="31"/>
      <c r="D137" s="175" t="s">
        <v>131</v>
      </c>
      <c r="E137" s="31"/>
      <c r="F137" s="176" t="s">
        <v>178</v>
      </c>
      <c r="G137" s="31"/>
      <c r="H137" s="31"/>
      <c r="I137" s="95"/>
      <c r="J137" s="31"/>
      <c r="K137" s="31"/>
      <c r="L137" s="32"/>
      <c r="M137" s="177"/>
      <c r="N137" s="178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131</v>
      </c>
      <c r="AU137" s="16" t="s">
        <v>88</v>
      </c>
    </row>
    <row r="138" spans="2:51" s="13" customFormat="1" ht="12">
      <c r="B138" s="183"/>
      <c r="D138" s="175" t="s">
        <v>165</v>
      </c>
      <c r="E138" s="184" t="s">
        <v>1</v>
      </c>
      <c r="F138" s="185" t="s">
        <v>180</v>
      </c>
      <c r="H138" s="186">
        <v>1.36885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84" t="s">
        <v>165</v>
      </c>
      <c r="AU138" s="184" t="s">
        <v>88</v>
      </c>
      <c r="AV138" s="13" t="s">
        <v>88</v>
      </c>
      <c r="AW138" s="13" t="s">
        <v>36</v>
      </c>
      <c r="AX138" s="13" t="s">
        <v>79</v>
      </c>
      <c r="AY138" s="184" t="s">
        <v>123</v>
      </c>
    </row>
    <row r="139" spans="2:51" s="13" customFormat="1" ht="12">
      <c r="B139" s="183"/>
      <c r="D139" s="175" t="s">
        <v>165</v>
      </c>
      <c r="E139" s="184" t="s">
        <v>1</v>
      </c>
      <c r="F139" s="185" t="s">
        <v>181</v>
      </c>
      <c r="H139" s="186">
        <v>0.58665</v>
      </c>
      <c r="I139" s="187"/>
      <c r="L139" s="183"/>
      <c r="M139" s="188"/>
      <c r="N139" s="189"/>
      <c r="O139" s="189"/>
      <c r="P139" s="189"/>
      <c r="Q139" s="189"/>
      <c r="R139" s="189"/>
      <c r="S139" s="189"/>
      <c r="T139" s="190"/>
      <c r="AT139" s="184" t="s">
        <v>165</v>
      </c>
      <c r="AU139" s="184" t="s">
        <v>88</v>
      </c>
      <c r="AV139" s="13" t="s">
        <v>88</v>
      </c>
      <c r="AW139" s="13" t="s">
        <v>36</v>
      </c>
      <c r="AX139" s="13" t="s">
        <v>79</v>
      </c>
      <c r="AY139" s="184" t="s">
        <v>123</v>
      </c>
    </row>
    <row r="140" spans="2:51" s="14" customFormat="1" ht="12">
      <c r="B140" s="191"/>
      <c r="D140" s="175" t="s">
        <v>165</v>
      </c>
      <c r="E140" s="192" t="s">
        <v>1</v>
      </c>
      <c r="F140" s="193" t="s">
        <v>168</v>
      </c>
      <c r="H140" s="194">
        <f>H138+H139</f>
        <v>1.9554999999999998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165</v>
      </c>
      <c r="AU140" s="192" t="s">
        <v>88</v>
      </c>
      <c r="AV140" s="14" t="s">
        <v>125</v>
      </c>
      <c r="AW140" s="14" t="s">
        <v>36</v>
      </c>
      <c r="AX140" s="14" t="s">
        <v>84</v>
      </c>
      <c r="AY140" s="192" t="s">
        <v>123</v>
      </c>
    </row>
    <row r="141" spans="1:65" s="2" customFormat="1" ht="21.75" customHeight="1">
      <c r="A141" s="31"/>
      <c r="B141" s="160"/>
      <c r="C141" s="161" t="s">
        <v>182</v>
      </c>
      <c r="D141" s="161" t="s">
        <v>126</v>
      </c>
      <c r="E141" s="162" t="s">
        <v>183</v>
      </c>
      <c r="F141" s="163" t="s">
        <v>184</v>
      </c>
      <c r="G141" s="164" t="s">
        <v>163</v>
      </c>
      <c r="H141" s="165">
        <f>H145</f>
        <v>1.9554999999999998</v>
      </c>
      <c r="I141" s="166"/>
      <c r="J141" s="167">
        <f>ROUND(I141*H141,2)</f>
        <v>0</v>
      </c>
      <c r="K141" s="168"/>
      <c r="L141" s="32"/>
      <c r="M141" s="169" t="s">
        <v>1</v>
      </c>
      <c r="N141" s="170" t="s">
        <v>44</v>
      </c>
      <c r="O141" s="57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3" t="s">
        <v>146</v>
      </c>
      <c r="AT141" s="173" t="s">
        <v>126</v>
      </c>
      <c r="AU141" s="173" t="s">
        <v>88</v>
      </c>
      <c r="AY141" s="16" t="s">
        <v>123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84</v>
      </c>
      <c r="BK141" s="174">
        <f>ROUND(I141*H141,2)</f>
        <v>0</v>
      </c>
      <c r="BL141" s="16" t="s">
        <v>146</v>
      </c>
      <c r="BM141" s="173" t="s">
        <v>185</v>
      </c>
    </row>
    <row r="142" spans="1:47" s="2" customFormat="1" ht="19.5">
      <c r="A142" s="31"/>
      <c r="B142" s="32"/>
      <c r="C142" s="31"/>
      <c r="D142" s="175" t="s">
        <v>131</v>
      </c>
      <c r="E142" s="31"/>
      <c r="F142" s="176" t="s">
        <v>186</v>
      </c>
      <c r="G142" s="31"/>
      <c r="H142" s="31"/>
      <c r="I142" s="95"/>
      <c r="J142" s="31"/>
      <c r="K142" s="31"/>
      <c r="L142" s="32"/>
      <c r="M142" s="177"/>
      <c r="N142" s="178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131</v>
      </c>
      <c r="AU142" s="16" t="s">
        <v>88</v>
      </c>
    </row>
    <row r="143" spans="2:51" s="13" customFormat="1" ht="12">
      <c r="B143" s="183"/>
      <c r="D143" s="175" t="s">
        <v>165</v>
      </c>
      <c r="E143" s="184" t="s">
        <v>1</v>
      </c>
      <c r="F143" s="185" t="s">
        <v>180</v>
      </c>
      <c r="H143" s="186">
        <v>1.36885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165</v>
      </c>
      <c r="AU143" s="184" t="s">
        <v>88</v>
      </c>
      <c r="AV143" s="13" t="s">
        <v>88</v>
      </c>
      <c r="AW143" s="13" t="s">
        <v>36</v>
      </c>
      <c r="AX143" s="13" t="s">
        <v>79</v>
      </c>
      <c r="AY143" s="184" t="s">
        <v>123</v>
      </c>
    </row>
    <row r="144" spans="2:51" s="13" customFormat="1" ht="12">
      <c r="B144" s="183"/>
      <c r="D144" s="175" t="s">
        <v>165</v>
      </c>
      <c r="E144" s="184" t="s">
        <v>1</v>
      </c>
      <c r="F144" s="185" t="s">
        <v>181</v>
      </c>
      <c r="H144" s="186">
        <v>0.58665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165</v>
      </c>
      <c r="AU144" s="184" t="s">
        <v>88</v>
      </c>
      <c r="AV144" s="13" t="s">
        <v>88</v>
      </c>
      <c r="AW144" s="13" t="s">
        <v>36</v>
      </c>
      <c r="AX144" s="13" t="s">
        <v>79</v>
      </c>
      <c r="AY144" s="184" t="s">
        <v>123</v>
      </c>
    </row>
    <row r="145" spans="2:51" s="14" customFormat="1" ht="12">
      <c r="B145" s="191"/>
      <c r="D145" s="175" t="s">
        <v>165</v>
      </c>
      <c r="E145" s="192" t="s">
        <v>1</v>
      </c>
      <c r="F145" s="193" t="s">
        <v>168</v>
      </c>
      <c r="H145" s="194">
        <f>H143+H144</f>
        <v>1.9554999999999998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2" t="s">
        <v>165</v>
      </c>
      <c r="AU145" s="192" t="s">
        <v>88</v>
      </c>
      <c r="AV145" s="14" t="s">
        <v>125</v>
      </c>
      <c r="AW145" s="14" t="s">
        <v>36</v>
      </c>
      <c r="AX145" s="14" t="s">
        <v>84</v>
      </c>
      <c r="AY145" s="192" t="s">
        <v>123</v>
      </c>
    </row>
    <row r="146" spans="1:65" s="2" customFormat="1" ht="33" customHeight="1">
      <c r="A146" s="31"/>
      <c r="B146" s="160"/>
      <c r="C146" s="161" t="s">
        <v>149</v>
      </c>
      <c r="D146" s="161" t="s">
        <v>126</v>
      </c>
      <c r="E146" s="162" t="s">
        <v>187</v>
      </c>
      <c r="F146" s="163" t="s">
        <v>188</v>
      </c>
      <c r="G146" s="164" t="s">
        <v>163</v>
      </c>
      <c r="H146" s="165">
        <f>H150</f>
        <v>1.9554999999999998</v>
      </c>
      <c r="I146" s="166"/>
      <c r="J146" s="167">
        <f>ROUND(I146*H146,2)</f>
        <v>0</v>
      </c>
      <c r="K146" s="168"/>
      <c r="L146" s="32"/>
      <c r="M146" s="169" t="s">
        <v>1</v>
      </c>
      <c r="N146" s="170" t="s">
        <v>44</v>
      </c>
      <c r="O146" s="57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3" t="s">
        <v>146</v>
      </c>
      <c r="AT146" s="173" t="s">
        <v>126</v>
      </c>
      <c r="AU146" s="173" t="s">
        <v>88</v>
      </c>
      <c r="AY146" s="16" t="s">
        <v>123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6" t="s">
        <v>84</v>
      </c>
      <c r="BK146" s="174">
        <f>ROUND(I146*H146,2)</f>
        <v>0</v>
      </c>
      <c r="BL146" s="16" t="s">
        <v>146</v>
      </c>
      <c r="BM146" s="173" t="s">
        <v>189</v>
      </c>
    </row>
    <row r="147" spans="1:47" s="2" customFormat="1" ht="19.5">
      <c r="A147" s="31"/>
      <c r="B147" s="32"/>
      <c r="C147" s="31"/>
      <c r="D147" s="175" t="s">
        <v>131</v>
      </c>
      <c r="E147" s="31"/>
      <c r="F147" s="176" t="s">
        <v>153</v>
      </c>
      <c r="G147" s="31"/>
      <c r="H147" s="31"/>
      <c r="I147" s="95"/>
      <c r="J147" s="31"/>
      <c r="K147" s="31"/>
      <c r="L147" s="32"/>
      <c r="M147" s="177"/>
      <c r="N147" s="178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131</v>
      </c>
      <c r="AU147" s="16" t="s">
        <v>88</v>
      </c>
    </row>
    <row r="148" spans="2:51" s="13" customFormat="1" ht="12">
      <c r="B148" s="183"/>
      <c r="D148" s="175" t="s">
        <v>165</v>
      </c>
      <c r="E148" s="184" t="s">
        <v>1</v>
      </c>
      <c r="F148" s="185" t="s">
        <v>180</v>
      </c>
      <c r="H148" s="186">
        <v>1.36885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165</v>
      </c>
      <c r="AU148" s="184" t="s">
        <v>88</v>
      </c>
      <c r="AV148" s="13" t="s">
        <v>88</v>
      </c>
      <c r="AW148" s="13" t="s">
        <v>36</v>
      </c>
      <c r="AX148" s="13" t="s">
        <v>79</v>
      </c>
      <c r="AY148" s="184" t="s">
        <v>123</v>
      </c>
    </row>
    <row r="149" spans="2:51" s="13" customFormat="1" ht="12">
      <c r="B149" s="183"/>
      <c r="D149" s="175" t="s">
        <v>165</v>
      </c>
      <c r="E149" s="184" t="s">
        <v>1</v>
      </c>
      <c r="F149" s="185" t="s">
        <v>181</v>
      </c>
      <c r="H149" s="186">
        <v>0.58665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165</v>
      </c>
      <c r="AU149" s="184" t="s">
        <v>88</v>
      </c>
      <c r="AV149" s="13" t="s">
        <v>88</v>
      </c>
      <c r="AW149" s="13" t="s">
        <v>36</v>
      </c>
      <c r="AX149" s="13" t="s">
        <v>79</v>
      </c>
      <c r="AY149" s="184" t="s">
        <v>123</v>
      </c>
    </row>
    <row r="150" spans="2:51" s="14" customFormat="1" ht="12">
      <c r="B150" s="191"/>
      <c r="D150" s="175" t="s">
        <v>165</v>
      </c>
      <c r="E150" s="192" t="s">
        <v>1</v>
      </c>
      <c r="F150" s="193" t="s">
        <v>168</v>
      </c>
      <c r="H150" s="194">
        <f>H148+H149</f>
        <v>1.9554999999999998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165</v>
      </c>
      <c r="AU150" s="192" t="s">
        <v>88</v>
      </c>
      <c r="AV150" s="14" t="s">
        <v>125</v>
      </c>
      <c r="AW150" s="14" t="s">
        <v>36</v>
      </c>
      <c r="AX150" s="14" t="s">
        <v>84</v>
      </c>
      <c r="AY150" s="192" t="s">
        <v>123</v>
      </c>
    </row>
    <row r="151" spans="1:65" s="2" customFormat="1" ht="21.75" customHeight="1">
      <c r="A151" s="31"/>
      <c r="B151" s="160"/>
      <c r="C151" s="161" t="s">
        <v>142</v>
      </c>
      <c r="D151" s="161" t="s">
        <v>126</v>
      </c>
      <c r="E151" s="162" t="s">
        <v>190</v>
      </c>
      <c r="F151" s="163" t="s">
        <v>191</v>
      </c>
      <c r="G151" s="164" t="s">
        <v>163</v>
      </c>
      <c r="H151" s="165">
        <f>H155</f>
        <v>1.9554999999999998</v>
      </c>
      <c r="I151" s="166"/>
      <c r="J151" s="167">
        <f>ROUND(I151*H151,2)</f>
        <v>0</v>
      </c>
      <c r="K151" s="168"/>
      <c r="L151" s="32"/>
      <c r="M151" s="169" t="s">
        <v>1</v>
      </c>
      <c r="N151" s="170" t="s">
        <v>44</v>
      </c>
      <c r="O151" s="57"/>
      <c r="P151" s="171">
        <f>O151*H151</f>
        <v>0</v>
      </c>
      <c r="Q151" s="171">
        <v>0</v>
      </c>
      <c r="R151" s="171">
        <f>Q151*H151</f>
        <v>0</v>
      </c>
      <c r="S151" s="171">
        <v>0</v>
      </c>
      <c r="T151" s="172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3" t="s">
        <v>146</v>
      </c>
      <c r="AT151" s="173" t="s">
        <v>126</v>
      </c>
      <c r="AU151" s="173" t="s">
        <v>88</v>
      </c>
      <c r="AY151" s="16" t="s">
        <v>123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6" t="s">
        <v>84</v>
      </c>
      <c r="BK151" s="174">
        <f>ROUND(I151*H151,2)</f>
        <v>0</v>
      </c>
      <c r="BL151" s="16" t="s">
        <v>146</v>
      </c>
      <c r="BM151" s="173" t="s">
        <v>192</v>
      </c>
    </row>
    <row r="152" spans="1:47" s="2" customFormat="1" ht="19.5">
      <c r="A152" s="31"/>
      <c r="B152" s="32"/>
      <c r="C152" s="31"/>
      <c r="D152" s="175" t="s">
        <v>131</v>
      </c>
      <c r="E152" s="31"/>
      <c r="F152" s="176" t="s">
        <v>191</v>
      </c>
      <c r="G152" s="31"/>
      <c r="H152" s="31"/>
      <c r="I152" s="95"/>
      <c r="J152" s="31"/>
      <c r="K152" s="31"/>
      <c r="L152" s="32"/>
      <c r="M152" s="177"/>
      <c r="N152" s="178"/>
      <c r="O152" s="57"/>
      <c r="P152" s="57"/>
      <c r="Q152" s="57"/>
      <c r="R152" s="57"/>
      <c r="S152" s="57"/>
      <c r="T152" s="58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131</v>
      </c>
      <c r="AU152" s="16" t="s">
        <v>88</v>
      </c>
    </row>
    <row r="153" spans="2:51" s="13" customFormat="1" ht="12">
      <c r="B153" s="183"/>
      <c r="D153" s="175" t="s">
        <v>165</v>
      </c>
      <c r="E153" s="184" t="s">
        <v>1</v>
      </c>
      <c r="F153" s="185" t="s">
        <v>180</v>
      </c>
      <c r="H153" s="186">
        <v>1.36885</v>
      </c>
      <c r="I153" s="187"/>
      <c r="L153" s="183"/>
      <c r="M153" s="188"/>
      <c r="N153" s="189"/>
      <c r="O153" s="189"/>
      <c r="P153" s="189"/>
      <c r="Q153" s="189"/>
      <c r="R153" s="189"/>
      <c r="S153" s="189"/>
      <c r="T153" s="190"/>
      <c r="AT153" s="184" t="s">
        <v>165</v>
      </c>
      <c r="AU153" s="184" t="s">
        <v>88</v>
      </c>
      <c r="AV153" s="13" t="s">
        <v>88</v>
      </c>
      <c r="AW153" s="13" t="s">
        <v>36</v>
      </c>
      <c r="AX153" s="13" t="s">
        <v>79</v>
      </c>
      <c r="AY153" s="184" t="s">
        <v>123</v>
      </c>
    </row>
    <row r="154" spans="2:51" s="13" customFormat="1" ht="12">
      <c r="B154" s="183"/>
      <c r="D154" s="175" t="s">
        <v>165</v>
      </c>
      <c r="E154" s="184" t="s">
        <v>1</v>
      </c>
      <c r="F154" s="185" t="s">
        <v>181</v>
      </c>
      <c r="H154" s="186">
        <v>0.58665</v>
      </c>
      <c r="I154" s="187"/>
      <c r="L154" s="183"/>
      <c r="M154" s="188"/>
      <c r="N154" s="189"/>
      <c r="O154" s="189"/>
      <c r="P154" s="189"/>
      <c r="Q154" s="189"/>
      <c r="R154" s="189"/>
      <c r="S154" s="189"/>
      <c r="T154" s="190"/>
      <c r="AT154" s="184" t="s">
        <v>165</v>
      </c>
      <c r="AU154" s="184" t="s">
        <v>88</v>
      </c>
      <c r="AV154" s="13" t="s">
        <v>88</v>
      </c>
      <c r="AW154" s="13" t="s">
        <v>36</v>
      </c>
      <c r="AX154" s="13" t="s">
        <v>79</v>
      </c>
      <c r="AY154" s="184" t="s">
        <v>123</v>
      </c>
    </row>
    <row r="155" spans="2:51" s="14" customFormat="1" ht="12">
      <c r="B155" s="191"/>
      <c r="D155" s="175" t="s">
        <v>165</v>
      </c>
      <c r="E155" s="192" t="s">
        <v>1</v>
      </c>
      <c r="F155" s="193" t="s">
        <v>168</v>
      </c>
      <c r="H155" s="194">
        <f>H153+H154</f>
        <v>1.9554999999999998</v>
      </c>
      <c r="I155" s="195"/>
      <c r="L155" s="191"/>
      <c r="M155" s="196"/>
      <c r="N155" s="197"/>
      <c r="O155" s="197"/>
      <c r="P155" s="197"/>
      <c r="Q155" s="197"/>
      <c r="R155" s="197"/>
      <c r="S155" s="197"/>
      <c r="T155" s="198"/>
      <c r="AT155" s="192" t="s">
        <v>165</v>
      </c>
      <c r="AU155" s="192" t="s">
        <v>88</v>
      </c>
      <c r="AV155" s="14" t="s">
        <v>125</v>
      </c>
      <c r="AW155" s="14" t="s">
        <v>36</v>
      </c>
      <c r="AX155" s="14" t="s">
        <v>84</v>
      </c>
      <c r="AY155" s="192" t="s">
        <v>123</v>
      </c>
    </row>
    <row r="156" spans="1:65" s="2" customFormat="1" ht="21.75" customHeight="1">
      <c r="A156" s="31"/>
      <c r="B156" s="160"/>
      <c r="C156" s="161" t="s">
        <v>193</v>
      </c>
      <c r="D156" s="161" t="s">
        <v>126</v>
      </c>
      <c r="E156" s="162" t="s">
        <v>194</v>
      </c>
      <c r="F156" s="163" t="s">
        <v>184</v>
      </c>
      <c r="G156" s="164" t="s">
        <v>163</v>
      </c>
      <c r="H156" s="165">
        <f>H160</f>
        <v>1.9554999999999998</v>
      </c>
      <c r="I156" s="166"/>
      <c r="J156" s="167">
        <f>ROUND(I156*H156,2)</f>
        <v>0</v>
      </c>
      <c r="K156" s="168"/>
      <c r="L156" s="32"/>
      <c r="M156" s="169" t="s">
        <v>1</v>
      </c>
      <c r="N156" s="170" t="s">
        <v>44</v>
      </c>
      <c r="O156" s="57"/>
      <c r="P156" s="171">
        <f>O156*H156</f>
        <v>0</v>
      </c>
      <c r="Q156" s="171">
        <v>0</v>
      </c>
      <c r="R156" s="171">
        <f>Q156*H156</f>
        <v>0</v>
      </c>
      <c r="S156" s="171">
        <v>0</v>
      </c>
      <c r="T156" s="17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3" t="s">
        <v>146</v>
      </c>
      <c r="AT156" s="173" t="s">
        <v>126</v>
      </c>
      <c r="AU156" s="173" t="s">
        <v>88</v>
      </c>
      <c r="AY156" s="16" t="s">
        <v>123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6" t="s">
        <v>84</v>
      </c>
      <c r="BK156" s="174">
        <f>ROUND(I156*H156,2)</f>
        <v>0</v>
      </c>
      <c r="BL156" s="16" t="s">
        <v>146</v>
      </c>
      <c r="BM156" s="173" t="s">
        <v>195</v>
      </c>
    </row>
    <row r="157" spans="1:47" s="2" customFormat="1" ht="19.5">
      <c r="A157" s="31"/>
      <c r="B157" s="32"/>
      <c r="C157" s="31"/>
      <c r="D157" s="175" t="s">
        <v>131</v>
      </c>
      <c r="E157" s="31"/>
      <c r="F157" s="176" t="s">
        <v>186</v>
      </c>
      <c r="G157" s="31"/>
      <c r="H157" s="31"/>
      <c r="I157" s="95"/>
      <c r="J157" s="31"/>
      <c r="K157" s="31"/>
      <c r="L157" s="32"/>
      <c r="M157" s="177"/>
      <c r="N157" s="178"/>
      <c r="O157" s="57"/>
      <c r="P157" s="57"/>
      <c r="Q157" s="57"/>
      <c r="R157" s="57"/>
      <c r="S157" s="57"/>
      <c r="T157" s="58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131</v>
      </c>
      <c r="AU157" s="16" t="s">
        <v>88</v>
      </c>
    </row>
    <row r="158" spans="2:51" s="13" customFormat="1" ht="12">
      <c r="B158" s="183"/>
      <c r="D158" s="175" t="s">
        <v>165</v>
      </c>
      <c r="E158" s="184" t="s">
        <v>1</v>
      </c>
      <c r="F158" s="185" t="s">
        <v>180</v>
      </c>
      <c r="H158" s="186">
        <v>1.36885</v>
      </c>
      <c r="I158" s="187"/>
      <c r="L158" s="183"/>
      <c r="M158" s="188"/>
      <c r="N158" s="189"/>
      <c r="O158" s="189"/>
      <c r="P158" s="189"/>
      <c r="Q158" s="189"/>
      <c r="R158" s="189"/>
      <c r="S158" s="189"/>
      <c r="T158" s="190"/>
      <c r="AT158" s="184" t="s">
        <v>165</v>
      </c>
      <c r="AU158" s="184" t="s">
        <v>88</v>
      </c>
      <c r="AV158" s="13" t="s">
        <v>88</v>
      </c>
      <c r="AW158" s="13" t="s">
        <v>36</v>
      </c>
      <c r="AX158" s="13" t="s">
        <v>79</v>
      </c>
      <c r="AY158" s="184" t="s">
        <v>123</v>
      </c>
    </row>
    <row r="159" spans="2:51" s="13" customFormat="1" ht="12">
      <c r="B159" s="183"/>
      <c r="D159" s="175" t="s">
        <v>165</v>
      </c>
      <c r="E159" s="184" t="s">
        <v>1</v>
      </c>
      <c r="F159" s="185" t="s">
        <v>181</v>
      </c>
      <c r="H159" s="186">
        <v>0.58665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165</v>
      </c>
      <c r="AU159" s="184" t="s">
        <v>88</v>
      </c>
      <c r="AV159" s="13" t="s">
        <v>88</v>
      </c>
      <c r="AW159" s="13" t="s">
        <v>36</v>
      </c>
      <c r="AX159" s="13" t="s">
        <v>79</v>
      </c>
      <c r="AY159" s="184" t="s">
        <v>123</v>
      </c>
    </row>
    <row r="160" spans="2:51" s="14" customFormat="1" ht="12">
      <c r="B160" s="191"/>
      <c r="D160" s="175" t="s">
        <v>165</v>
      </c>
      <c r="E160" s="192" t="s">
        <v>1</v>
      </c>
      <c r="F160" s="193" t="s">
        <v>168</v>
      </c>
      <c r="H160" s="194">
        <f>H158+H159</f>
        <v>1.9554999999999998</v>
      </c>
      <c r="I160" s="195"/>
      <c r="L160" s="191"/>
      <c r="M160" s="196"/>
      <c r="N160" s="197"/>
      <c r="O160" s="197"/>
      <c r="P160" s="197"/>
      <c r="Q160" s="197"/>
      <c r="R160" s="197"/>
      <c r="S160" s="197"/>
      <c r="T160" s="198"/>
      <c r="AT160" s="192" t="s">
        <v>165</v>
      </c>
      <c r="AU160" s="192" t="s">
        <v>88</v>
      </c>
      <c r="AV160" s="14" t="s">
        <v>125</v>
      </c>
      <c r="AW160" s="14" t="s">
        <v>36</v>
      </c>
      <c r="AX160" s="14" t="s">
        <v>84</v>
      </c>
      <c r="AY160" s="192" t="s">
        <v>123</v>
      </c>
    </row>
    <row r="161" spans="1:65" s="2" customFormat="1" ht="33" customHeight="1">
      <c r="A161" s="31"/>
      <c r="B161" s="160"/>
      <c r="C161" s="161" t="s">
        <v>196</v>
      </c>
      <c r="D161" s="161" t="s">
        <v>126</v>
      </c>
      <c r="E161" s="162" t="s">
        <v>197</v>
      </c>
      <c r="F161" s="163" t="s">
        <v>188</v>
      </c>
      <c r="G161" s="164" t="s">
        <v>163</v>
      </c>
      <c r="H161" s="165">
        <f>H165</f>
        <v>1.9554999999999998</v>
      </c>
      <c r="I161" s="166"/>
      <c r="J161" s="167">
        <f>ROUND(I161*H161,2)</f>
        <v>0</v>
      </c>
      <c r="K161" s="168"/>
      <c r="L161" s="32"/>
      <c r="M161" s="169" t="s">
        <v>1</v>
      </c>
      <c r="N161" s="170" t="s">
        <v>44</v>
      </c>
      <c r="O161" s="57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3" t="s">
        <v>146</v>
      </c>
      <c r="AT161" s="173" t="s">
        <v>126</v>
      </c>
      <c r="AU161" s="173" t="s">
        <v>88</v>
      </c>
      <c r="AY161" s="16" t="s">
        <v>123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6" t="s">
        <v>84</v>
      </c>
      <c r="BK161" s="174">
        <f>ROUND(I161*H161,2)</f>
        <v>0</v>
      </c>
      <c r="BL161" s="16" t="s">
        <v>146</v>
      </c>
      <c r="BM161" s="173" t="s">
        <v>198</v>
      </c>
    </row>
    <row r="162" spans="1:47" s="2" customFormat="1" ht="19.5">
      <c r="A162" s="31"/>
      <c r="B162" s="32"/>
      <c r="C162" s="31"/>
      <c r="D162" s="175" t="s">
        <v>131</v>
      </c>
      <c r="E162" s="31"/>
      <c r="F162" s="176" t="s">
        <v>153</v>
      </c>
      <c r="G162" s="31"/>
      <c r="H162" s="31"/>
      <c r="I162" s="95"/>
      <c r="J162" s="31"/>
      <c r="K162" s="31"/>
      <c r="L162" s="32"/>
      <c r="M162" s="177"/>
      <c r="N162" s="178"/>
      <c r="O162" s="57"/>
      <c r="P162" s="57"/>
      <c r="Q162" s="57"/>
      <c r="R162" s="57"/>
      <c r="S162" s="57"/>
      <c r="T162" s="58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131</v>
      </c>
      <c r="AU162" s="16" t="s">
        <v>88</v>
      </c>
    </row>
    <row r="163" spans="2:51" s="13" customFormat="1" ht="12">
      <c r="B163" s="183"/>
      <c r="D163" s="175" t="s">
        <v>165</v>
      </c>
      <c r="E163" s="184" t="s">
        <v>1</v>
      </c>
      <c r="F163" s="185" t="s">
        <v>180</v>
      </c>
      <c r="H163" s="186">
        <v>1.36885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165</v>
      </c>
      <c r="AU163" s="184" t="s">
        <v>88</v>
      </c>
      <c r="AV163" s="13" t="s">
        <v>88</v>
      </c>
      <c r="AW163" s="13" t="s">
        <v>36</v>
      </c>
      <c r="AX163" s="13" t="s">
        <v>79</v>
      </c>
      <c r="AY163" s="184" t="s">
        <v>123</v>
      </c>
    </row>
    <row r="164" spans="2:51" s="13" customFormat="1" ht="12">
      <c r="B164" s="183"/>
      <c r="D164" s="175" t="s">
        <v>165</v>
      </c>
      <c r="E164" s="184" t="s">
        <v>1</v>
      </c>
      <c r="F164" s="185" t="s">
        <v>181</v>
      </c>
      <c r="H164" s="186">
        <v>0.58665</v>
      </c>
      <c r="I164" s="187"/>
      <c r="L164" s="183"/>
      <c r="M164" s="188"/>
      <c r="N164" s="189"/>
      <c r="O164" s="189"/>
      <c r="P164" s="189"/>
      <c r="Q164" s="189"/>
      <c r="R164" s="189"/>
      <c r="S164" s="189"/>
      <c r="T164" s="190"/>
      <c r="AT164" s="184" t="s">
        <v>165</v>
      </c>
      <c r="AU164" s="184" t="s">
        <v>88</v>
      </c>
      <c r="AV164" s="13" t="s">
        <v>88</v>
      </c>
      <c r="AW164" s="13" t="s">
        <v>36</v>
      </c>
      <c r="AX164" s="13" t="s">
        <v>79</v>
      </c>
      <c r="AY164" s="184" t="s">
        <v>123</v>
      </c>
    </row>
    <row r="165" spans="2:51" s="14" customFormat="1" ht="12">
      <c r="B165" s="191"/>
      <c r="D165" s="175" t="s">
        <v>165</v>
      </c>
      <c r="E165" s="192" t="s">
        <v>1</v>
      </c>
      <c r="F165" s="193" t="s">
        <v>168</v>
      </c>
      <c r="H165" s="194">
        <f>H163+H164</f>
        <v>1.9554999999999998</v>
      </c>
      <c r="I165" s="195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2" t="s">
        <v>165</v>
      </c>
      <c r="AU165" s="192" t="s">
        <v>88</v>
      </c>
      <c r="AV165" s="14" t="s">
        <v>125</v>
      </c>
      <c r="AW165" s="14" t="s">
        <v>36</v>
      </c>
      <c r="AX165" s="14" t="s">
        <v>84</v>
      </c>
      <c r="AY165" s="192" t="s">
        <v>123</v>
      </c>
    </row>
    <row r="166" spans="1:65" s="2" customFormat="1" ht="21.75" customHeight="1">
      <c r="A166" s="31"/>
      <c r="B166" s="160"/>
      <c r="C166" s="161" t="s">
        <v>199</v>
      </c>
      <c r="D166" s="161" t="s">
        <v>126</v>
      </c>
      <c r="E166" s="162" t="s">
        <v>200</v>
      </c>
      <c r="F166" s="163" t="s">
        <v>201</v>
      </c>
      <c r="G166" s="164" t="s">
        <v>163</v>
      </c>
      <c r="H166" s="165">
        <v>2.738</v>
      </c>
      <c r="I166" s="166"/>
      <c r="J166" s="167">
        <f>ROUND(I166*H166,2)</f>
        <v>0</v>
      </c>
      <c r="K166" s="168"/>
      <c r="L166" s="32"/>
      <c r="M166" s="169" t="s">
        <v>1</v>
      </c>
      <c r="N166" s="170" t="s">
        <v>44</v>
      </c>
      <c r="O166" s="57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3" t="s">
        <v>146</v>
      </c>
      <c r="AT166" s="173" t="s">
        <v>126</v>
      </c>
      <c r="AU166" s="173" t="s">
        <v>88</v>
      </c>
      <c r="AY166" s="16" t="s">
        <v>123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6" t="s">
        <v>84</v>
      </c>
      <c r="BK166" s="174">
        <f>ROUND(I166*H166,2)</f>
        <v>0</v>
      </c>
      <c r="BL166" s="16" t="s">
        <v>146</v>
      </c>
      <c r="BM166" s="173" t="s">
        <v>202</v>
      </c>
    </row>
    <row r="167" spans="1:47" s="2" customFormat="1" ht="12">
      <c r="A167" s="31"/>
      <c r="B167" s="32"/>
      <c r="C167" s="31"/>
      <c r="D167" s="175" t="s">
        <v>131</v>
      </c>
      <c r="E167" s="31"/>
      <c r="F167" s="176" t="s">
        <v>203</v>
      </c>
      <c r="G167" s="31"/>
      <c r="H167" s="31"/>
      <c r="I167" s="95"/>
      <c r="J167" s="31"/>
      <c r="K167" s="31"/>
      <c r="L167" s="32"/>
      <c r="M167" s="177"/>
      <c r="N167" s="178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131</v>
      </c>
      <c r="AU167" s="16" t="s">
        <v>88</v>
      </c>
    </row>
    <row r="168" spans="2:51" s="13" customFormat="1" ht="12">
      <c r="B168" s="183"/>
      <c r="D168" s="175" t="s">
        <v>165</v>
      </c>
      <c r="E168" s="184" t="s">
        <v>1</v>
      </c>
      <c r="F168" s="185" t="s">
        <v>204</v>
      </c>
      <c r="H168" s="186">
        <v>2.738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165</v>
      </c>
      <c r="AU168" s="184" t="s">
        <v>88</v>
      </c>
      <c r="AV168" s="13" t="s">
        <v>88</v>
      </c>
      <c r="AW168" s="13" t="s">
        <v>36</v>
      </c>
      <c r="AX168" s="13" t="s">
        <v>84</v>
      </c>
      <c r="AY168" s="184" t="s">
        <v>123</v>
      </c>
    </row>
    <row r="169" spans="1:65" s="2" customFormat="1" ht="33" customHeight="1">
      <c r="A169" s="31"/>
      <c r="B169" s="160"/>
      <c r="C169" s="161" t="s">
        <v>205</v>
      </c>
      <c r="D169" s="161" t="s">
        <v>126</v>
      </c>
      <c r="E169" s="162" t="s">
        <v>206</v>
      </c>
      <c r="F169" s="163" t="s">
        <v>175</v>
      </c>
      <c r="G169" s="164" t="s">
        <v>163</v>
      </c>
      <c r="H169" s="165">
        <v>2.738</v>
      </c>
      <c r="I169" s="166"/>
      <c r="J169" s="167">
        <f>ROUND(I169*H169,2)</f>
        <v>0</v>
      </c>
      <c r="K169" s="168"/>
      <c r="L169" s="32"/>
      <c r="M169" s="169" t="s">
        <v>1</v>
      </c>
      <c r="N169" s="170" t="s">
        <v>44</v>
      </c>
      <c r="O169" s="57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3" t="s">
        <v>146</v>
      </c>
      <c r="AT169" s="173" t="s">
        <v>126</v>
      </c>
      <c r="AU169" s="173" t="s">
        <v>88</v>
      </c>
      <c r="AY169" s="16" t="s">
        <v>123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6" t="s">
        <v>84</v>
      </c>
      <c r="BK169" s="174">
        <f>ROUND(I169*H169,2)</f>
        <v>0</v>
      </c>
      <c r="BL169" s="16" t="s">
        <v>146</v>
      </c>
      <c r="BM169" s="173" t="s">
        <v>207</v>
      </c>
    </row>
    <row r="170" spans="1:47" s="2" customFormat="1" ht="19.5">
      <c r="A170" s="31"/>
      <c r="B170" s="32"/>
      <c r="C170" s="31"/>
      <c r="D170" s="175" t="s">
        <v>131</v>
      </c>
      <c r="E170" s="31"/>
      <c r="F170" s="176" t="s">
        <v>153</v>
      </c>
      <c r="G170" s="31"/>
      <c r="H170" s="31"/>
      <c r="I170" s="95"/>
      <c r="J170" s="31"/>
      <c r="K170" s="31"/>
      <c r="L170" s="32"/>
      <c r="M170" s="177"/>
      <c r="N170" s="178"/>
      <c r="O170" s="57"/>
      <c r="P170" s="57"/>
      <c r="Q170" s="57"/>
      <c r="R170" s="57"/>
      <c r="S170" s="57"/>
      <c r="T170" s="58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131</v>
      </c>
      <c r="AU170" s="16" t="s">
        <v>88</v>
      </c>
    </row>
    <row r="171" spans="2:51" s="13" customFormat="1" ht="12">
      <c r="B171" s="183"/>
      <c r="D171" s="175" t="s">
        <v>165</v>
      </c>
      <c r="E171" s="184" t="s">
        <v>1</v>
      </c>
      <c r="F171" s="185" t="s">
        <v>208</v>
      </c>
      <c r="H171" s="186">
        <v>2.738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165</v>
      </c>
      <c r="AU171" s="184" t="s">
        <v>88</v>
      </c>
      <c r="AV171" s="13" t="s">
        <v>88</v>
      </c>
      <c r="AW171" s="13" t="s">
        <v>36</v>
      </c>
      <c r="AX171" s="13" t="s">
        <v>84</v>
      </c>
      <c r="AY171" s="184" t="s">
        <v>123</v>
      </c>
    </row>
    <row r="172" spans="1:65" s="2" customFormat="1" ht="21.75" customHeight="1">
      <c r="A172" s="31"/>
      <c r="B172" s="160"/>
      <c r="C172" s="161" t="s">
        <v>209</v>
      </c>
      <c r="D172" s="161" t="s">
        <v>126</v>
      </c>
      <c r="E172" s="162" t="s">
        <v>210</v>
      </c>
      <c r="F172" s="163" t="s">
        <v>211</v>
      </c>
      <c r="G172" s="164" t="s">
        <v>163</v>
      </c>
      <c r="H172" s="165">
        <v>2.738</v>
      </c>
      <c r="I172" s="166"/>
      <c r="J172" s="167">
        <f>ROUND(I172*H172,2)</f>
        <v>0</v>
      </c>
      <c r="K172" s="168"/>
      <c r="L172" s="32"/>
      <c r="M172" s="169" t="s">
        <v>1</v>
      </c>
      <c r="N172" s="170" t="s">
        <v>44</v>
      </c>
      <c r="O172" s="57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3" t="s">
        <v>146</v>
      </c>
      <c r="AT172" s="173" t="s">
        <v>126</v>
      </c>
      <c r="AU172" s="173" t="s">
        <v>88</v>
      </c>
      <c r="AY172" s="16" t="s">
        <v>123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6" t="s">
        <v>84</v>
      </c>
      <c r="BK172" s="174">
        <f>ROUND(I172*H172,2)</f>
        <v>0</v>
      </c>
      <c r="BL172" s="16" t="s">
        <v>146</v>
      </c>
      <c r="BM172" s="173" t="s">
        <v>212</v>
      </c>
    </row>
    <row r="173" spans="1:47" s="2" customFormat="1" ht="12">
      <c r="A173" s="31"/>
      <c r="B173" s="32"/>
      <c r="C173" s="31"/>
      <c r="D173" s="175" t="s">
        <v>131</v>
      </c>
      <c r="E173" s="31"/>
      <c r="F173" s="176" t="s">
        <v>213</v>
      </c>
      <c r="G173" s="31"/>
      <c r="H173" s="31"/>
      <c r="I173" s="95"/>
      <c r="J173" s="31"/>
      <c r="K173" s="31"/>
      <c r="L173" s="32"/>
      <c r="M173" s="177"/>
      <c r="N173" s="178"/>
      <c r="O173" s="57"/>
      <c r="P173" s="57"/>
      <c r="Q173" s="57"/>
      <c r="R173" s="57"/>
      <c r="S173" s="57"/>
      <c r="T173" s="58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131</v>
      </c>
      <c r="AU173" s="16" t="s">
        <v>88</v>
      </c>
    </row>
    <row r="174" spans="2:51" s="13" customFormat="1" ht="12">
      <c r="B174" s="183"/>
      <c r="D174" s="175" t="s">
        <v>165</v>
      </c>
      <c r="E174" s="184" t="s">
        <v>1</v>
      </c>
      <c r="F174" s="185" t="s">
        <v>204</v>
      </c>
      <c r="H174" s="186">
        <v>2.738</v>
      </c>
      <c r="I174" s="187"/>
      <c r="L174" s="183"/>
      <c r="M174" s="188"/>
      <c r="N174" s="189"/>
      <c r="O174" s="189"/>
      <c r="P174" s="189"/>
      <c r="Q174" s="189"/>
      <c r="R174" s="189"/>
      <c r="S174" s="189"/>
      <c r="T174" s="190"/>
      <c r="AT174" s="184" t="s">
        <v>165</v>
      </c>
      <c r="AU174" s="184" t="s">
        <v>88</v>
      </c>
      <c r="AV174" s="13" t="s">
        <v>88</v>
      </c>
      <c r="AW174" s="13" t="s">
        <v>36</v>
      </c>
      <c r="AX174" s="13" t="s">
        <v>84</v>
      </c>
      <c r="AY174" s="184" t="s">
        <v>123</v>
      </c>
    </row>
    <row r="175" spans="1:65" s="2" customFormat="1" ht="33" customHeight="1">
      <c r="A175" s="31"/>
      <c r="B175" s="160"/>
      <c r="C175" s="161" t="s">
        <v>7</v>
      </c>
      <c r="D175" s="161" t="s">
        <v>126</v>
      </c>
      <c r="E175" s="162" t="s">
        <v>206</v>
      </c>
      <c r="F175" s="163" t="s">
        <v>175</v>
      </c>
      <c r="G175" s="164" t="s">
        <v>163</v>
      </c>
      <c r="H175" s="165">
        <v>2.738</v>
      </c>
      <c r="I175" s="166"/>
      <c r="J175" s="167">
        <f>ROUND(I175*H175,2)</f>
        <v>0</v>
      </c>
      <c r="K175" s="168"/>
      <c r="L175" s="32"/>
      <c r="M175" s="169" t="s">
        <v>1</v>
      </c>
      <c r="N175" s="170" t="s">
        <v>44</v>
      </c>
      <c r="O175" s="57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3" t="s">
        <v>146</v>
      </c>
      <c r="AT175" s="173" t="s">
        <v>126</v>
      </c>
      <c r="AU175" s="173" t="s">
        <v>88</v>
      </c>
      <c r="AY175" s="16" t="s">
        <v>123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84</v>
      </c>
      <c r="BK175" s="174">
        <f>ROUND(I175*H175,2)</f>
        <v>0</v>
      </c>
      <c r="BL175" s="16" t="s">
        <v>146</v>
      </c>
      <c r="BM175" s="173" t="s">
        <v>214</v>
      </c>
    </row>
    <row r="176" spans="1:47" s="2" customFormat="1" ht="19.5">
      <c r="A176" s="31"/>
      <c r="B176" s="32"/>
      <c r="C176" s="31"/>
      <c r="D176" s="175" t="s">
        <v>131</v>
      </c>
      <c r="E176" s="31"/>
      <c r="F176" s="176" t="s">
        <v>153</v>
      </c>
      <c r="G176" s="31"/>
      <c r="H176" s="31"/>
      <c r="I176" s="95"/>
      <c r="J176" s="31"/>
      <c r="K176" s="31"/>
      <c r="L176" s="32"/>
      <c r="M176" s="177"/>
      <c r="N176" s="178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131</v>
      </c>
      <c r="AU176" s="16" t="s">
        <v>88</v>
      </c>
    </row>
    <row r="177" spans="2:51" s="13" customFormat="1" ht="12">
      <c r="B177" s="183"/>
      <c r="D177" s="175" t="s">
        <v>165</v>
      </c>
      <c r="E177" s="184" t="s">
        <v>1</v>
      </c>
      <c r="F177" s="185" t="s">
        <v>208</v>
      </c>
      <c r="H177" s="186">
        <v>2.738</v>
      </c>
      <c r="I177" s="187"/>
      <c r="L177" s="183"/>
      <c r="M177" s="188"/>
      <c r="N177" s="189"/>
      <c r="O177" s="189"/>
      <c r="P177" s="189"/>
      <c r="Q177" s="189"/>
      <c r="R177" s="189"/>
      <c r="S177" s="189"/>
      <c r="T177" s="190"/>
      <c r="AT177" s="184" t="s">
        <v>165</v>
      </c>
      <c r="AU177" s="184" t="s">
        <v>88</v>
      </c>
      <c r="AV177" s="13" t="s">
        <v>88</v>
      </c>
      <c r="AW177" s="13" t="s">
        <v>36</v>
      </c>
      <c r="AX177" s="13" t="s">
        <v>84</v>
      </c>
      <c r="AY177" s="184" t="s">
        <v>123</v>
      </c>
    </row>
    <row r="178" spans="1:65" s="2" customFormat="1" ht="21.75" customHeight="1">
      <c r="A178" s="31"/>
      <c r="B178" s="160"/>
      <c r="C178" s="161" t="s">
        <v>215</v>
      </c>
      <c r="D178" s="161" t="s">
        <v>126</v>
      </c>
      <c r="E178" s="162" t="s">
        <v>216</v>
      </c>
      <c r="F178" s="163" t="s">
        <v>217</v>
      </c>
      <c r="G178" s="164" t="s">
        <v>163</v>
      </c>
      <c r="H178" s="165">
        <v>2.738</v>
      </c>
      <c r="I178" s="166"/>
      <c r="J178" s="167">
        <f>ROUND(I178*H178,2)</f>
        <v>0</v>
      </c>
      <c r="K178" s="168"/>
      <c r="L178" s="32"/>
      <c r="M178" s="169" t="s">
        <v>1</v>
      </c>
      <c r="N178" s="170" t="s">
        <v>44</v>
      </c>
      <c r="O178" s="57"/>
      <c r="P178" s="171">
        <f>O178*H178</f>
        <v>0</v>
      </c>
      <c r="Q178" s="171">
        <v>0</v>
      </c>
      <c r="R178" s="171">
        <f>Q178*H178</f>
        <v>0</v>
      </c>
      <c r="S178" s="171">
        <v>0</v>
      </c>
      <c r="T178" s="172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3" t="s">
        <v>146</v>
      </c>
      <c r="AT178" s="173" t="s">
        <v>126</v>
      </c>
      <c r="AU178" s="173" t="s">
        <v>88</v>
      </c>
      <c r="AY178" s="16" t="s">
        <v>123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6" t="s">
        <v>84</v>
      </c>
      <c r="BK178" s="174">
        <f>ROUND(I178*H178,2)</f>
        <v>0</v>
      </c>
      <c r="BL178" s="16" t="s">
        <v>146</v>
      </c>
      <c r="BM178" s="173" t="s">
        <v>218</v>
      </c>
    </row>
    <row r="179" spans="1:47" s="2" customFormat="1" ht="12">
      <c r="A179" s="31"/>
      <c r="B179" s="32"/>
      <c r="C179" s="31"/>
      <c r="D179" s="175" t="s">
        <v>131</v>
      </c>
      <c r="E179" s="31"/>
      <c r="F179" s="176" t="s">
        <v>213</v>
      </c>
      <c r="G179" s="31"/>
      <c r="H179" s="31"/>
      <c r="I179" s="95"/>
      <c r="J179" s="31"/>
      <c r="K179" s="31"/>
      <c r="L179" s="32"/>
      <c r="M179" s="177"/>
      <c r="N179" s="178"/>
      <c r="O179" s="57"/>
      <c r="P179" s="57"/>
      <c r="Q179" s="57"/>
      <c r="R179" s="57"/>
      <c r="S179" s="57"/>
      <c r="T179" s="58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131</v>
      </c>
      <c r="AU179" s="16" t="s">
        <v>88</v>
      </c>
    </row>
    <row r="180" spans="2:51" s="13" customFormat="1" ht="12">
      <c r="B180" s="183"/>
      <c r="D180" s="175" t="s">
        <v>165</v>
      </c>
      <c r="E180" s="184" t="s">
        <v>1</v>
      </c>
      <c r="F180" s="185" t="s">
        <v>204</v>
      </c>
      <c r="H180" s="186">
        <v>2.738</v>
      </c>
      <c r="I180" s="187"/>
      <c r="L180" s="183"/>
      <c r="M180" s="188"/>
      <c r="N180" s="189"/>
      <c r="O180" s="189"/>
      <c r="P180" s="189"/>
      <c r="Q180" s="189"/>
      <c r="R180" s="189"/>
      <c r="S180" s="189"/>
      <c r="T180" s="190"/>
      <c r="AT180" s="184" t="s">
        <v>165</v>
      </c>
      <c r="AU180" s="184" t="s">
        <v>88</v>
      </c>
      <c r="AV180" s="13" t="s">
        <v>88</v>
      </c>
      <c r="AW180" s="13" t="s">
        <v>36</v>
      </c>
      <c r="AX180" s="13" t="s">
        <v>84</v>
      </c>
      <c r="AY180" s="184" t="s">
        <v>123</v>
      </c>
    </row>
    <row r="181" spans="1:65" s="2" customFormat="1" ht="33" customHeight="1">
      <c r="A181" s="31"/>
      <c r="B181" s="160"/>
      <c r="C181" s="161" t="s">
        <v>219</v>
      </c>
      <c r="D181" s="161" t="s">
        <v>126</v>
      </c>
      <c r="E181" s="162" t="s">
        <v>220</v>
      </c>
      <c r="F181" s="163" t="s">
        <v>188</v>
      </c>
      <c r="G181" s="164" t="s">
        <v>163</v>
      </c>
      <c r="H181" s="165">
        <v>2.738</v>
      </c>
      <c r="I181" s="166"/>
      <c r="J181" s="167">
        <f>ROUND(I181*H181,2)</f>
        <v>0</v>
      </c>
      <c r="K181" s="168"/>
      <c r="L181" s="32"/>
      <c r="M181" s="169" t="s">
        <v>1</v>
      </c>
      <c r="N181" s="170" t="s">
        <v>44</v>
      </c>
      <c r="O181" s="57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3" t="s">
        <v>146</v>
      </c>
      <c r="AT181" s="173" t="s">
        <v>126</v>
      </c>
      <c r="AU181" s="173" t="s">
        <v>88</v>
      </c>
      <c r="AY181" s="16" t="s">
        <v>123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6" t="s">
        <v>84</v>
      </c>
      <c r="BK181" s="174">
        <f>ROUND(I181*H181,2)</f>
        <v>0</v>
      </c>
      <c r="BL181" s="16" t="s">
        <v>146</v>
      </c>
      <c r="BM181" s="173" t="s">
        <v>221</v>
      </c>
    </row>
    <row r="182" spans="1:47" s="2" customFormat="1" ht="19.5">
      <c r="A182" s="31"/>
      <c r="B182" s="32"/>
      <c r="C182" s="31"/>
      <c r="D182" s="175" t="s">
        <v>131</v>
      </c>
      <c r="E182" s="31"/>
      <c r="F182" s="176" t="s">
        <v>153</v>
      </c>
      <c r="G182" s="31"/>
      <c r="H182" s="31"/>
      <c r="I182" s="95"/>
      <c r="J182" s="31"/>
      <c r="K182" s="31"/>
      <c r="L182" s="32"/>
      <c r="M182" s="177"/>
      <c r="N182" s="178"/>
      <c r="O182" s="57"/>
      <c r="P182" s="57"/>
      <c r="Q182" s="57"/>
      <c r="R182" s="57"/>
      <c r="S182" s="57"/>
      <c r="T182" s="58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6" t="s">
        <v>131</v>
      </c>
      <c r="AU182" s="16" t="s">
        <v>88</v>
      </c>
    </row>
    <row r="183" spans="2:51" s="13" customFormat="1" ht="12">
      <c r="B183" s="183"/>
      <c r="D183" s="175" t="s">
        <v>165</v>
      </c>
      <c r="E183" s="184" t="s">
        <v>1</v>
      </c>
      <c r="F183" s="185" t="s">
        <v>208</v>
      </c>
      <c r="H183" s="186">
        <v>2.738</v>
      </c>
      <c r="I183" s="187"/>
      <c r="L183" s="183"/>
      <c r="M183" s="188"/>
      <c r="N183" s="189"/>
      <c r="O183" s="189"/>
      <c r="P183" s="189"/>
      <c r="Q183" s="189"/>
      <c r="R183" s="189"/>
      <c r="S183" s="189"/>
      <c r="T183" s="190"/>
      <c r="AT183" s="184" t="s">
        <v>165</v>
      </c>
      <c r="AU183" s="184" t="s">
        <v>88</v>
      </c>
      <c r="AV183" s="13" t="s">
        <v>88</v>
      </c>
      <c r="AW183" s="13" t="s">
        <v>36</v>
      </c>
      <c r="AX183" s="13" t="s">
        <v>84</v>
      </c>
      <c r="AY183" s="184" t="s">
        <v>123</v>
      </c>
    </row>
    <row r="184" spans="1:65" s="2" customFormat="1" ht="21.75" customHeight="1">
      <c r="A184" s="31"/>
      <c r="B184" s="160"/>
      <c r="C184" s="161" t="s">
        <v>222</v>
      </c>
      <c r="D184" s="161" t="s">
        <v>126</v>
      </c>
      <c r="E184" s="162" t="s">
        <v>223</v>
      </c>
      <c r="F184" s="163" t="s">
        <v>224</v>
      </c>
      <c r="G184" s="164" t="s">
        <v>163</v>
      </c>
      <c r="H184" s="165">
        <v>2.738</v>
      </c>
      <c r="I184" s="166"/>
      <c r="J184" s="167">
        <f>ROUND(I184*H184,2)</f>
        <v>0</v>
      </c>
      <c r="K184" s="168"/>
      <c r="L184" s="32"/>
      <c r="M184" s="169" t="s">
        <v>1</v>
      </c>
      <c r="N184" s="170" t="s">
        <v>44</v>
      </c>
      <c r="O184" s="57"/>
      <c r="P184" s="171">
        <f>O184*H184</f>
        <v>0</v>
      </c>
      <c r="Q184" s="171">
        <v>0</v>
      </c>
      <c r="R184" s="171">
        <f>Q184*H184</f>
        <v>0</v>
      </c>
      <c r="S184" s="171">
        <v>0</v>
      </c>
      <c r="T184" s="172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3" t="s">
        <v>146</v>
      </c>
      <c r="AT184" s="173" t="s">
        <v>126</v>
      </c>
      <c r="AU184" s="173" t="s">
        <v>88</v>
      </c>
      <c r="AY184" s="16" t="s">
        <v>123</v>
      </c>
      <c r="BE184" s="174">
        <f>IF(N184="základní",J184,0)</f>
        <v>0</v>
      </c>
      <c r="BF184" s="174">
        <f>IF(N184="snížená",J184,0)</f>
        <v>0</v>
      </c>
      <c r="BG184" s="174">
        <f>IF(N184="zákl. přenesená",J184,0)</f>
        <v>0</v>
      </c>
      <c r="BH184" s="174">
        <f>IF(N184="sníž. přenesená",J184,0)</f>
        <v>0</v>
      </c>
      <c r="BI184" s="174">
        <f>IF(N184="nulová",J184,0)</f>
        <v>0</v>
      </c>
      <c r="BJ184" s="16" t="s">
        <v>84</v>
      </c>
      <c r="BK184" s="174">
        <f>ROUND(I184*H184,2)</f>
        <v>0</v>
      </c>
      <c r="BL184" s="16" t="s">
        <v>146</v>
      </c>
      <c r="BM184" s="173" t="s">
        <v>225</v>
      </c>
    </row>
    <row r="185" spans="1:47" s="2" customFormat="1" ht="12">
      <c r="A185" s="31"/>
      <c r="B185" s="32"/>
      <c r="C185" s="31"/>
      <c r="D185" s="175" t="s">
        <v>131</v>
      </c>
      <c r="E185" s="31"/>
      <c r="F185" s="176" t="s">
        <v>226</v>
      </c>
      <c r="G185" s="31"/>
      <c r="H185" s="31"/>
      <c r="I185" s="95"/>
      <c r="J185" s="31"/>
      <c r="K185" s="31"/>
      <c r="L185" s="32"/>
      <c r="M185" s="177"/>
      <c r="N185" s="178"/>
      <c r="O185" s="57"/>
      <c r="P185" s="57"/>
      <c r="Q185" s="57"/>
      <c r="R185" s="57"/>
      <c r="S185" s="57"/>
      <c r="T185" s="58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6" t="s">
        <v>131</v>
      </c>
      <c r="AU185" s="16" t="s">
        <v>88</v>
      </c>
    </row>
    <row r="186" spans="2:51" s="13" customFormat="1" ht="12">
      <c r="B186" s="183"/>
      <c r="D186" s="175" t="s">
        <v>165</v>
      </c>
      <c r="E186" s="184" t="s">
        <v>1</v>
      </c>
      <c r="F186" s="185" t="s">
        <v>227</v>
      </c>
      <c r="H186" s="186">
        <v>2.738</v>
      </c>
      <c r="I186" s="187"/>
      <c r="L186" s="183"/>
      <c r="M186" s="188"/>
      <c r="N186" s="189"/>
      <c r="O186" s="189"/>
      <c r="P186" s="189"/>
      <c r="Q186" s="189"/>
      <c r="R186" s="189"/>
      <c r="S186" s="189"/>
      <c r="T186" s="190"/>
      <c r="AT186" s="184" t="s">
        <v>165</v>
      </c>
      <c r="AU186" s="184" t="s">
        <v>88</v>
      </c>
      <c r="AV186" s="13" t="s">
        <v>88</v>
      </c>
      <c r="AW186" s="13" t="s">
        <v>36</v>
      </c>
      <c r="AX186" s="13" t="s">
        <v>84</v>
      </c>
      <c r="AY186" s="184" t="s">
        <v>123</v>
      </c>
    </row>
    <row r="187" spans="1:65" s="2" customFormat="1" ht="33" customHeight="1">
      <c r="A187" s="31"/>
      <c r="B187" s="160"/>
      <c r="C187" s="161" t="s">
        <v>228</v>
      </c>
      <c r="D187" s="161" t="s">
        <v>126</v>
      </c>
      <c r="E187" s="162" t="s">
        <v>150</v>
      </c>
      <c r="F187" s="163" t="s">
        <v>188</v>
      </c>
      <c r="G187" s="164" t="s">
        <v>163</v>
      </c>
      <c r="H187" s="165">
        <v>2.738</v>
      </c>
      <c r="I187" s="166"/>
      <c r="J187" s="167">
        <f>ROUND(I187*H187,2)</f>
        <v>0</v>
      </c>
      <c r="K187" s="168"/>
      <c r="L187" s="32"/>
      <c r="M187" s="169" t="s">
        <v>1</v>
      </c>
      <c r="N187" s="170" t="s">
        <v>44</v>
      </c>
      <c r="O187" s="57"/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3" t="s">
        <v>146</v>
      </c>
      <c r="AT187" s="173" t="s">
        <v>126</v>
      </c>
      <c r="AU187" s="173" t="s">
        <v>88</v>
      </c>
      <c r="AY187" s="16" t="s">
        <v>123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6" t="s">
        <v>84</v>
      </c>
      <c r="BK187" s="174">
        <f>ROUND(I187*H187,2)</f>
        <v>0</v>
      </c>
      <c r="BL187" s="16" t="s">
        <v>146</v>
      </c>
      <c r="BM187" s="173" t="s">
        <v>229</v>
      </c>
    </row>
    <row r="188" spans="1:47" s="2" customFormat="1" ht="19.5">
      <c r="A188" s="31"/>
      <c r="B188" s="32"/>
      <c r="C188" s="31"/>
      <c r="D188" s="175" t="s">
        <v>131</v>
      </c>
      <c r="E188" s="31"/>
      <c r="F188" s="176" t="s">
        <v>153</v>
      </c>
      <c r="G188" s="31"/>
      <c r="H188" s="31"/>
      <c r="I188" s="95"/>
      <c r="J188" s="31"/>
      <c r="K188" s="31"/>
      <c r="L188" s="32"/>
      <c r="M188" s="177"/>
      <c r="N188" s="178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131</v>
      </c>
      <c r="AU188" s="16" t="s">
        <v>88</v>
      </c>
    </row>
    <row r="189" spans="2:51" s="13" customFormat="1" ht="12">
      <c r="B189" s="183"/>
      <c r="D189" s="175" t="s">
        <v>165</v>
      </c>
      <c r="E189" s="184" t="s">
        <v>1</v>
      </c>
      <c r="F189" s="185" t="s">
        <v>230</v>
      </c>
      <c r="H189" s="186">
        <v>2.738</v>
      </c>
      <c r="I189" s="187"/>
      <c r="L189" s="183"/>
      <c r="M189" s="188"/>
      <c r="N189" s="189"/>
      <c r="O189" s="189"/>
      <c r="P189" s="189"/>
      <c r="Q189" s="189"/>
      <c r="R189" s="189"/>
      <c r="S189" s="189"/>
      <c r="T189" s="190"/>
      <c r="AT189" s="184" t="s">
        <v>165</v>
      </c>
      <c r="AU189" s="184" t="s">
        <v>88</v>
      </c>
      <c r="AV189" s="13" t="s">
        <v>88</v>
      </c>
      <c r="AW189" s="13" t="s">
        <v>36</v>
      </c>
      <c r="AX189" s="13" t="s">
        <v>84</v>
      </c>
      <c r="AY189" s="184" t="s">
        <v>123</v>
      </c>
    </row>
    <row r="190" spans="1:65" s="2" customFormat="1" ht="21.75" customHeight="1">
      <c r="A190" s="31"/>
      <c r="B190" s="160"/>
      <c r="C190" s="161" t="s">
        <v>8</v>
      </c>
      <c r="D190" s="161" t="s">
        <v>126</v>
      </c>
      <c r="E190" s="162" t="s">
        <v>231</v>
      </c>
      <c r="F190" s="163" t="s">
        <v>232</v>
      </c>
      <c r="G190" s="164" t="s">
        <v>163</v>
      </c>
      <c r="H190" s="165">
        <v>2.738</v>
      </c>
      <c r="I190" s="166"/>
      <c r="J190" s="167">
        <f>ROUND(I190*H190,2)</f>
        <v>0</v>
      </c>
      <c r="K190" s="168"/>
      <c r="L190" s="32"/>
      <c r="M190" s="169" t="s">
        <v>1</v>
      </c>
      <c r="N190" s="170" t="s">
        <v>44</v>
      </c>
      <c r="O190" s="57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3" t="s">
        <v>146</v>
      </c>
      <c r="AT190" s="173" t="s">
        <v>126</v>
      </c>
      <c r="AU190" s="173" t="s">
        <v>88</v>
      </c>
      <c r="AY190" s="16" t="s">
        <v>123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6" t="s">
        <v>84</v>
      </c>
      <c r="BK190" s="174">
        <f>ROUND(I190*H190,2)</f>
        <v>0</v>
      </c>
      <c r="BL190" s="16" t="s">
        <v>146</v>
      </c>
      <c r="BM190" s="173" t="s">
        <v>233</v>
      </c>
    </row>
    <row r="191" spans="1:47" s="2" customFormat="1" ht="12">
      <c r="A191" s="31"/>
      <c r="B191" s="32"/>
      <c r="C191" s="31"/>
      <c r="D191" s="175" t="s">
        <v>131</v>
      </c>
      <c r="E191" s="31"/>
      <c r="F191" s="176" t="s">
        <v>213</v>
      </c>
      <c r="G191" s="31"/>
      <c r="H191" s="31"/>
      <c r="I191" s="95"/>
      <c r="J191" s="31"/>
      <c r="K191" s="31"/>
      <c r="L191" s="32"/>
      <c r="M191" s="177"/>
      <c r="N191" s="178"/>
      <c r="O191" s="57"/>
      <c r="P191" s="57"/>
      <c r="Q191" s="57"/>
      <c r="R191" s="57"/>
      <c r="S191" s="57"/>
      <c r="T191" s="58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6" t="s">
        <v>131</v>
      </c>
      <c r="AU191" s="16" t="s">
        <v>88</v>
      </c>
    </row>
    <row r="192" spans="2:51" s="13" customFormat="1" ht="12">
      <c r="B192" s="183"/>
      <c r="D192" s="175" t="s">
        <v>165</v>
      </c>
      <c r="E192" s="184" t="s">
        <v>1</v>
      </c>
      <c r="F192" s="185" t="s">
        <v>227</v>
      </c>
      <c r="H192" s="186">
        <v>2.738</v>
      </c>
      <c r="I192" s="187"/>
      <c r="L192" s="183"/>
      <c r="M192" s="188"/>
      <c r="N192" s="189"/>
      <c r="O192" s="189"/>
      <c r="P192" s="189"/>
      <c r="Q192" s="189"/>
      <c r="R192" s="189"/>
      <c r="S192" s="189"/>
      <c r="T192" s="190"/>
      <c r="AT192" s="184" t="s">
        <v>165</v>
      </c>
      <c r="AU192" s="184" t="s">
        <v>88</v>
      </c>
      <c r="AV192" s="13" t="s">
        <v>88</v>
      </c>
      <c r="AW192" s="13" t="s">
        <v>36</v>
      </c>
      <c r="AX192" s="13" t="s">
        <v>84</v>
      </c>
      <c r="AY192" s="184" t="s">
        <v>123</v>
      </c>
    </row>
    <row r="193" spans="1:65" s="2" customFormat="1" ht="33" customHeight="1">
      <c r="A193" s="31"/>
      <c r="B193" s="160"/>
      <c r="C193" s="161" t="s">
        <v>234</v>
      </c>
      <c r="D193" s="161" t="s">
        <v>126</v>
      </c>
      <c r="E193" s="162" t="s">
        <v>235</v>
      </c>
      <c r="F193" s="163" t="s">
        <v>188</v>
      </c>
      <c r="G193" s="164" t="s">
        <v>163</v>
      </c>
      <c r="H193" s="165">
        <v>2.738</v>
      </c>
      <c r="I193" s="166"/>
      <c r="J193" s="167">
        <f>ROUND(I193*H193,2)</f>
        <v>0</v>
      </c>
      <c r="K193" s="168"/>
      <c r="L193" s="32"/>
      <c r="M193" s="169" t="s">
        <v>1</v>
      </c>
      <c r="N193" s="170" t="s">
        <v>44</v>
      </c>
      <c r="O193" s="57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3" t="s">
        <v>146</v>
      </c>
      <c r="AT193" s="173" t="s">
        <v>126</v>
      </c>
      <c r="AU193" s="173" t="s">
        <v>88</v>
      </c>
      <c r="AY193" s="16" t="s">
        <v>123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6" t="s">
        <v>84</v>
      </c>
      <c r="BK193" s="174">
        <f>ROUND(I193*H193,2)</f>
        <v>0</v>
      </c>
      <c r="BL193" s="16" t="s">
        <v>146</v>
      </c>
      <c r="BM193" s="173" t="s">
        <v>236</v>
      </c>
    </row>
    <row r="194" spans="1:47" s="2" customFormat="1" ht="19.5">
      <c r="A194" s="31"/>
      <c r="B194" s="32"/>
      <c r="C194" s="31"/>
      <c r="D194" s="175" t="s">
        <v>131</v>
      </c>
      <c r="E194" s="31"/>
      <c r="F194" s="176" t="s">
        <v>153</v>
      </c>
      <c r="G194" s="31"/>
      <c r="H194" s="31"/>
      <c r="I194" s="95"/>
      <c r="J194" s="31"/>
      <c r="K194" s="31"/>
      <c r="L194" s="32"/>
      <c r="M194" s="177"/>
      <c r="N194" s="178"/>
      <c r="O194" s="57"/>
      <c r="P194" s="57"/>
      <c r="Q194" s="57"/>
      <c r="R194" s="57"/>
      <c r="S194" s="57"/>
      <c r="T194" s="58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131</v>
      </c>
      <c r="AU194" s="16" t="s">
        <v>88</v>
      </c>
    </row>
    <row r="195" spans="2:51" s="13" customFormat="1" ht="12">
      <c r="B195" s="183"/>
      <c r="D195" s="175" t="s">
        <v>165</v>
      </c>
      <c r="E195" s="184" t="s">
        <v>1</v>
      </c>
      <c r="F195" s="185" t="s">
        <v>230</v>
      </c>
      <c r="H195" s="186">
        <v>2.738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165</v>
      </c>
      <c r="AU195" s="184" t="s">
        <v>88</v>
      </c>
      <c r="AV195" s="13" t="s">
        <v>88</v>
      </c>
      <c r="AW195" s="13" t="s">
        <v>36</v>
      </c>
      <c r="AX195" s="13" t="s">
        <v>84</v>
      </c>
      <c r="AY195" s="184" t="s">
        <v>123</v>
      </c>
    </row>
    <row r="196" spans="1:65" s="2" customFormat="1" ht="21.75" customHeight="1">
      <c r="A196" s="31"/>
      <c r="B196" s="160"/>
      <c r="C196" s="161" t="s">
        <v>237</v>
      </c>
      <c r="D196" s="161" t="s">
        <v>126</v>
      </c>
      <c r="E196" s="162" t="s">
        <v>238</v>
      </c>
      <c r="F196" s="163" t="s">
        <v>239</v>
      </c>
      <c r="G196" s="164" t="s">
        <v>163</v>
      </c>
      <c r="H196" s="165">
        <v>2.738</v>
      </c>
      <c r="I196" s="166"/>
      <c r="J196" s="167">
        <f>ROUND(I196*H196,2)</f>
        <v>0</v>
      </c>
      <c r="K196" s="168"/>
      <c r="L196" s="32"/>
      <c r="M196" s="169" t="s">
        <v>1</v>
      </c>
      <c r="N196" s="170" t="s">
        <v>44</v>
      </c>
      <c r="O196" s="57"/>
      <c r="P196" s="171">
        <f>O196*H196</f>
        <v>0</v>
      </c>
      <c r="Q196" s="171">
        <v>0</v>
      </c>
      <c r="R196" s="171">
        <f>Q196*H196</f>
        <v>0</v>
      </c>
      <c r="S196" s="171">
        <v>0</v>
      </c>
      <c r="T196" s="172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3" t="s">
        <v>146</v>
      </c>
      <c r="AT196" s="173" t="s">
        <v>126</v>
      </c>
      <c r="AU196" s="173" t="s">
        <v>88</v>
      </c>
      <c r="AY196" s="16" t="s">
        <v>123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6" t="s">
        <v>84</v>
      </c>
      <c r="BK196" s="174">
        <f>ROUND(I196*H196,2)</f>
        <v>0</v>
      </c>
      <c r="BL196" s="16" t="s">
        <v>146</v>
      </c>
      <c r="BM196" s="173" t="s">
        <v>240</v>
      </c>
    </row>
    <row r="197" spans="1:47" s="2" customFormat="1" ht="12">
      <c r="A197" s="31"/>
      <c r="B197" s="32"/>
      <c r="C197" s="31"/>
      <c r="D197" s="175" t="s">
        <v>131</v>
      </c>
      <c r="E197" s="31"/>
      <c r="F197" s="176" t="s">
        <v>213</v>
      </c>
      <c r="G197" s="31"/>
      <c r="H197" s="31"/>
      <c r="I197" s="95"/>
      <c r="J197" s="31"/>
      <c r="K197" s="31"/>
      <c r="L197" s="32"/>
      <c r="M197" s="177"/>
      <c r="N197" s="178"/>
      <c r="O197" s="57"/>
      <c r="P197" s="57"/>
      <c r="Q197" s="57"/>
      <c r="R197" s="57"/>
      <c r="S197" s="57"/>
      <c r="T197" s="58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131</v>
      </c>
      <c r="AU197" s="16" t="s">
        <v>88</v>
      </c>
    </row>
    <row r="198" spans="2:51" s="13" customFormat="1" ht="12">
      <c r="B198" s="183"/>
      <c r="D198" s="175" t="s">
        <v>165</v>
      </c>
      <c r="E198" s="184" t="s">
        <v>1</v>
      </c>
      <c r="F198" s="185" t="s">
        <v>227</v>
      </c>
      <c r="H198" s="186">
        <v>2.738</v>
      </c>
      <c r="I198" s="187"/>
      <c r="L198" s="183"/>
      <c r="M198" s="188"/>
      <c r="N198" s="189"/>
      <c r="O198" s="189"/>
      <c r="P198" s="189"/>
      <c r="Q198" s="189"/>
      <c r="R198" s="189"/>
      <c r="S198" s="189"/>
      <c r="T198" s="190"/>
      <c r="AT198" s="184" t="s">
        <v>165</v>
      </c>
      <c r="AU198" s="184" t="s">
        <v>88</v>
      </c>
      <c r="AV198" s="13" t="s">
        <v>88</v>
      </c>
      <c r="AW198" s="13" t="s">
        <v>36</v>
      </c>
      <c r="AX198" s="13" t="s">
        <v>84</v>
      </c>
      <c r="AY198" s="184" t="s">
        <v>123</v>
      </c>
    </row>
    <row r="199" spans="1:65" s="2" customFormat="1" ht="33" customHeight="1">
      <c r="A199" s="31"/>
      <c r="B199" s="160"/>
      <c r="C199" s="161" t="s">
        <v>241</v>
      </c>
      <c r="D199" s="161" t="s">
        <v>126</v>
      </c>
      <c r="E199" s="162" t="s">
        <v>242</v>
      </c>
      <c r="F199" s="163" t="s">
        <v>188</v>
      </c>
      <c r="G199" s="164" t="s">
        <v>163</v>
      </c>
      <c r="H199" s="165">
        <v>2.738</v>
      </c>
      <c r="I199" s="166"/>
      <c r="J199" s="167">
        <f>ROUND(I199*H199,2)</f>
        <v>0</v>
      </c>
      <c r="K199" s="168"/>
      <c r="L199" s="32"/>
      <c r="M199" s="169" t="s">
        <v>1</v>
      </c>
      <c r="N199" s="170" t="s">
        <v>44</v>
      </c>
      <c r="O199" s="57"/>
      <c r="P199" s="171">
        <f>O199*H199</f>
        <v>0</v>
      </c>
      <c r="Q199" s="171">
        <v>0</v>
      </c>
      <c r="R199" s="171">
        <f>Q199*H199</f>
        <v>0</v>
      </c>
      <c r="S199" s="171">
        <v>0</v>
      </c>
      <c r="T199" s="172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3" t="s">
        <v>146</v>
      </c>
      <c r="AT199" s="173" t="s">
        <v>126</v>
      </c>
      <c r="AU199" s="173" t="s">
        <v>88</v>
      </c>
      <c r="AY199" s="16" t="s">
        <v>123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6" t="s">
        <v>84</v>
      </c>
      <c r="BK199" s="174">
        <f>ROUND(I199*H199,2)</f>
        <v>0</v>
      </c>
      <c r="BL199" s="16" t="s">
        <v>146</v>
      </c>
      <c r="BM199" s="173" t="s">
        <v>243</v>
      </c>
    </row>
    <row r="200" spans="1:47" s="2" customFormat="1" ht="19.5">
      <c r="A200" s="31"/>
      <c r="B200" s="32"/>
      <c r="C200" s="31"/>
      <c r="D200" s="175" t="s">
        <v>131</v>
      </c>
      <c r="E200" s="31"/>
      <c r="F200" s="176" t="s">
        <v>153</v>
      </c>
      <c r="G200" s="31"/>
      <c r="H200" s="31"/>
      <c r="I200" s="95"/>
      <c r="J200" s="31"/>
      <c r="K200" s="31"/>
      <c r="L200" s="32"/>
      <c r="M200" s="177"/>
      <c r="N200" s="178"/>
      <c r="O200" s="57"/>
      <c r="P200" s="57"/>
      <c r="Q200" s="57"/>
      <c r="R200" s="57"/>
      <c r="S200" s="57"/>
      <c r="T200" s="58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131</v>
      </c>
      <c r="AU200" s="16" t="s">
        <v>88</v>
      </c>
    </row>
    <row r="201" spans="2:51" s="13" customFormat="1" ht="12">
      <c r="B201" s="183"/>
      <c r="D201" s="175" t="s">
        <v>165</v>
      </c>
      <c r="E201" s="184" t="s">
        <v>1</v>
      </c>
      <c r="F201" s="185" t="s">
        <v>230</v>
      </c>
      <c r="H201" s="186">
        <v>2.738</v>
      </c>
      <c r="I201" s="187"/>
      <c r="L201" s="183"/>
      <c r="M201" s="199"/>
      <c r="N201" s="200"/>
      <c r="O201" s="200"/>
      <c r="P201" s="200"/>
      <c r="Q201" s="200"/>
      <c r="R201" s="200"/>
      <c r="S201" s="200"/>
      <c r="T201" s="201"/>
      <c r="AT201" s="184" t="s">
        <v>165</v>
      </c>
      <c r="AU201" s="184" t="s">
        <v>88</v>
      </c>
      <c r="AV201" s="13" t="s">
        <v>88</v>
      </c>
      <c r="AW201" s="13" t="s">
        <v>36</v>
      </c>
      <c r="AX201" s="13" t="s">
        <v>84</v>
      </c>
      <c r="AY201" s="184" t="s">
        <v>123</v>
      </c>
    </row>
    <row r="202" spans="1:31" s="2" customFormat="1" ht="6.95" customHeight="1">
      <c r="A202" s="31"/>
      <c r="B202" s="46"/>
      <c r="C202" s="47"/>
      <c r="D202" s="47"/>
      <c r="E202" s="47"/>
      <c r="F202" s="47"/>
      <c r="G202" s="47"/>
      <c r="H202" s="47"/>
      <c r="I202" s="119"/>
      <c r="J202" s="47"/>
      <c r="K202" s="47"/>
      <c r="L202" s="32"/>
      <c r="M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</sheetData>
  <autoFilter ref="C117:K20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88</v>
      </c>
    </row>
    <row r="4" spans="2:46" s="1" customFormat="1" ht="24.95" customHeight="1">
      <c r="B4" s="19"/>
      <c r="D4" s="20" t="s">
        <v>98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42" t="str">
        <f>'Rekapitulace stavby'!K6</f>
        <v>Asanační opatření (OPŽP SC 4.1) v EVL Havranka</v>
      </c>
      <c r="F7" s="243"/>
      <c r="G7" s="243"/>
      <c r="H7" s="243"/>
      <c r="I7" s="92"/>
      <c r="L7" s="19"/>
    </row>
    <row r="8" spans="1:31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24.75" customHeight="1">
      <c r="A9" s="31"/>
      <c r="B9" s="32"/>
      <c r="C9" s="31"/>
      <c r="D9" s="31"/>
      <c r="E9" s="221" t="s">
        <v>244</v>
      </c>
      <c r="F9" s="241"/>
      <c r="G9" s="241"/>
      <c r="H9" s="241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3. 10. 2018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>70890749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>Kraj Vysočina</v>
      </c>
      <c r="F15" s="31"/>
      <c r="G15" s="31"/>
      <c r="H15" s="31"/>
      <c r="I15" s="96" t="s">
        <v>28</v>
      </c>
      <c r="J15" s="24" t="str">
        <f>IF('Rekapitulace stavby'!AN11="","",'Rekapitulace stavby'!AN11)</f>
        <v>CZ70890749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30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4" t="str">
        <f>'Rekapitulace stavby'!E14</f>
        <v>Vyplň údaj</v>
      </c>
      <c r="F18" s="236"/>
      <c r="G18" s="236"/>
      <c r="H18" s="236"/>
      <c r="I18" s="9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32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>71566767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>Ing. Miroslav Červenka</v>
      </c>
      <c r="F21" s="31"/>
      <c r="G21" s="31"/>
      <c r="H21" s="31"/>
      <c r="I21" s="96" t="s">
        <v>28</v>
      </c>
      <c r="J21" s="24" t="str">
        <f>IF('Rekapitulace stavby'!AN17="","",'Rekapitulace stavby'!AN17)</f>
        <v>CZ8011231503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>71566767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>Ing. Miroslav Červenka</v>
      </c>
      <c r="F24" s="31"/>
      <c r="G24" s="31"/>
      <c r="H24" s="31"/>
      <c r="I24" s="96" t="s">
        <v>28</v>
      </c>
      <c r="J24" s="24" t="str">
        <f>IF('Rekapitulace stavby'!AN20="","",'Rekapitulace stavby'!AN20)</f>
        <v>CZ8011231503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39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103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43</v>
      </c>
      <c r="E33" s="26" t="s">
        <v>44</v>
      </c>
      <c r="F33" s="105">
        <f>ROUND((SUM(BE118:BE129)),2)</f>
        <v>0</v>
      </c>
      <c r="G33" s="31"/>
      <c r="H33" s="31"/>
      <c r="I33" s="106">
        <v>0.21</v>
      </c>
      <c r="J33" s="105">
        <f>ROUND(((SUM(BE118:BE129))*I33),2)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105">
        <f>ROUND((SUM(BF118:BF129)),2)</f>
        <v>0</v>
      </c>
      <c r="G34" s="31"/>
      <c r="H34" s="31"/>
      <c r="I34" s="106">
        <v>0.15</v>
      </c>
      <c r="J34" s="105">
        <f>ROUND(((SUM(BF118:BF129))*I34),2)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46</v>
      </c>
      <c r="F35" s="105">
        <f>ROUND((SUM(BG118:BG129)),2)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47</v>
      </c>
      <c r="F36" s="105">
        <f>ROUND((SUM(BH118:BH129)),2)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48</v>
      </c>
      <c r="F37" s="105">
        <f>ROUND((SUM(BI118:BI129)),2)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49</v>
      </c>
      <c r="E39" s="59"/>
      <c r="F39" s="59"/>
      <c r="G39" s="109" t="s">
        <v>50</v>
      </c>
      <c r="H39" s="110" t="s">
        <v>51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15" t="s">
        <v>55</v>
      </c>
      <c r="G61" s="44" t="s">
        <v>54</v>
      </c>
      <c r="H61" s="34"/>
      <c r="I61" s="116"/>
      <c r="J61" s="11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15" t="s">
        <v>55</v>
      </c>
      <c r="G76" s="44" t="s">
        <v>54</v>
      </c>
      <c r="H76" s="34"/>
      <c r="I76" s="116"/>
      <c r="J76" s="11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101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42" t="str">
        <f>E7</f>
        <v>Asanační opatření (OPŽP SC 4.1) v EVL Havranka</v>
      </c>
      <c r="F85" s="243"/>
      <c r="G85" s="243"/>
      <c r="H85" s="243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99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24.75" customHeight="1" hidden="1">
      <c r="A87" s="31"/>
      <c r="B87" s="32"/>
      <c r="C87" s="31"/>
      <c r="D87" s="31"/>
      <c r="E87" s="221" t="str">
        <f>E9</f>
        <v>3A - Zásahy na podporu gracilních rostlin v kosených porostech v EVL Havranka</v>
      </c>
      <c r="F87" s="241"/>
      <c r="G87" s="241"/>
      <c r="H87" s="241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3. 10. 2018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1"/>
      <c r="E91" s="31"/>
      <c r="F91" s="24" t="str">
        <f>E15</f>
        <v>Kraj Vysočina</v>
      </c>
      <c r="G91" s="31"/>
      <c r="H91" s="31"/>
      <c r="I91" s="96" t="s">
        <v>32</v>
      </c>
      <c r="J91" s="29" t="str">
        <f>E21</f>
        <v>Ing. Miroslav Červenka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6" t="s">
        <v>30</v>
      </c>
      <c r="D92" s="31"/>
      <c r="E92" s="31"/>
      <c r="F92" s="24" t="str">
        <f>IF(E18="","",E18)</f>
        <v>Vyplň údaj</v>
      </c>
      <c r="G92" s="31"/>
      <c r="H92" s="31"/>
      <c r="I92" s="96" t="s">
        <v>37</v>
      </c>
      <c r="J92" s="29" t="str">
        <f>E24</f>
        <v>Ing. Miroslav Červenka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102</v>
      </c>
      <c r="D94" s="107"/>
      <c r="E94" s="107"/>
      <c r="F94" s="107"/>
      <c r="G94" s="107"/>
      <c r="H94" s="107"/>
      <c r="I94" s="122"/>
      <c r="J94" s="123" t="s">
        <v>103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104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105</v>
      </c>
    </row>
    <row r="97" spans="2:12" s="9" customFormat="1" ht="24.95" customHeight="1" hidden="1">
      <c r="B97" s="125"/>
      <c r="D97" s="126" t="s">
        <v>106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10" customFormat="1" ht="19.9" customHeight="1" hidden="1">
      <c r="B98" s="130"/>
      <c r="D98" s="131" t="s">
        <v>107</v>
      </c>
      <c r="E98" s="132"/>
      <c r="F98" s="132"/>
      <c r="G98" s="132"/>
      <c r="H98" s="132"/>
      <c r="I98" s="133"/>
      <c r="J98" s="134">
        <f>J120</f>
        <v>0</v>
      </c>
      <c r="L98" s="130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108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42" t="str">
        <f>E7</f>
        <v>Asanační opatření (OPŽP SC 4.1) v EVL Havranka</v>
      </c>
      <c r="F108" s="243"/>
      <c r="G108" s="243"/>
      <c r="H108" s="243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99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75" customHeight="1">
      <c r="A110" s="31"/>
      <c r="B110" s="32"/>
      <c r="C110" s="31"/>
      <c r="D110" s="31"/>
      <c r="E110" s="221" t="str">
        <f>E9</f>
        <v>3A - Zásahy na podporu gracilních rostlin v kosených porostech v EVL Havranka</v>
      </c>
      <c r="F110" s="241"/>
      <c r="G110" s="241"/>
      <c r="H110" s="24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3. 10. 2018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.7" customHeight="1">
      <c r="A114" s="31"/>
      <c r="B114" s="32"/>
      <c r="C114" s="26" t="s">
        <v>24</v>
      </c>
      <c r="D114" s="31"/>
      <c r="E114" s="31"/>
      <c r="F114" s="24" t="str">
        <f>E15</f>
        <v>Kraj Vysočina</v>
      </c>
      <c r="G114" s="31"/>
      <c r="H114" s="31"/>
      <c r="I114" s="96" t="s">
        <v>32</v>
      </c>
      <c r="J114" s="29" t="str">
        <f>E21</f>
        <v>Ing. Miroslav Červenka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30</v>
      </c>
      <c r="D115" s="31"/>
      <c r="E115" s="31"/>
      <c r="F115" s="24" t="str">
        <f>IF(E18="","",E18)</f>
        <v>Vyplň údaj</v>
      </c>
      <c r="G115" s="31"/>
      <c r="H115" s="31"/>
      <c r="I115" s="96" t="s">
        <v>37</v>
      </c>
      <c r="J115" s="29" t="str">
        <f>E24</f>
        <v>Ing. Miroslav Červenka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35"/>
      <c r="B117" s="136"/>
      <c r="C117" s="137" t="s">
        <v>109</v>
      </c>
      <c r="D117" s="138" t="s">
        <v>64</v>
      </c>
      <c r="E117" s="138" t="s">
        <v>60</v>
      </c>
      <c r="F117" s="138" t="s">
        <v>61</v>
      </c>
      <c r="G117" s="138" t="s">
        <v>110</v>
      </c>
      <c r="H117" s="138" t="s">
        <v>111</v>
      </c>
      <c r="I117" s="139" t="s">
        <v>112</v>
      </c>
      <c r="J117" s="140" t="s">
        <v>103</v>
      </c>
      <c r="K117" s="141" t="s">
        <v>113</v>
      </c>
      <c r="L117" s="142"/>
      <c r="M117" s="61" t="s">
        <v>1</v>
      </c>
      <c r="N117" s="62" t="s">
        <v>43</v>
      </c>
      <c r="O117" s="62" t="s">
        <v>114</v>
      </c>
      <c r="P117" s="62" t="s">
        <v>115</v>
      </c>
      <c r="Q117" s="62" t="s">
        <v>116</v>
      </c>
      <c r="R117" s="62" t="s">
        <v>117</v>
      </c>
      <c r="S117" s="62" t="s">
        <v>118</v>
      </c>
      <c r="T117" s="63" t="s">
        <v>119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3" s="2" customFormat="1" ht="22.9" customHeight="1">
      <c r="A118" s="31"/>
      <c r="B118" s="32"/>
      <c r="C118" s="68" t="s">
        <v>120</v>
      </c>
      <c r="D118" s="31"/>
      <c r="E118" s="31"/>
      <c r="F118" s="31"/>
      <c r="G118" s="31"/>
      <c r="H118" s="31"/>
      <c r="I118" s="95"/>
      <c r="J118" s="143">
        <f>BK118</f>
        <v>0</v>
      </c>
      <c r="K118" s="31"/>
      <c r="L118" s="32"/>
      <c r="M118" s="64"/>
      <c r="N118" s="55"/>
      <c r="O118" s="65"/>
      <c r="P118" s="144">
        <f>P119</f>
        <v>0</v>
      </c>
      <c r="Q118" s="65"/>
      <c r="R118" s="144">
        <f>R119</f>
        <v>0</v>
      </c>
      <c r="S118" s="65"/>
      <c r="T118" s="145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78</v>
      </c>
      <c r="AU118" s="16" t="s">
        <v>105</v>
      </c>
      <c r="BK118" s="146">
        <f>BK119</f>
        <v>0</v>
      </c>
    </row>
    <row r="119" spans="2:63" s="12" customFormat="1" ht="25.9" customHeight="1">
      <c r="B119" s="147"/>
      <c r="D119" s="148" t="s">
        <v>78</v>
      </c>
      <c r="E119" s="149" t="s">
        <v>121</v>
      </c>
      <c r="F119" s="149" t="s">
        <v>122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</v>
      </c>
      <c r="S119" s="153"/>
      <c r="T119" s="155">
        <f>T120</f>
        <v>0</v>
      </c>
      <c r="AR119" s="148" t="s">
        <v>84</v>
      </c>
      <c r="AT119" s="156" t="s">
        <v>78</v>
      </c>
      <c r="AU119" s="156" t="s">
        <v>79</v>
      </c>
      <c r="AY119" s="148" t="s">
        <v>123</v>
      </c>
      <c r="BK119" s="157">
        <f>BK120</f>
        <v>0</v>
      </c>
    </row>
    <row r="120" spans="2:63" s="12" customFormat="1" ht="22.9" customHeight="1">
      <c r="B120" s="147"/>
      <c r="D120" s="148" t="s">
        <v>78</v>
      </c>
      <c r="E120" s="158" t="s">
        <v>84</v>
      </c>
      <c r="F120" s="158" t="s">
        <v>124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SUM(P121:P129)</f>
        <v>0</v>
      </c>
      <c r="Q120" s="153"/>
      <c r="R120" s="154">
        <f>SUM(R121:R129)</f>
        <v>0</v>
      </c>
      <c r="S120" s="153"/>
      <c r="T120" s="155">
        <f>SUM(T121:T129)</f>
        <v>0</v>
      </c>
      <c r="AR120" s="148" t="s">
        <v>84</v>
      </c>
      <c r="AT120" s="156" t="s">
        <v>78</v>
      </c>
      <c r="AU120" s="156" t="s">
        <v>84</v>
      </c>
      <c r="AY120" s="148" t="s">
        <v>123</v>
      </c>
      <c r="BK120" s="157">
        <f>SUM(BK121:BK129)</f>
        <v>0</v>
      </c>
    </row>
    <row r="121" spans="1:65" s="2" customFormat="1" ht="16.5" customHeight="1">
      <c r="A121" s="31"/>
      <c r="B121" s="160"/>
      <c r="C121" s="161" t="s">
        <v>84</v>
      </c>
      <c r="D121" s="161" t="s">
        <v>126</v>
      </c>
      <c r="E121" s="162" t="s">
        <v>245</v>
      </c>
      <c r="F121" s="163" t="s">
        <v>246</v>
      </c>
      <c r="G121" s="164" t="s">
        <v>129</v>
      </c>
      <c r="H121" s="165">
        <v>26446</v>
      </c>
      <c r="I121" s="166"/>
      <c r="J121" s="167">
        <f>ROUND(I121*H121,2)</f>
        <v>0</v>
      </c>
      <c r="K121" s="168"/>
      <c r="L121" s="32"/>
      <c r="M121" s="169" t="s">
        <v>1</v>
      </c>
      <c r="N121" s="170" t="s">
        <v>44</v>
      </c>
      <c r="O121" s="57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73" t="s">
        <v>125</v>
      </c>
      <c r="AT121" s="173" t="s">
        <v>126</v>
      </c>
      <c r="AU121" s="173" t="s">
        <v>88</v>
      </c>
      <c r="AY121" s="16" t="s">
        <v>123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84</v>
      </c>
      <c r="BK121" s="174">
        <f>ROUND(I121*H121,2)</f>
        <v>0</v>
      </c>
      <c r="BL121" s="16" t="s">
        <v>125</v>
      </c>
      <c r="BM121" s="173" t="s">
        <v>247</v>
      </c>
    </row>
    <row r="122" spans="1:47" s="2" customFormat="1" ht="12">
      <c r="A122" s="31"/>
      <c r="B122" s="32"/>
      <c r="C122" s="31"/>
      <c r="D122" s="175" t="s">
        <v>131</v>
      </c>
      <c r="E122" s="31"/>
      <c r="F122" s="176" t="s">
        <v>248</v>
      </c>
      <c r="G122" s="31"/>
      <c r="H122" s="31"/>
      <c r="I122" s="95"/>
      <c r="J122" s="31"/>
      <c r="K122" s="31"/>
      <c r="L122" s="32"/>
      <c r="M122" s="177"/>
      <c r="N122" s="178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131</v>
      </c>
      <c r="AU122" s="16" t="s">
        <v>88</v>
      </c>
    </row>
    <row r="123" spans="2:51" s="13" customFormat="1" ht="12">
      <c r="B123" s="183"/>
      <c r="D123" s="175" t="s">
        <v>165</v>
      </c>
      <c r="E123" s="184" t="s">
        <v>1</v>
      </c>
      <c r="F123" s="185" t="s">
        <v>249</v>
      </c>
      <c r="H123" s="186">
        <v>26446</v>
      </c>
      <c r="I123" s="187"/>
      <c r="L123" s="183"/>
      <c r="M123" s="188"/>
      <c r="N123" s="189"/>
      <c r="O123" s="189"/>
      <c r="P123" s="189"/>
      <c r="Q123" s="189"/>
      <c r="R123" s="189"/>
      <c r="S123" s="189"/>
      <c r="T123" s="190"/>
      <c r="AT123" s="184" t="s">
        <v>165</v>
      </c>
      <c r="AU123" s="184" t="s">
        <v>88</v>
      </c>
      <c r="AV123" s="13" t="s">
        <v>88</v>
      </c>
      <c r="AW123" s="13" t="s">
        <v>36</v>
      </c>
      <c r="AX123" s="13" t="s">
        <v>84</v>
      </c>
      <c r="AY123" s="184" t="s">
        <v>123</v>
      </c>
    </row>
    <row r="124" spans="1:65" s="2" customFormat="1" ht="21.75" customHeight="1">
      <c r="A124" s="31"/>
      <c r="B124" s="160"/>
      <c r="C124" s="161" t="s">
        <v>133</v>
      </c>
      <c r="D124" s="161" t="s">
        <v>126</v>
      </c>
      <c r="E124" s="162" t="s">
        <v>250</v>
      </c>
      <c r="F124" s="163" t="s">
        <v>251</v>
      </c>
      <c r="G124" s="164" t="s">
        <v>129</v>
      </c>
      <c r="H124" s="165">
        <v>10000</v>
      </c>
      <c r="I124" s="166"/>
      <c r="J124" s="167">
        <f>ROUND(I124*H124,2)</f>
        <v>0</v>
      </c>
      <c r="K124" s="168"/>
      <c r="L124" s="32"/>
      <c r="M124" s="169" t="s">
        <v>1</v>
      </c>
      <c r="N124" s="170" t="s">
        <v>44</v>
      </c>
      <c r="O124" s="57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73" t="s">
        <v>125</v>
      </c>
      <c r="AT124" s="173" t="s">
        <v>126</v>
      </c>
      <c r="AU124" s="173" t="s">
        <v>88</v>
      </c>
      <c r="AY124" s="16" t="s">
        <v>123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84</v>
      </c>
      <c r="BK124" s="174">
        <f>ROUND(I124*H124,2)</f>
        <v>0</v>
      </c>
      <c r="BL124" s="16" t="s">
        <v>125</v>
      </c>
      <c r="BM124" s="173" t="s">
        <v>252</v>
      </c>
    </row>
    <row r="125" spans="1:47" s="2" customFormat="1" ht="12">
      <c r="A125" s="31"/>
      <c r="B125" s="32"/>
      <c r="C125" s="31"/>
      <c r="D125" s="175" t="s">
        <v>131</v>
      </c>
      <c r="E125" s="31"/>
      <c r="F125" s="176" t="s">
        <v>248</v>
      </c>
      <c r="G125" s="31"/>
      <c r="H125" s="31"/>
      <c r="I125" s="95"/>
      <c r="J125" s="31"/>
      <c r="K125" s="31"/>
      <c r="L125" s="32"/>
      <c r="M125" s="177"/>
      <c r="N125" s="178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131</v>
      </c>
      <c r="AU125" s="16" t="s">
        <v>88</v>
      </c>
    </row>
    <row r="126" spans="2:51" s="13" customFormat="1" ht="12">
      <c r="B126" s="183"/>
      <c r="D126" s="175" t="s">
        <v>165</v>
      </c>
      <c r="E126" s="184" t="s">
        <v>1</v>
      </c>
      <c r="F126" s="185" t="s">
        <v>253</v>
      </c>
      <c r="H126" s="186">
        <v>10000</v>
      </c>
      <c r="I126" s="187"/>
      <c r="L126" s="183"/>
      <c r="M126" s="188"/>
      <c r="N126" s="189"/>
      <c r="O126" s="189"/>
      <c r="P126" s="189"/>
      <c r="Q126" s="189"/>
      <c r="R126" s="189"/>
      <c r="S126" s="189"/>
      <c r="T126" s="190"/>
      <c r="AT126" s="184" t="s">
        <v>165</v>
      </c>
      <c r="AU126" s="184" t="s">
        <v>88</v>
      </c>
      <c r="AV126" s="13" t="s">
        <v>88</v>
      </c>
      <c r="AW126" s="13" t="s">
        <v>36</v>
      </c>
      <c r="AX126" s="13" t="s">
        <v>84</v>
      </c>
      <c r="AY126" s="184" t="s">
        <v>123</v>
      </c>
    </row>
    <row r="127" spans="1:65" s="2" customFormat="1" ht="33" customHeight="1">
      <c r="A127" s="31"/>
      <c r="B127" s="160"/>
      <c r="C127" s="161" t="s">
        <v>88</v>
      </c>
      <c r="D127" s="161" t="s">
        <v>126</v>
      </c>
      <c r="E127" s="162" t="s">
        <v>197</v>
      </c>
      <c r="F127" s="163" t="s">
        <v>254</v>
      </c>
      <c r="G127" s="164" t="s">
        <v>163</v>
      </c>
      <c r="H127" s="165">
        <v>3.645</v>
      </c>
      <c r="I127" s="166"/>
      <c r="J127" s="167">
        <f>ROUND(I127*H127,2)</f>
        <v>0</v>
      </c>
      <c r="K127" s="168"/>
      <c r="L127" s="32"/>
      <c r="M127" s="169" t="s">
        <v>1</v>
      </c>
      <c r="N127" s="170" t="s">
        <v>44</v>
      </c>
      <c r="O127" s="57"/>
      <c r="P127" s="171">
        <f>O127*H127</f>
        <v>0</v>
      </c>
      <c r="Q127" s="171">
        <v>0</v>
      </c>
      <c r="R127" s="171">
        <f>Q127*H127</f>
        <v>0</v>
      </c>
      <c r="S127" s="171">
        <v>0</v>
      </c>
      <c r="T127" s="17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73" t="s">
        <v>146</v>
      </c>
      <c r="AT127" s="173" t="s">
        <v>126</v>
      </c>
      <c r="AU127" s="173" t="s">
        <v>88</v>
      </c>
      <c r="AY127" s="16" t="s">
        <v>123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6" t="s">
        <v>84</v>
      </c>
      <c r="BK127" s="174">
        <f>ROUND(I127*H127,2)</f>
        <v>0</v>
      </c>
      <c r="BL127" s="16" t="s">
        <v>146</v>
      </c>
      <c r="BM127" s="173" t="s">
        <v>255</v>
      </c>
    </row>
    <row r="128" spans="1:47" s="2" customFormat="1" ht="19.5">
      <c r="A128" s="31"/>
      <c r="B128" s="32"/>
      <c r="C128" s="31"/>
      <c r="D128" s="175" t="s">
        <v>131</v>
      </c>
      <c r="E128" s="31"/>
      <c r="F128" s="176" t="s">
        <v>153</v>
      </c>
      <c r="G128" s="31"/>
      <c r="H128" s="31"/>
      <c r="I128" s="95"/>
      <c r="J128" s="31"/>
      <c r="K128" s="31"/>
      <c r="L128" s="32"/>
      <c r="M128" s="177"/>
      <c r="N128" s="178"/>
      <c r="O128" s="57"/>
      <c r="P128" s="57"/>
      <c r="Q128" s="57"/>
      <c r="R128" s="57"/>
      <c r="S128" s="57"/>
      <c r="T128" s="58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131</v>
      </c>
      <c r="AU128" s="16" t="s">
        <v>88</v>
      </c>
    </row>
    <row r="129" spans="2:51" s="13" customFormat="1" ht="12">
      <c r="B129" s="183"/>
      <c r="D129" s="175" t="s">
        <v>165</v>
      </c>
      <c r="E129" s="184" t="s">
        <v>1</v>
      </c>
      <c r="F129" s="185" t="s">
        <v>256</v>
      </c>
      <c r="H129" s="186">
        <v>3.645</v>
      </c>
      <c r="I129" s="187"/>
      <c r="L129" s="183"/>
      <c r="M129" s="199"/>
      <c r="N129" s="200"/>
      <c r="O129" s="200"/>
      <c r="P129" s="200"/>
      <c r="Q129" s="200"/>
      <c r="R129" s="200"/>
      <c r="S129" s="200"/>
      <c r="T129" s="201"/>
      <c r="AT129" s="184" t="s">
        <v>165</v>
      </c>
      <c r="AU129" s="184" t="s">
        <v>88</v>
      </c>
      <c r="AV129" s="13" t="s">
        <v>88</v>
      </c>
      <c r="AW129" s="13" t="s">
        <v>36</v>
      </c>
      <c r="AX129" s="13" t="s">
        <v>84</v>
      </c>
      <c r="AY129" s="184" t="s">
        <v>123</v>
      </c>
    </row>
    <row r="130" spans="1:31" s="2" customFormat="1" ht="6.95" customHeight="1">
      <c r="A130" s="31"/>
      <c r="B130" s="46"/>
      <c r="C130" s="47"/>
      <c r="D130" s="47"/>
      <c r="E130" s="47"/>
      <c r="F130" s="47"/>
      <c r="G130" s="47"/>
      <c r="H130" s="47"/>
      <c r="I130" s="119"/>
      <c r="J130" s="47"/>
      <c r="K130" s="47"/>
      <c r="L130" s="32"/>
      <c r="M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</sheetData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04">
      <selection activeCell="F123" sqref="F1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97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88</v>
      </c>
    </row>
    <row r="4" spans="2:46" s="1" customFormat="1" ht="24.95" customHeight="1">
      <c r="B4" s="19"/>
      <c r="D4" s="20" t="s">
        <v>98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42" t="str">
        <f>'Rekapitulace stavby'!K6</f>
        <v>Asanační opatření (OPŽP SC 4.1) v EVL Havranka</v>
      </c>
      <c r="F7" s="243"/>
      <c r="G7" s="243"/>
      <c r="H7" s="243"/>
      <c r="I7" s="92"/>
      <c r="L7" s="19"/>
    </row>
    <row r="8" spans="1:31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21" t="s">
        <v>257</v>
      </c>
      <c r="F9" s="241"/>
      <c r="G9" s="241"/>
      <c r="H9" s="241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3. 10. 2018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>70890749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>Kraj Vysočina</v>
      </c>
      <c r="F15" s="31"/>
      <c r="G15" s="31"/>
      <c r="H15" s="31"/>
      <c r="I15" s="96" t="s">
        <v>28</v>
      </c>
      <c r="J15" s="24" t="str">
        <f>IF('Rekapitulace stavby'!AN11="","",'Rekapitulace stavby'!AN11)</f>
        <v>CZ70890749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30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4" t="str">
        <f>'Rekapitulace stavby'!E14</f>
        <v>Vyplň údaj</v>
      </c>
      <c r="F18" s="236"/>
      <c r="G18" s="236"/>
      <c r="H18" s="236"/>
      <c r="I18" s="96" t="s">
        <v>28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32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>71566767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>Ing. Miroslav Červenka</v>
      </c>
      <c r="F21" s="31"/>
      <c r="G21" s="31"/>
      <c r="H21" s="31"/>
      <c r="I21" s="96" t="s">
        <v>28</v>
      </c>
      <c r="J21" s="24" t="str">
        <f>IF('Rekapitulace stavby'!AN17="","",'Rekapitulace stavby'!AN17)</f>
        <v>CZ8011231503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96" t="s">
        <v>25</v>
      </c>
      <c r="J23" s="24" t="s">
        <v>33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34</v>
      </c>
      <c r="F24" s="31"/>
      <c r="G24" s="31"/>
      <c r="H24" s="31"/>
      <c r="I24" s="96" t="s">
        <v>28</v>
      </c>
      <c r="J24" s="24" t="s">
        <v>35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38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39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41</v>
      </c>
      <c r="G32" s="31"/>
      <c r="H32" s="31"/>
      <c r="I32" s="103" t="s">
        <v>40</v>
      </c>
      <c r="J32" s="35" t="s">
        <v>42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43</v>
      </c>
      <c r="E33" s="26" t="s">
        <v>44</v>
      </c>
      <c r="F33" s="105">
        <f>ROUND((SUM(BE118:BE124)),2)</f>
        <v>0</v>
      </c>
      <c r="G33" s="31"/>
      <c r="H33" s="31"/>
      <c r="I33" s="106">
        <v>0.21</v>
      </c>
      <c r="J33" s="105">
        <f>ROUND(((SUM(BE118:BE124))*I33),2)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45</v>
      </c>
      <c r="F34" s="105">
        <f>ROUND((SUM(BF118:BF124)),2)</f>
        <v>0</v>
      </c>
      <c r="G34" s="31"/>
      <c r="H34" s="31"/>
      <c r="I34" s="106">
        <v>0.15</v>
      </c>
      <c r="J34" s="105">
        <f>ROUND(((SUM(BF118:BF124))*I34),2)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46</v>
      </c>
      <c r="F35" s="105">
        <f>ROUND((SUM(BG118:BG124)),2)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47</v>
      </c>
      <c r="F36" s="105">
        <f>ROUND((SUM(BH118:BH124)),2)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48</v>
      </c>
      <c r="F37" s="105">
        <f>ROUND((SUM(BI118:BI124)),2)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49</v>
      </c>
      <c r="E39" s="59"/>
      <c r="F39" s="59"/>
      <c r="G39" s="109" t="s">
        <v>50</v>
      </c>
      <c r="H39" s="110" t="s">
        <v>51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52</v>
      </c>
      <c r="E50" s="43"/>
      <c r="F50" s="43"/>
      <c r="G50" s="42" t="s">
        <v>53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54</v>
      </c>
      <c r="E61" s="34"/>
      <c r="F61" s="115" t="s">
        <v>55</v>
      </c>
      <c r="G61" s="44" t="s">
        <v>54</v>
      </c>
      <c r="H61" s="34"/>
      <c r="I61" s="116"/>
      <c r="J61" s="117" t="s">
        <v>55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56</v>
      </c>
      <c r="E65" s="45"/>
      <c r="F65" s="45"/>
      <c r="G65" s="42" t="s">
        <v>57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54</v>
      </c>
      <c r="E76" s="34"/>
      <c r="F76" s="115" t="s">
        <v>55</v>
      </c>
      <c r="G76" s="44" t="s">
        <v>54</v>
      </c>
      <c r="H76" s="34"/>
      <c r="I76" s="116"/>
      <c r="J76" s="117" t="s">
        <v>55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101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42" t="str">
        <f>E7</f>
        <v>Asanační opatření (OPŽP SC 4.1) v EVL Havranka</v>
      </c>
      <c r="F85" s="243"/>
      <c r="G85" s="243"/>
      <c r="H85" s="243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99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21" t="str">
        <f>E9</f>
        <v>VRN - Vedlejší rozpočtové náklady</v>
      </c>
      <c r="F87" s="241"/>
      <c r="G87" s="241"/>
      <c r="H87" s="241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3. 10. 2018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1"/>
      <c r="E91" s="31"/>
      <c r="F91" s="24" t="str">
        <f>E15</f>
        <v>Kraj Vysočina</v>
      </c>
      <c r="G91" s="31"/>
      <c r="H91" s="31"/>
      <c r="I91" s="96" t="s">
        <v>32</v>
      </c>
      <c r="J91" s="29" t="str">
        <f>E21</f>
        <v>Ing. Miroslav Červenka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6" t="s">
        <v>30</v>
      </c>
      <c r="D92" s="31"/>
      <c r="E92" s="31"/>
      <c r="F92" s="24" t="str">
        <f>IF(E18="","",E18)</f>
        <v>Vyplň údaj</v>
      </c>
      <c r="G92" s="31"/>
      <c r="H92" s="31"/>
      <c r="I92" s="96" t="s">
        <v>37</v>
      </c>
      <c r="J92" s="29" t="str">
        <f>E24</f>
        <v>Ing. Miroslav Červenka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102</v>
      </c>
      <c r="D94" s="107"/>
      <c r="E94" s="107"/>
      <c r="F94" s="107"/>
      <c r="G94" s="107"/>
      <c r="H94" s="107"/>
      <c r="I94" s="122"/>
      <c r="J94" s="123" t="s">
        <v>103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104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105</v>
      </c>
    </row>
    <row r="97" spans="2:12" s="9" customFormat="1" ht="24.95" customHeight="1" hidden="1">
      <c r="B97" s="125"/>
      <c r="D97" s="126" t="s">
        <v>258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10" customFormat="1" ht="19.9" customHeight="1" hidden="1">
      <c r="B98" s="130"/>
      <c r="D98" s="131" t="s">
        <v>259</v>
      </c>
      <c r="E98" s="132"/>
      <c r="F98" s="132"/>
      <c r="G98" s="132"/>
      <c r="H98" s="132"/>
      <c r="I98" s="133"/>
      <c r="J98" s="134">
        <f>J120</f>
        <v>0</v>
      </c>
      <c r="L98" s="130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108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42" t="str">
        <f>E7</f>
        <v>Asanační opatření (OPŽP SC 4.1) v EVL Havranka</v>
      </c>
      <c r="F108" s="243"/>
      <c r="G108" s="243"/>
      <c r="H108" s="243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99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21" t="str">
        <f>E9</f>
        <v>VRN - Vedlejší rozpočtové náklady</v>
      </c>
      <c r="F110" s="241"/>
      <c r="G110" s="241"/>
      <c r="H110" s="24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3. 10. 2018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.7" customHeight="1">
      <c r="A114" s="31"/>
      <c r="B114" s="32"/>
      <c r="C114" s="26" t="s">
        <v>24</v>
      </c>
      <c r="D114" s="31"/>
      <c r="E114" s="31"/>
      <c r="F114" s="24" t="str">
        <f>E15</f>
        <v>Kraj Vysočina</v>
      </c>
      <c r="G114" s="31"/>
      <c r="H114" s="31"/>
      <c r="I114" s="96" t="s">
        <v>32</v>
      </c>
      <c r="J114" s="29" t="str">
        <f>E21</f>
        <v>Ing. Miroslav Červenka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30</v>
      </c>
      <c r="D115" s="31"/>
      <c r="E115" s="31"/>
      <c r="F115" s="24" t="str">
        <f>IF(E18="","",E18)</f>
        <v>Vyplň údaj</v>
      </c>
      <c r="G115" s="31"/>
      <c r="H115" s="31"/>
      <c r="I115" s="96" t="s">
        <v>37</v>
      </c>
      <c r="J115" s="29" t="str">
        <f>E24</f>
        <v>Ing. Miroslav Červenka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35"/>
      <c r="B117" s="136"/>
      <c r="C117" s="137" t="s">
        <v>109</v>
      </c>
      <c r="D117" s="138" t="s">
        <v>64</v>
      </c>
      <c r="E117" s="138" t="s">
        <v>60</v>
      </c>
      <c r="F117" s="138" t="s">
        <v>61</v>
      </c>
      <c r="G117" s="138" t="s">
        <v>110</v>
      </c>
      <c r="H117" s="138" t="s">
        <v>111</v>
      </c>
      <c r="I117" s="139" t="s">
        <v>112</v>
      </c>
      <c r="J117" s="140" t="s">
        <v>103</v>
      </c>
      <c r="K117" s="141" t="s">
        <v>113</v>
      </c>
      <c r="L117" s="142"/>
      <c r="M117" s="61" t="s">
        <v>1</v>
      </c>
      <c r="N117" s="62" t="s">
        <v>43</v>
      </c>
      <c r="O117" s="62" t="s">
        <v>114</v>
      </c>
      <c r="P117" s="62" t="s">
        <v>115</v>
      </c>
      <c r="Q117" s="62" t="s">
        <v>116</v>
      </c>
      <c r="R117" s="62" t="s">
        <v>117</v>
      </c>
      <c r="S117" s="62" t="s">
        <v>118</v>
      </c>
      <c r="T117" s="63" t="s">
        <v>119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3" s="2" customFormat="1" ht="22.9" customHeight="1">
      <c r="A118" s="31"/>
      <c r="B118" s="32"/>
      <c r="C118" s="68" t="s">
        <v>120</v>
      </c>
      <c r="D118" s="31"/>
      <c r="E118" s="31"/>
      <c r="F118" s="31"/>
      <c r="G118" s="31"/>
      <c r="H118" s="31"/>
      <c r="I118" s="95"/>
      <c r="J118" s="143">
        <f>BK118</f>
        <v>0</v>
      </c>
      <c r="K118" s="31"/>
      <c r="L118" s="32"/>
      <c r="M118" s="64"/>
      <c r="N118" s="55"/>
      <c r="O118" s="65"/>
      <c r="P118" s="144">
        <f>P119</f>
        <v>0</v>
      </c>
      <c r="Q118" s="65"/>
      <c r="R118" s="144">
        <f>R119</f>
        <v>0</v>
      </c>
      <c r="S118" s="65"/>
      <c r="T118" s="145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78</v>
      </c>
      <c r="AU118" s="16" t="s">
        <v>105</v>
      </c>
      <c r="BK118" s="146">
        <f>BK119</f>
        <v>0</v>
      </c>
    </row>
    <row r="119" spans="2:63" s="12" customFormat="1" ht="25.9" customHeight="1">
      <c r="B119" s="147"/>
      <c r="D119" s="148" t="s">
        <v>78</v>
      </c>
      <c r="E119" s="149" t="s">
        <v>157</v>
      </c>
      <c r="F119" s="149" t="s">
        <v>95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</v>
      </c>
      <c r="S119" s="153"/>
      <c r="T119" s="155">
        <f>T120</f>
        <v>0</v>
      </c>
      <c r="AR119" s="148" t="s">
        <v>125</v>
      </c>
      <c r="AT119" s="156" t="s">
        <v>78</v>
      </c>
      <c r="AU119" s="156" t="s">
        <v>79</v>
      </c>
      <c r="AY119" s="148" t="s">
        <v>123</v>
      </c>
      <c r="BK119" s="157">
        <f>BK120</f>
        <v>0</v>
      </c>
    </row>
    <row r="120" spans="2:63" s="12" customFormat="1" ht="22.9" customHeight="1">
      <c r="B120" s="147"/>
      <c r="D120" s="148" t="s">
        <v>78</v>
      </c>
      <c r="E120" s="158" t="s">
        <v>159</v>
      </c>
      <c r="F120" s="158" t="s">
        <v>260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SUM(P121:P124)</f>
        <v>0</v>
      </c>
      <c r="Q120" s="153"/>
      <c r="R120" s="154">
        <f>SUM(R121:R124)</f>
        <v>0</v>
      </c>
      <c r="S120" s="153"/>
      <c r="T120" s="155">
        <f>SUM(T121:T124)</f>
        <v>0</v>
      </c>
      <c r="AR120" s="148" t="s">
        <v>125</v>
      </c>
      <c r="AT120" s="156" t="s">
        <v>78</v>
      </c>
      <c r="AU120" s="156" t="s">
        <v>84</v>
      </c>
      <c r="AY120" s="148" t="s">
        <v>123</v>
      </c>
      <c r="BK120" s="157">
        <f>SUM(BK121:BK124)</f>
        <v>0</v>
      </c>
    </row>
    <row r="121" spans="1:65" s="2" customFormat="1" ht="80.25" customHeight="1">
      <c r="A121" s="31"/>
      <c r="B121" s="160"/>
      <c r="C121" s="161" t="s">
        <v>84</v>
      </c>
      <c r="D121" s="161" t="s">
        <v>126</v>
      </c>
      <c r="E121" s="162" t="s">
        <v>261</v>
      </c>
      <c r="F121" s="163" t="s">
        <v>266</v>
      </c>
      <c r="G121" s="164" t="s">
        <v>145</v>
      </c>
      <c r="H121" s="165">
        <v>1</v>
      </c>
      <c r="I121" s="166"/>
      <c r="J121" s="167">
        <f>ROUND(I121*H121,2)</f>
        <v>0</v>
      </c>
      <c r="K121" s="168"/>
      <c r="L121" s="32"/>
      <c r="M121" s="169" t="s">
        <v>1</v>
      </c>
      <c r="N121" s="170" t="s">
        <v>44</v>
      </c>
      <c r="O121" s="57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73" t="s">
        <v>146</v>
      </c>
      <c r="AT121" s="173" t="s">
        <v>126</v>
      </c>
      <c r="AU121" s="173" t="s">
        <v>88</v>
      </c>
      <c r="AY121" s="16" t="s">
        <v>123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84</v>
      </c>
      <c r="BK121" s="174">
        <f>ROUND(I121*H121,2)</f>
        <v>0</v>
      </c>
      <c r="BL121" s="16" t="s">
        <v>146</v>
      </c>
      <c r="BM121" s="173" t="s">
        <v>263</v>
      </c>
    </row>
    <row r="122" spans="1:47" s="2" customFormat="1" ht="12">
      <c r="A122" s="31"/>
      <c r="B122" s="32"/>
      <c r="C122" s="31"/>
      <c r="D122" s="175" t="s">
        <v>131</v>
      </c>
      <c r="E122" s="31"/>
      <c r="F122" s="176" t="s">
        <v>262</v>
      </c>
      <c r="G122" s="31"/>
      <c r="H122" s="31"/>
      <c r="I122" s="95"/>
      <c r="J122" s="31"/>
      <c r="K122" s="31"/>
      <c r="L122" s="32"/>
      <c r="M122" s="177"/>
      <c r="N122" s="178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131</v>
      </c>
      <c r="AU122" s="16" t="s">
        <v>88</v>
      </c>
    </row>
    <row r="123" spans="1:65" s="2" customFormat="1" ht="49.5" customHeight="1">
      <c r="A123" s="31"/>
      <c r="B123" s="160"/>
      <c r="C123" s="161" t="s">
        <v>88</v>
      </c>
      <c r="D123" s="161" t="s">
        <v>126</v>
      </c>
      <c r="E123" s="162" t="s">
        <v>264</v>
      </c>
      <c r="F123" s="163" t="s">
        <v>267</v>
      </c>
      <c r="G123" s="164" t="s">
        <v>145</v>
      </c>
      <c r="H123" s="165">
        <v>1</v>
      </c>
      <c r="I123" s="166"/>
      <c r="J123" s="167">
        <f>ROUND(I123*H123,2)</f>
        <v>0</v>
      </c>
      <c r="K123" s="168"/>
      <c r="L123" s="32"/>
      <c r="M123" s="169" t="s">
        <v>1</v>
      </c>
      <c r="N123" s="170" t="s">
        <v>44</v>
      </c>
      <c r="O123" s="57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73" t="s">
        <v>146</v>
      </c>
      <c r="AT123" s="173" t="s">
        <v>126</v>
      </c>
      <c r="AU123" s="173" t="s">
        <v>88</v>
      </c>
      <c r="AY123" s="16" t="s">
        <v>123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6" t="s">
        <v>84</v>
      </c>
      <c r="BK123" s="174">
        <f>ROUND(I123*H123,2)</f>
        <v>0</v>
      </c>
      <c r="BL123" s="16" t="s">
        <v>146</v>
      </c>
      <c r="BM123" s="173" t="s">
        <v>265</v>
      </c>
    </row>
    <row r="124" spans="1:47" s="2" customFormat="1" ht="12">
      <c r="A124" s="31"/>
      <c r="B124" s="32"/>
      <c r="C124" s="31"/>
      <c r="D124" s="175" t="s">
        <v>131</v>
      </c>
      <c r="E124" s="31"/>
      <c r="F124" s="176" t="s">
        <v>262</v>
      </c>
      <c r="G124" s="31"/>
      <c r="H124" s="31"/>
      <c r="I124" s="95"/>
      <c r="J124" s="31"/>
      <c r="K124" s="31"/>
      <c r="L124" s="32"/>
      <c r="M124" s="179"/>
      <c r="N124" s="180"/>
      <c r="O124" s="181"/>
      <c r="P124" s="181"/>
      <c r="Q124" s="181"/>
      <c r="R124" s="181"/>
      <c r="S124" s="181"/>
      <c r="T124" s="182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131</v>
      </c>
      <c r="AU124" s="16" t="s">
        <v>88</v>
      </c>
    </row>
    <row r="125" spans="1:31" s="2" customFormat="1" ht="6.95" customHeight="1">
      <c r="A125" s="31"/>
      <c r="B125" s="46"/>
      <c r="C125" s="47"/>
      <c r="D125" s="47"/>
      <c r="E125" s="47"/>
      <c r="F125" s="47"/>
      <c r="G125" s="47"/>
      <c r="H125" s="47"/>
      <c r="I125" s="119"/>
      <c r="J125" s="47"/>
      <c r="K125" s="47"/>
      <c r="L125" s="32"/>
      <c r="M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</sheetData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KROS-PC\Kros</dc:creator>
  <cp:keywords/>
  <dc:description/>
  <cp:lastModifiedBy>Švengrová Denisa Ing.</cp:lastModifiedBy>
  <dcterms:created xsi:type="dcterms:W3CDTF">2020-02-19T09:20:47Z</dcterms:created>
  <dcterms:modified xsi:type="dcterms:W3CDTF">2020-03-20T11:22:05Z</dcterms:modified>
  <cp:category/>
  <cp:version/>
  <cp:contentType/>
  <cp:contentStatus/>
</cp:coreProperties>
</file>